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8\"/>
    </mc:Choice>
  </mc:AlternateContent>
  <xr:revisionPtr revIDLastSave="0" documentId="8_{375433E3-799E-455F-AF5F-56F0E366AEF2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REPORTE!$A$4:$Q$34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3" i="1" l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34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83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5" i="1"/>
  <c r="A96" i="1"/>
  <c r="F96" i="1"/>
  <c r="G96" i="1"/>
  <c r="H96" i="1"/>
  <c r="I96" i="1"/>
  <c r="J96" i="1"/>
  <c r="K9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3" i="1" l="1"/>
  <c r="G93" i="1"/>
  <c r="H93" i="1"/>
  <c r="I93" i="1"/>
  <c r="J93" i="1"/>
  <c r="K93" i="1"/>
  <c r="F94" i="1"/>
  <c r="G94" i="1"/>
  <c r="H94" i="1"/>
  <c r="I94" i="1"/>
  <c r="J94" i="1"/>
  <c r="K94" i="1"/>
  <c r="A93" i="1"/>
  <c r="A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92" i="1"/>
  <c r="A91" i="1"/>
  <c r="A90" i="1"/>
  <c r="A89" i="1"/>
  <c r="A88" i="1"/>
  <c r="A87" i="1"/>
  <c r="A86" i="1"/>
  <c r="A85" i="1"/>
  <c r="A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2" i="1"/>
  <c r="A81" i="1"/>
  <c r="A80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4" i="1"/>
  <c r="A43" i="1"/>
  <c r="A42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5" i="1"/>
  <c r="A34" i="1"/>
  <c r="A33" i="1"/>
  <c r="A32" i="1"/>
  <c r="A31" i="1"/>
  <c r="A30" i="1"/>
  <c r="G7" i="16" l="1"/>
  <c r="J1" i="16"/>
  <c r="H1" i="16"/>
  <c r="A27" i="1" l="1"/>
  <c r="A28" i="1"/>
  <c r="A29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6" i="1"/>
  <c r="A25" i="1"/>
  <c r="A24" i="1"/>
  <c r="A23" i="1"/>
  <c r="A22" i="1"/>
  <c r="A21" i="1" l="1"/>
  <c r="A20" i="1"/>
  <c r="A1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9" i="1"/>
  <c r="G9" i="1"/>
  <c r="H9" i="1"/>
  <c r="I9" i="1"/>
  <c r="J9" i="1"/>
  <c r="K9" i="1"/>
  <c r="F10" i="1"/>
  <c r="G10" i="1"/>
  <c r="H10" i="1"/>
  <c r="I10" i="1"/>
  <c r="J10" i="1"/>
  <c r="K10" i="1"/>
  <c r="A10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<sst xmlns="http://schemas.openxmlformats.org/spreadsheetml/2006/main" count="13890" uniqueCount="2666">
  <si>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</si>
  <si>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</si>
  <si>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</si>
  <si>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</si>
  <si>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</si>
  <si>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</si>
  <si>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</si>
  <si>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</si>
  <si>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</si>
  <si>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</si>
  <si>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</si>
  <si>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</si>
  <si>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</si>
  <si>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</si>
  <si>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</si>
  <si>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</si>
  <si>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</si>
  <si>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</si>
  <si>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</si>
  <si>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</si>
  <si>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</si>
  <si>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</si>
  <si>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</si>
  <si>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</si>
  <si>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</si>
  <si>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</si>
  <si>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</si>
  <si>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</si>
  <si>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</si>
  <si>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</si>
  <si>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</si>
  <si>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</si>
  <si>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</si>
  <si>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</si>
  <si>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</si>
  <si>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</si>
  <si>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</si>
  <si>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</si>
  <si>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</si>
  <si>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</si>
  <si>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</si>
  <si>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</si>
  <si>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</si>
  <si>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</si>
  <si>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</si>
  <si>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</si>
  <si>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</si>
  <si>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</si>
  <si>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</si>
  <si>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</si>
  <si>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</si>
  <si>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</si>
  <si>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</si>
  <si>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</si>
  <si>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</si>
  <si>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</si>
  <si>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</si>
  <si>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</si>
  <si>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</si>
  <si>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</si>
  <si>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</si>
  <si>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</si>
  <si>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</si>
  <si>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</si>
  <si>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</si>
  <si>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</si>
  <si>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</si>
  <si>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</si>
  <si>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</si>
  <si>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</si>
  <si>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</si>
  <si>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</si>
  <si>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</si>
  <si>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</si>
  <si>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</si>
  <si>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</si>
  <si>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</si>
  <si>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</si>
  <si>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</si>
  <si>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</si>
  <si>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</si>
  <si>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</si>
  <si>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</si>
  <si>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</si>
  <si>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</si>
  <si>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</si>
  <si>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</si>
  <si>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</si>
  <si>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</si>
  <si>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</si>
  <si>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</si>
  <si>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</si>
  <si>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</si>
  <si>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</si>
  <si>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</si>
  <si>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</si>
  <si>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</si>
  <si>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</si>
  <si>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</si>
  <si>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</si>
  <si>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</si>
  <si>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</si>
  <si>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</si>
  <si>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</si>
  <si>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</si>
  <si>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</si>
  <si>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</si>
  <si>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</si>
  <si>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</si>
  <si>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</si>
  <si>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</si>
  <si>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</si>
  <si>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</si>
  <si>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</si>
  <si>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</si>
  <si>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</si>
  <si>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</si>
  <si>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</si>
  <si>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</si>
  <si>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</si>
  <si>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</si>
  <si>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</si>
  <si>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</si>
  <si>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</si>
  <si>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</si>
  <si>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</si>
  <si>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</si>
  <si>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</si>
  <si>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</si>
  <si>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</si>
  <si>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</si>
  <si>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</si>
  <si>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</si>
  <si>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</si>
  <si>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</si>
  <si>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</si>
  <si>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</si>
  <si>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</si>
  <si>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</si>
  <si>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</si>
  <si>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</si>
  <si>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</si>
  <si>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</si>
  <si>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</si>
  <si>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</si>
  <si>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</si>
  <si>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</si>
  <si>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</si>
  <si>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</si>
  <si>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</si>
  <si>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</si>
  <si>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</si>
  <si>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</si>
  <si>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</si>
  <si>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</si>
  <si>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</si>
  <si>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</si>
  <si>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</si>
  <si>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</si>
  <si>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</si>
  <si>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</si>
  <si>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</si>
  <si>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</si>
  <si>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</si>
  <si>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</si>
  <si>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</si>
  <si>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</si>
  <si>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</si>
  <si>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</si>
  <si>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</si>
  <si>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</si>
  <si>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</si>
  <si>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</si>
  <si>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</si>
  <si>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</si>
  <si>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</si>
  <si>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</si>
  <si>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</si>
  <si>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</si>
  <si>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</si>
  <si>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</si>
  <si>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</si>
  <si>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</si>
  <si>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</si>
  <si>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</si>
  <si>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</si>
  <si>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</si>
  <si>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</si>
  <si>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</si>
  <si>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</si>
  <si>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</si>
  <si>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</si>
  <si>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</si>
  <si>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</si>
  <si>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</si>
  <si>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</si>
  <si>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</si>
  <si>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</si>
  <si>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</si>
  <si>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</si>
  <si>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</si>
  <si>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</si>
  <si>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</si>
  <si>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</si>
  <si>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</si>
  <si>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</si>
  <si>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</si>
  <si>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</si>
  <si>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</si>
  <si>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</si>
  <si>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</si>
  <si>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</si>
  <si>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</si>
  <si>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</si>
  <si>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</si>
  <si>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</si>
  <si>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</si>
  <si>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</si>
  <si>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</si>
  <si>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</si>
  <si>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</si>
  <si>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</si>
  <si>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</si>
  <si>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</si>
  <si>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</si>
  <si>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</si>
  <si>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</si>
  <si>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</si>
  <si>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</si>
  <si>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</si>
  <si>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</si>
  <si>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</si>
  <si>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</si>
  <si>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</si>
  <si>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</si>
  <si>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</si>
  <si>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</si>
  <si>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</si>
  <si>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</si>
  <si>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</si>
  <si>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</si>
  <si>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</si>
  <si>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</si>
  <si>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</si>
  <si>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</si>
  <si>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</si>
  <si>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</si>
  <si>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</si>
  <si>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</si>
  <si>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</si>
  <si>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</si>
  <si>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</si>
  <si>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</si>
  <si>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</si>
  <si>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</si>
  <si>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</si>
  <si>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</si>
  <si>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</si>
  <si>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</si>
  <si>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</si>
  <si>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</si>
  <si>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</si>
  <si>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</si>
  <si>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</si>
  <si>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</si>
  <si>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</si>
  <si>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</si>
  <si>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</si>
  <si>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</si>
  <si>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</si>
  <si>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</si>
  <si>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</si>
  <si>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</si>
  <si>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</si>
  <si>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</si>
  <si>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</si>
  <si>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</si>
  <si>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</si>
  <si>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</si>
  <si>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</si>
  <si>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</si>
  <si>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</si>
  <si>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</si>
  <si>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</si>
  <si>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</si>
  <si>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</si>
  <si>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</si>
  <si>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</si>
  <si>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</si>
  <si>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</si>
  <si>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</si>
  <si>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</si>
  <si>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</si>
  <si>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</si>
  <si>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</si>
  <si>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</si>
  <si>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</si>
  <si>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</si>
  <si>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</si>
  <si>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</si>
  <si>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</si>
  <si>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</si>
  <si>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</si>
  <si>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</si>
  <si>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</si>
  <si>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</si>
  <si>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</si>
  <si>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</si>
  <si>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</si>
  <si>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</si>
  <si>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</si>
  <si>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</si>
  <si>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</si>
  <si>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</si>
  <si>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</si>
  <si>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</si>
  <si>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</si>
  <si>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</si>
  <si>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</si>
  <si>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</si>
  <si>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</si>
  <si>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</si>
  <si>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</si>
  <si>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</si>
  <si>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</si>
  <si>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</si>
  <si>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</si>
  <si>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</si>
  <si>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</si>
  <si>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</si>
  <si>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</si>
  <si>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</si>
  <si>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</si>
  <si>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</si>
  <si>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</si>
  <si>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</si>
  <si>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</si>
  <si>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</si>
  <si>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</si>
  <si>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</si>
  <si>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</si>
  <si>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</si>
  <si>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</si>
  <si>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</si>
  <si>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</si>
  <si>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</si>
  <si>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</si>
  <si>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</si>
  <si>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</si>
  <si>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</si>
  <si>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</si>
  <si>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</si>
  <si>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</si>
  <si>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</si>
  <si>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</si>
  <si>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</si>
  <si>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</si>
  <si>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</si>
  <si>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</si>
  <si>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</si>
  <si>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</si>
  <si>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</si>
  <si>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</si>
  <si>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</si>
  <si>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</si>
  <si>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</si>
  <si>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</si>
  <si>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</si>
  <si>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</si>
  <si>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</si>
  <si>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</si>
  <si>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</si>
  <si>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</si>
  <si>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</si>
  <si>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</si>
  <si>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</si>
  <si>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</si>
  <si>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</si>
  <si>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</si>
  <si>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</si>
  <si>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</si>
  <si>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</si>
  <si>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</si>
  <si>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</si>
  <si>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</si>
  <si>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</si>
  <si>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</si>
  <si>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</si>
  <si>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</si>
  <si>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</si>
  <si>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</si>
  <si>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</si>
  <si>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</si>
  <si>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</si>
  <si>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</si>
  <si>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</si>
  <si>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</si>
  <si>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</si>
  <si>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</si>
  <si>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</si>
  <si>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</si>
  <si>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</si>
  <si>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</si>
  <si>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</si>
  <si>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</si>
  <si>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</si>
  <si>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</si>
  <si>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</si>
  <si>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</si>
  <si>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</si>
  <si>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</si>
  <si>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</si>
  <si>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</si>
  <si>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</si>
  <si>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</si>
  <si>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</si>
  <si>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</si>
  <si>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</si>
  <si>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</si>
  <si>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</si>
  <si>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</si>
  <si>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</si>
  <si>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</si>
  <si>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</si>
  <si>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</si>
  <si>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</si>
  <si>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</si>
  <si>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</si>
  <si>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</si>
  <si>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</si>
  <si>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</si>
  <si>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</si>
  <si>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</si>
  <si>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</si>
  <si>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</si>
  <si>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</si>
  <si>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</si>
  <si>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</si>
  <si>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</si>
  <si>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</si>
  <si>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</si>
  <si>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</si>
  <si>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</si>
  <si>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</si>
  <si>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</si>
  <si>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</si>
  <si>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</si>
  <si>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</si>
  <si>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</si>
  <si>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</si>
  <si>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</si>
  <si>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</si>
  <si>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</si>
  <si>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</si>
  <si>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</si>
  <si>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</si>
  <si>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</si>
  <si>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</si>
  <si>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</si>
  <si>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</si>
  <si>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</si>
  <si>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</si>
  <si>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</si>
  <si>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</si>
  <si>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</si>
  <si>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</si>
  <si>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</si>
  <si>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</si>
  <si>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</si>
  <si>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</si>
  <si>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</si>
  <si>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</si>
  <si>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</si>
  <si>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</si>
  <si>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</si>
  <si>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</si>
  <si>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</si>
  <si>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</si>
  <si>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</si>
  <si>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</si>
  <si>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</si>
  <si>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</si>
  <si>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</si>
  <si>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</si>
  <si>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</si>
  <si>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</si>
  <si>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</si>
  <si>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</si>
  <si>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</si>
  <si>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</si>
  <si>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</si>
  <si>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</si>
  <si>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</si>
  <si>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</si>
  <si>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</si>
  <si>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</si>
  <si>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</si>
  <si>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</si>
  <si>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</si>
  <si>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</si>
  <si>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</si>
  <si>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</si>
  <si>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</si>
  <si>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</si>
  <si>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</si>
  <si>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</si>
  <si>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</si>
  <si>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</si>
  <si>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</si>
  <si>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</si>
  <si>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</si>
  <si>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</si>
  <si>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</si>
  <si>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</si>
  <si>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</si>
  <si>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</si>
  <si>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</si>
  <si>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</si>
  <si>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</si>
  <si>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</si>
  <si>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</si>
  <si>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</si>
  <si>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</si>
  <si>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</si>
  <si>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</si>
  <si>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</si>
  <si>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</si>
  <si>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</si>
  <si>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</si>
  <si>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</si>
  <si>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</si>
  <si>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</si>
  <si>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</si>
  <si>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</si>
  <si>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</si>
  <si>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</si>
  <si>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</si>
  <si>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</si>
  <si>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</si>
  <si>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</si>
  <si>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</si>
  <si>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</si>
  <si>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</si>
  <si>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</si>
  <si>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</si>
  <si>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</si>
  <si>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</si>
  <si>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</si>
  <si>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</si>
  <si>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</si>
  <si>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</si>
  <si>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</si>
  <si>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</si>
  <si>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</si>
  <si>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</si>
  <si>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</si>
  <si>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</si>
  <si>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</si>
  <si>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</si>
  <si>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</si>
  <si>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</si>
  <si>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</si>
  <si>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</si>
  <si>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</si>
  <si>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</si>
  <si>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</si>
  <si>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</si>
  <si>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</si>
  <si>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</si>
  <si>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</si>
  <si>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</si>
  <si>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</si>
  <si>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</si>
  <si>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</si>
  <si>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</si>
  <si>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</si>
  <si>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</si>
  <si>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</si>
  <si>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</si>
  <si>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</si>
  <si>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</si>
  <si>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</si>
  <si>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</si>
  <si>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</si>
  <si>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</si>
  <si>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</si>
  <si>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</si>
  <si>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</si>
  <si>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</si>
  <si>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</si>
  <si>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</si>
  <si>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</si>
  <si>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</si>
  <si>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</si>
  <si>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</si>
  <si>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</si>
  <si>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</si>
  <si>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</si>
  <si>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</si>
  <si>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</si>
  <si>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</si>
  <si>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</si>
  <si>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</si>
  <si>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</si>
  <si>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</si>
  <si>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</si>
  <si>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</si>
  <si>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</si>
  <si>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</si>
  <si>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</si>
  <si>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</si>
  <si>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</si>
  <si>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</si>
  <si>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</si>
  <si>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</si>
  <si>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</si>
  <si>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</si>
  <si>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</si>
  <si>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</si>
  <si>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</si>
  <si>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</si>
  <si>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</si>
  <si>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</si>
  <si>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</si>
  <si>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</si>
  <si>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</si>
  <si>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</si>
  <si>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</si>
  <si>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</si>
  <si>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</si>
  <si>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</si>
  <si>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</si>
  <si>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</si>
  <si>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</si>
  <si>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</si>
  <si>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</si>
  <si>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</si>
  <si>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</si>
  <si>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</si>
  <si>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</si>
  <si>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</si>
  <si>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</si>
  <si>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</si>
  <si>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</si>
  <si>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</si>
  <si>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</si>
  <si>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</si>
  <si>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</si>
  <si>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</si>
  <si>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</si>
  <si>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</si>
  <si>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</si>
  <si>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</si>
  <si>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</si>
  <si>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</si>
  <si>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</si>
  <si>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</si>
  <si>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</si>
  <si>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</si>
  <si>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</si>
  <si>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</si>
  <si>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</si>
  <si>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</si>
  <si>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</si>
  <si>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</si>
  <si>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</si>
  <si>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</si>
  <si>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</si>
  <si>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</si>
  <si>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</si>
  <si>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</si>
  <si>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</si>
  <si>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</si>
  <si>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</si>
  <si>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</si>
  <si>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</si>
  <si>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</si>
  <si>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</si>
  <si>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</si>
  <si>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</si>
  <si>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</si>
  <si>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</si>
  <si>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</si>
  <si>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</si>
  <si>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</si>
  <si>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</si>
  <si>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</si>
  <si>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</si>
  <si>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</si>
  <si>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</si>
  <si>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</si>
  <si>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</si>
  <si>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</si>
  <si>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</si>
  <si>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</si>
  <si>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</si>
  <si>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</si>
  <si>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</si>
  <si>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</si>
  <si>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</si>
  <si>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</si>
  <si>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</si>
  <si>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</si>
  <si>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</si>
  <si>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</si>
  <si>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</si>
  <si>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</si>
  <si>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</si>
  <si>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</si>
  <si>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</si>
  <si>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</si>
  <si>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</si>
  <si>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</si>
  <si>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</si>
  <si>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</si>
  <si>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</si>
  <si>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</si>
  <si>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</si>
  <si>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</si>
  <si>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</si>
  <si>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</si>
  <si>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</si>
  <si>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</si>
  <si>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</si>
  <si>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</si>
  <si>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</si>
  <si>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</si>
  <si>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</si>
  <si>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</si>
  <si>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</si>
  <si>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</si>
  <si>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</si>
  <si>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</si>
  <si>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</si>
  <si>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</si>
  <si>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</si>
  <si>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</si>
  <si>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</si>
  <si>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</si>
  <si>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</si>
  <si>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</si>
  <si>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</si>
  <si>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</si>
  <si>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</si>
  <si>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</si>
  <si>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</si>
  <si>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</si>
  <si>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</si>
  <si>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</si>
  <si>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</si>
  <si>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</si>
  <si>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</si>
  <si>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</si>
  <si>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</si>
  <si>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</si>
  <si>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</si>
  <si>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</si>
  <si>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</si>
  <si>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</si>
  <si>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</si>
  <si>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</si>
  <si>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</si>
  <si>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</si>
  <si>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</si>
  <si>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</si>
  <si>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</si>
  <si>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</si>
  <si>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</si>
  <si>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</si>
  <si>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</si>
  <si>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</si>
  <si>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</si>
  <si>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</si>
  <si>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</si>
  <si>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</si>
  <si>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</si>
  <si>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</si>
  <si>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</si>
  <si>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</si>
  <si>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</si>
  <si>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</si>
  <si>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</si>
  <si>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</si>
  <si>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</si>
  <si>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</si>
  <si>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</si>
  <si>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</si>
  <si>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</si>
  <si>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</si>
  <si>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</si>
  <si>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</si>
  <si>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</si>
  <si>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</si>
  <si>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</si>
  <si>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</si>
  <si>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</si>
  <si>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</si>
  <si>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</si>
  <si>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</si>
  <si>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</si>
  <si>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</si>
  <si>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</si>
  <si>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</si>
  <si>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</si>
  <si>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</si>
  <si>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</si>
  <si>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</si>
  <si>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</si>
  <si>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</si>
  <si>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</si>
  <si>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</si>
  <si>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</si>
  <si>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</si>
  <si>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</si>
  <si>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</si>
  <si>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</si>
  <si>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</si>
  <si>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</si>
  <si>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</si>
  <si>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</si>
  <si>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</si>
  <si>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</si>
  <si>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</si>
  <si>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</si>
  <si>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</si>
  <si>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</si>
  <si>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</si>
  <si>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</si>
  <si>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</si>
  <si>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</si>
  <si>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</si>
  <si>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</si>
  <si>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</si>
  <si>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</si>
  <si>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</si>
  <si>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</si>
  <si>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</si>
  <si>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</si>
  <si>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</si>
  <si>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</si>
  <si>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</si>
  <si>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</si>
  <si>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</si>
  <si>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</si>
  <si>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</si>
  <si>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</si>
  <si>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</si>
  <si>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</si>
  <si>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</si>
  <si>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</si>
  <si>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</si>
  <si>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</si>
  <si>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</si>
  <si>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</si>
  <si>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</si>
  <si>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</si>
  <si>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</si>
  <si>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</si>
  <si>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</si>
  <si>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</si>
  <si>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</si>
  <si>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</si>
  <si>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</si>
  <si>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</si>
  <si>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</si>
  <si>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</si>
  <si>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</si>
  <si>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</si>
  <si>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</si>
  <si>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</si>
  <si>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</si>
  <si>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</si>
  <si>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</si>
  <si>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</si>
  <si>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</si>
  <si>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</si>
  <si>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</si>
  <si>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</si>
  <si>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</si>
  <si>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</si>
  <si>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</si>
  <si>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</si>
  <si>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</si>
  <si>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</si>
  <si>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</si>
  <si>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</si>
  <si>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</si>
  <si>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</si>
  <si>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</si>
  <si>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</si>
  <si>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</si>
  <si>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</si>
  <si>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</si>
  <si>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</si>
  <si>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</si>
  <si>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</si>
  <si>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</si>
  <si>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</si>
  <si>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</si>
  <si>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</si>
  <si>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</si>
  <si>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</si>
  <si>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</si>
  <si>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</si>
  <si>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</si>
  <si>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</si>
  <si>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</si>
  <si>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</si>
  <si>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</si>
  <si>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</si>
  <si>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</si>
  <si>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</si>
  <si>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</si>
  <si>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</si>
  <si>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</si>
  <si>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</si>
  <si>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</si>
  <si>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</si>
  <si>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</si>
  <si>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</si>
  <si>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</si>
  <si>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</si>
  <si>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</si>
  <si>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</si>
  <si>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</si>
  <si>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</si>
  <si>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</si>
  <si>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</si>
  <si>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</si>
  <si>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</si>
  <si>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</si>
  <si>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</si>
  <si>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</si>
  <si>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</si>
  <si>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</si>
  <si>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</si>
  <si>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</si>
  <si>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</si>
  <si>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</si>
  <si>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</si>
  <si>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</si>
  <si>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</si>
  <si>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</si>
  <si>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</si>
  <si>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</si>
  <si>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</si>
  <si>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</si>
  <si>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</si>
  <si>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</si>
  <si>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</si>
  <si>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</si>
  <si>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</si>
  <si>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</si>
  <si>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</si>
  <si>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</si>
  <si>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</si>
  <si>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</si>
  <si>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</si>
  <si>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</si>
  <si>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</si>
  <si>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</si>
  <si>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</si>
  <si>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</si>
  <si>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</si>
  <si>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</si>
  <si>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</si>
  <si>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</si>
  <si>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</si>
  <si>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</si>
  <si>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</si>
  <si>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</si>
  <si>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</si>
  <si>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</si>
  <si>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</si>
  <si>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</si>
  <si>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</si>
  <si>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</si>
  <si>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</si>
  <si>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</si>
  <si>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</si>
  <si>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</si>
  <si>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</si>
  <si>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</si>
  <si>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</si>
  <si>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</si>
  <si>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</si>
  <si>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</si>
  <si>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</si>
  <si>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</si>
  <si>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</si>
  <si>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</si>
  <si>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</si>
  <si>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</si>
  <si>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</si>
  <si>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</si>
  <si>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</si>
  <si>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</si>
  <si>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</si>
  <si>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</si>
  <si>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</si>
  <si>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</si>
  <si>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</si>
  <si>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</si>
  <si>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</si>
  <si>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</si>
  <si>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</si>
  <si>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</si>
  <si>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</si>
  <si>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</si>
  <si>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</si>
  <si>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</si>
  <si>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</si>
  <si>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</si>
  <si>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</si>
  <si>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</si>
  <si>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</si>
  <si>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</si>
  <si>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</si>
  <si>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</si>
  <si>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</si>
  <si>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</si>
  <si>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</si>
  <si>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</si>
  <si>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</si>
  <si>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</si>
  <si>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</si>
  <si>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</si>
  <si>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</si>
  <si>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</si>
  <si>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</si>
  <si>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</si>
  <si>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</si>
  <si>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</si>
  <si>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</si>
  <si>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</si>
  <si>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</si>
  <si>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</si>
  <si>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</si>
  <si>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</si>
  <si>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</si>
  <si>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</si>
  <si>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</si>
  <si>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</si>
  <si>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</si>
  <si>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</si>
  <si>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</si>
  <si>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</si>
  <si>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</si>
  <si>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</si>
  <si>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</si>
  <si>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</si>
  <si>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</si>
  <si>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</si>
  <si>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</si>
  <si>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</si>
  <si>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</si>
  <si>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</si>
  <si>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</si>
  <si>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</si>
  <si>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</si>
  <si>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</si>
  <si>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</si>
  <si>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</si>
  <si>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</si>
  <si>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</si>
  <si>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</si>
  <si>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</si>
  <si>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</si>
  <si>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</si>
  <si>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</si>
  <si>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</si>
  <si>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</si>
  <si>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</si>
  <si>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</si>
  <si>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</si>
  <si>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</si>
  <si>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</si>
  <si>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</si>
  <si>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</si>
  <si>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</si>
  <si>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</si>
  <si>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</si>
  <si>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</si>
  <si>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</si>
  <si>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</si>
  <si>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</si>
  <si>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</si>
  <si>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</si>
  <si>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</si>
  <si>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</si>
  <si>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</si>
  <si>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</si>
  <si>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</si>
  <si>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</si>
  <si>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</si>
  <si>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</si>
  <si>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</si>
  <si>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</si>
  <si>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</si>
  <si>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</si>
  <si>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</si>
  <si>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</si>
  <si>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</si>
  <si>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</si>
  <si>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</si>
  <si>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</si>
  <si>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</si>
  <si>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</si>
  <si>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</si>
  <si>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</si>
  <si>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</si>
  <si>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</si>
  <si>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</si>
  <si>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</si>
  <si>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</si>
  <si>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</si>
  <si>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</si>
  <si>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</si>
  <si>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</si>
  <si>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</si>
  <si>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</si>
  <si>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</si>
  <si>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</si>
  <si>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</si>
  <si>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</si>
  <si>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</si>
  <si>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</si>
  <si>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</si>
  <si>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</si>
  <si>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</si>
  <si>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</si>
  <si>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</si>
  <si>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</si>
  <si>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</si>
  <si>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</si>
  <si>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</si>
  <si>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</si>
  <si>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</si>
  <si>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</si>
  <si>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</si>
  <si>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</si>
  <si>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</si>
  <si>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</si>
  <si>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</si>
  <si>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</si>
  <si>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</si>
  <si>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</si>
  <si>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</si>
  <si>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</si>
  <si>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</si>
  <si>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</si>
  <si>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</si>
  <si>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</si>
  <si>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</si>
  <si>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</si>
  <si>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</si>
  <si>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</si>
  <si>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</si>
  <si>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</si>
  <si>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</si>
  <si>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</si>
  <si>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</si>
  <si>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</si>
  <si>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</si>
  <si>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</si>
  <si>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</si>
  <si>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</si>
  <si>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</si>
  <si>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</si>
  <si>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</si>
  <si>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</si>
  <si>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</si>
  <si>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</si>
  <si>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</si>
  <si>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</si>
  <si>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</si>
  <si>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</si>
  <si>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</si>
  <si>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</si>
  <si>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</si>
  <si>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</si>
  <si>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</si>
  <si>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</si>
  <si>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</si>
  <si>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</si>
  <si>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</si>
  <si>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</si>
  <si>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</si>
  <si>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</si>
  <si>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</si>
  <si>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</si>
  <si>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</si>
  <si>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</si>
  <si>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</si>
  <si>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</si>
  <si>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</si>
  <si>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</si>
  <si>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</si>
  <si>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</si>
  <si>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</si>
  <si>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</si>
  <si>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</si>
  <si>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</si>
  <si>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</si>
  <si>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</si>
  <si>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</si>
  <si>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</si>
  <si>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</si>
  <si>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</si>
  <si>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</si>
  <si>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</si>
  <si>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</si>
  <si>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</si>
  <si>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</si>
  <si>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</si>
  <si>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</si>
  <si>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</si>
  <si>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</si>
  <si>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</si>
  <si>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</si>
  <si>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</si>
  <si>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</si>
  <si>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</si>
  <si>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</si>
  <si>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</si>
  <si>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</si>
  <si>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</si>
  <si>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</si>
  <si>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</si>
  <si>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</si>
  <si>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</si>
  <si>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</si>
  <si>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</si>
  <si>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</si>
  <si>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</si>
  <si>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</si>
  <si>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</si>
  <si>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</si>
  <si>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</si>
  <si>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</si>
  <si>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</si>
  <si>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</si>
  <si>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</si>
  <si>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</si>
  <si>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</si>
  <si>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</si>
  <si>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</si>
  <si>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</si>
  <si>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</si>
  <si>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</si>
  <si>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</si>
  <si>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</si>
  <si>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</si>
  <si>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</si>
  <si>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</si>
  <si>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</si>
  <si>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</si>
  <si>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</si>
  <si>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</si>
  <si>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</si>
  <si>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</si>
  <si>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</si>
  <si>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</si>
  <si>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</si>
  <si>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</si>
  <si>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</si>
  <si>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</si>
  <si>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</si>
  <si>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</si>
  <si>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</si>
  <si>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</si>
  <si>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</si>
  <si>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</si>
  <si>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</si>
  <si>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</si>
  <si>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</si>
  <si>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</si>
  <si>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</si>
  <si>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</si>
  <si>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</si>
  <si>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</si>
  <si>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</si>
  <si>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</si>
  <si>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</si>
  <si>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</si>
  <si>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</si>
  <si>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</si>
  <si>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</si>
  <si>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</si>
  <si>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</si>
  <si>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</si>
  <si>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</si>
  <si>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</si>
  <si>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</si>
  <si>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</si>
  <si>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</si>
  <si>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</si>
  <si>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</si>
  <si>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</si>
  <si>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</si>
  <si>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</si>
  <si>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</si>
  <si>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</si>
  <si>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</si>
  <si>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</si>
  <si>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</si>
  <si>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</si>
  <si>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</si>
  <si>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</si>
  <si>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</si>
  <si>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</si>
  <si>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</si>
  <si>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</si>
  <si>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</si>
  <si>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</si>
  <si>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</si>
  <si>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</si>
  <si>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</si>
  <si>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</si>
  <si>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</si>
  <si>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</si>
  <si>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</si>
  <si>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</si>
  <si>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</si>
  <si>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</si>
  <si>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</si>
  <si>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</si>
  <si>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</si>
  <si>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</si>
  <si>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</si>
  <si>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</si>
  <si>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</si>
  <si>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</si>
  <si>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</si>
  <si>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</si>
  <si>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</si>
  <si>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</si>
  <si>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</si>
  <si>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</si>
  <si>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</si>
  <si>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</si>
  <si>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</si>
  <si>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</si>
  <si>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</si>
  <si>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</si>
  <si>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</si>
  <si>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</si>
  <si>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</si>
  <si>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</si>
  <si>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</si>
  <si>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</si>
  <si>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</si>
  <si>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</si>
  <si>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</si>
  <si>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</si>
  <si>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</si>
  <si>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</si>
  <si>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</si>
  <si>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</si>
  <si>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</si>
  <si>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</si>
  <si>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</si>
  <si>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</si>
  <si>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</si>
  <si>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</si>
  <si>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</si>
  <si>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</si>
  <si>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</si>
  <si>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</si>
  <si>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</si>
  <si>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</si>
  <si>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</si>
  <si>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</si>
  <si>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</si>
  <si>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</si>
  <si>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</si>
  <si>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</si>
  <si>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</si>
  <si>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</si>
  <si>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</si>
  <si>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</si>
  <si>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</si>
  <si>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</si>
  <si>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</si>
  <si>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</si>
  <si>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</si>
  <si>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</si>
  <si>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</si>
  <si>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</si>
  <si>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</si>
  <si>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</si>
  <si>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</si>
  <si>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</si>
  <si>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</si>
  <si>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</si>
  <si>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</si>
  <si>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</si>
  <si>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</si>
  <si>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</si>
  <si>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</si>
  <si>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</si>
  <si>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</si>
  <si>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</si>
  <si>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</si>
  <si>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</si>
  <si>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</si>
  <si>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</si>
  <si>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</si>
  <si>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</si>
  <si>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</si>
  <si>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</si>
  <si>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</si>
  <si>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</si>
  <si>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</si>
  <si>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</si>
  <si>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</si>
  <si>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</si>
  <si>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</si>
  <si>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</si>
  <si>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</si>
  <si>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</si>
  <si>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</si>
  <si>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</si>
  <si>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</si>
  <si>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</si>
  <si>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</si>
  <si>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</si>
  <si>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</si>
  <si>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</si>
  <si>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</si>
  <si>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</si>
  <si>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</si>
  <si>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</si>
  <si>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</si>
  <si>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</si>
  <si>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</si>
  <si>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</si>
  <si>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</si>
  <si>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</si>
  <si>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</si>
  <si>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</si>
  <si>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</si>
  <si>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</si>
  <si>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</si>
  <si>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</si>
  <si>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</si>
  <si>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</si>
  <si>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</si>
  <si>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</si>
  <si>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</si>
  <si>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</si>
  <si>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</si>
  <si>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</si>
  <si>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</si>
  <si>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</si>
  <si>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</si>
  <si>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</si>
  <si>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</si>
  <si>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</si>
  <si>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</si>
  <si>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</si>
  <si>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</si>
  <si>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</si>
  <si>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</si>
  <si>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</si>
  <si>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</si>
  <si>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</si>
  <si>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</si>
  <si>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</si>
  <si>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</si>
  <si>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</si>
  <si>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</si>
  <si>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</si>
  <si>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</si>
  <si>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</si>
  <si>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</si>
  <si>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</si>
  <si>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</si>
  <si>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</si>
  <si>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</si>
  <si>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</si>
  <si>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</si>
  <si>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</si>
  <si>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</si>
  <si>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</si>
  <si>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</si>
  <si>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</si>
  <si>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</si>
  <si>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</si>
  <si>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</si>
  <si>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</si>
  <si>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</si>
  <si>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</si>
  <si>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</si>
  <si>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</si>
  <si>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</si>
  <si>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</si>
  <si>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</si>
  <si>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</si>
  <si>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</si>
  <si>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</si>
  <si>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</si>
  <si>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</si>
  <si>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</si>
  <si>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</si>
  <si>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</si>
  <si>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</si>
  <si>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</si>
  <si>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</si>
  <si>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</si>
  <si>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</si>
  <si>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</si>
  <si>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</si>
  <si>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</si>
  <si>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</si>
  <si>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</si>
  <si>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</si>
  <si>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</si>
  <si>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</si>
  <si>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</si>
  <si>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</si>
  <si>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</si>
  <si>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</si>
  <si>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</si>
  <si>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</si>
  <si>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</si>
  <si>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</si>
  <si>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</si>
  <si>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</si>
  <si>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</si>
  <si>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</si>
  <si>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</si>
  <si>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</si>
  <si>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</si>
  <si>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</si>
  <si>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</si>
  <si>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</si>
  <si>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</si>
  <si>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</si>
  <si>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</si>
  <si>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</si>
  <si>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</si>
  <si>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</si>
  <si>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</si>
  <si>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</si>
  <si>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</si>
  <si>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</si>
  <si>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</si>
  <si>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</si>
  <si>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</si>
  <si>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</si>
  <si>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</si>
  <si>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</si>
  <si>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</si>
  <si>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</si>
  <si>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</si>
  <si>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</si>
  <si>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</si>
  <si>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</si>
  <si>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</si>
  <si>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</si>
  <si>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</si>
  <si>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</si>
  <si>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</si>
  <si>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</si>
  <si>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</si>
  <si>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</si>
  <si>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</si>
  <si>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</si>
  <si>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</si>
  <si>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</si>
  <si>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</si>
  <si>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</si>
  <si>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</si>
  <si>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</si>
  <si>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</si>
  <si>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</si>
  <si>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</si>
  <si>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</si>
  <si>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</si>
  <si>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</si>
  <si>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</si>
  <si>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</si>
  <si>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</si>
  <si>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</si>
  <si>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</si>
  <si>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</si>
  <si>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</si>
  <si>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</si>
  <si>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</si>
  <si>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</si>
  <si>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</si>
  <si>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</si>
  <si>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</si>
  <si>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</si>
  <si>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</si>
  <si>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</si>
  <si>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</si>
  <si>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</si>
  <si>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</si>
  <si>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</si>
  <si>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</si>
  <si>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</si>
  <si>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</si>
  <si>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</si>
  <si>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</si>
  <si>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</si>
  <si>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</si>
  <si>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</si>
  <si>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</si>
  <si>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</si>
  <si>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</si>
  <si>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</si>
  <si>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</si>
  <si>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</si>
  <si>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</si>
  <si>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</si>
  <si>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</si>
  <si>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</si>
  <si>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</si>
  <si>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</si>
  <si>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</si>
  <si>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</si>
  <si>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</si>
  <si>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</si>
  <si>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</si>
  <si>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</si>
  <si>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</si>
  <si>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</si>
  <si>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</si>
  <si>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</si>
  <si>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</si>
  <si>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</si>
  <si>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</si>
  <si>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</si>
  <si>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</si>
  <si>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</si>
  <si>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</si>
  <si>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</si>
  <si>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</si>
  <si>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</si>
  <si>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</si>
  <si>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</si>
  <si>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</si>
  <si>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</si>
  <si>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</si>
  <si>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</si>
  <si>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</si>
  <si>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</si>
  <si>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</si>
  <si>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</si>
  <si>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</si>
  <si>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</si>
  <si>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</si>
  <si>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</si>
  <si>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</si>
  <si>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</si>
  <si>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</si>
  <si>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</si>
  <si>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</si>
  <si>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</si>
  <si>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</si>
  <si>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</si>
  <si>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</si>
  <si>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</si>
  <si>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</si>
  <si>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</si>
  <si>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</si>
  <si>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</si>
  <si>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</si>
  <si>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</si>
  <si>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</si>
  <si>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</si>
  <si>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</si>
  <si>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</si>
  <si>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</si>
  <si>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</si>
  <si>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</si>
  <si>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</si>
  <si>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</si>
  <si>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</si>
  <si>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</si>
  <si>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</si>
  <si>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</si>
  <si>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</si>
  <si>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</si>
  <si>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</si>
  <si>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</si>
  <si>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</si>
  <si>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</si>
  <si>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</si>
  <si>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</si>
  <si>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</si>
  <si>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</si>
  <si>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</si>
  <si>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</si>
  <si>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</si>
  <si>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</si>
  <si>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</si>
  <si>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</si>
  <si>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</si>
  <si>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</si>
  <si>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</si>
  <si>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</si>
  <si>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</si>
  <si>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</si>
  <si>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</si>
  <si>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</si>
  <si>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</si>
  <si>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</si>
  <si>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</si>
  <si>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</si>
  <si>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</si>
  <si>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</si>
  <si>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</si>
  <si>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</si>
  <si>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</si>
  <si>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</si>
  <si>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</si>
  <si>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</si>
  <si>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</si>
  <si>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</si>
  <si>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</si>
  <si>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</si>
  <si>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</si>
  <si>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</si>
  <si>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</si>
  <si>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</si>
  <si>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</si>
  <si>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</si>
  <si>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</si>
  <si>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</si>
  <si>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</si>
  <si>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</si>
  <si>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</si>
  <si>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</si>
  <si>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</si>
  <si>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</si>
  <si>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</si>
  <si>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</si>
  <si>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</si>
  <si>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</si>
  <si>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</si>
  <si>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</si>
  <si>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</si>
  <si>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</si>
  <si>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</si>
  <si>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</si>
  <si>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</si>
  <si>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</si>
  <si>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</si>
  <si>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</si>
  <si>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</si>
  <si>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</si>
  <si>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</si>
  <si>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</si>
  <si>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</si>
  <si>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</si>
  <si>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</si>
  <si>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</si>
  <si>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</si>
  <si>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</si>
  <si>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</si>
  <si>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</si>
  <si>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</si>
  <si>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</si>
  <si>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</si>
  <si>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</si>
  <si>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</si>
  <si>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</si>
  <si>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</si>
  <si>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</si>
  <si>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</si>
  <si>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</si>
  <si>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</si>
  <si>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</si>
  <si>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</si>
  <si>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</si>
  <si>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</si>
  <si>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</si>
  <si>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</si>
  <si>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</si>
  <si>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</si>
  <si>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</si>
  <si>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</si>
  <si>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</si>
  <si>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</si>
  <si>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</si>
  <si>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</si>
  <si>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</si>
  <si>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</si>
  <si>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</si>
  <si>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</si>
  <si>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</si>
  <si>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</si>
  <si>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</si>
  <si>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</si>
  <si>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</si>
  <si>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</si>
  <si>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</si>
  <si>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</si>
  <si>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</si>
  <si>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</si>
  <si>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</si>
  <si>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</si>
  <si>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</si>
  <si>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</si>
  <si>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</si>
  <si>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</si>
  <si>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</si>
  <si>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</si>
  <si>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</si>
  <si>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</si>
  <si>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</si>
  <si>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</si>
  <si>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</si>
  <si>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</si>
  <si>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</si>
  <si>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</si>
  <si>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</si>
  <si>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</si>
  <si>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</si>
  <si>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</si>
  <si>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</si>
  <si>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</si>
  <si>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</si>
  <si>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</si>
  <si>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</si>
  <si>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</si>
  <si>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</si>
  <si>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</si>
  <si>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</si>
  <si>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</si>
  <si>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</si>
  <si>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</si>
  <si>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</si>
  <si>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</si>
  <si>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</si>
  <si>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</si>
  <si>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</si>
  <si>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</si>
  <si>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</si>
  <si>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</si>
  <si>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</si>
  <si>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</si>
  <si>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</si>
  <si>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</si>
  <si>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</si>
  <si>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</si>
  <si>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</si>
  <si>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</si>
  <si>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</si>
  <si>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</si>
  <si>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</si>
  <si>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</si>
  <si>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</si>
  <si>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</si>
  <si>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</si>
  <si>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</si>
  <si>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</si>
  <si>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</si>
  <si>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</si>
  <si>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</si>
  <si>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</si>
  <si>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</si>
  <si>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</si>
  <si>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</si>
  <si>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</si>
  <si>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</si>
  <si>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</si>
  <si>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</si>
  <si>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</si>
  <si>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</si>
  <si>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</si>
  <si>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</si>
  <si>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</si>
  <si>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</si>
  <si>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</si>
  <si>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</si>
  <si>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</si>
  <si>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</si>
  <si>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</si>
  <si>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</si>
  <si>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</si>
  <si>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</si>
  <si>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</si>
  <si>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</si>
  <si>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</si>
  <si>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</si>
  <si>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</si>
  <si>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</si>
  <si>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</si>
  <si>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</si>
  <si>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</si>
  <si>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</si>
  <si>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</si>
  <si>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</si>
  <si>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</si>
  <si>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</si>
  <si>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</si>
  <si>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</si>
  <si>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</si>
  <si>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</si>
  <si>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</si>
  <si>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</si>
  <si>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</si>
  <si>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</si>
  <si>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</si>
  <si>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</si>
  <si>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</si>
  <si>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</si>
  <si>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</si>
  <si>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</si>
  <si>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</si>
  <si>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</si>
  <si>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</si>
  <si>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</si>
  <si>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</si>
  <si>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</si>
  <si>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</si>
  <si>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</si>
  <si>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</si>
  <si>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</si>
  <si>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</si>
  <si>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</si>
  <si>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</si>
  <si>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</si>
  <si>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</si>
  <si>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</si>
  <si>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</si>
  <si>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</si>
  <si>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</si>
  <si>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</si>
  <si>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</si>
  <si>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</si>
  <si>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</si>
  <si>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</si>
  <si>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</si>
  <si>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</si>
  <si>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</si>
  <si>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</si>
  <si>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</si>
  <si>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</si>
  <si>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</si>
  <si>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</si>
  <si>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</si>
  <si>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</si>
  <si>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</si>
  <si>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</si>
  <si>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</si>
  <si>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</si>
  <si>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</si>
  <si>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</si>
  <si>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</si>
  <si>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</si>
  <si>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</si>
  <si>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</si>
  <si>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</si>
  <si>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</si>
  <si>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</si>
  <si>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</si>
  <si>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</si>
  <si>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</si>
  <si>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</si>
  <si>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</si>
  <si>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</si>
  <si>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</si>
  <si>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</si>
  <si>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</si>
  <si>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</si>
  <si>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</si>
  <si>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</si>
  <si>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</si>
  <si>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</si>
  <si>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</si>
  <si>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</si>
  <si>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</si>
  <si>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</si>
  <si>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</si>
  <si>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</si>
  <si>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</si>
  <si>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</si>
  <si>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</si>
  <si>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</si>
  <si>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</si>
  <si>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</si>
  <si>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</si>
  <si>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</si>
  <si>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</si>
  <si>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</si>
  <si>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</si>
  <si>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</si>
  <si>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</si>
  <si>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</si>
  <si>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</si>
  <si>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</si>
  <si>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</si>
  <si>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</si>
  <si>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</si>
  <si>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</si>
  <si>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</si>
  <si>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</si>
  <si>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</si>
  <si>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</si>
  <si>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</si>
  <si>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</si>
  <si>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</si>
  <si>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</si>
  <si>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</si>
  <si>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</si>
  <si>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</si>
  <si>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</si>
  <si>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</si>
  <si>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</si>
  <si>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</si>
  <si>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</si>
  <si>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</si>
  <si>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</si>
  <si>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</si>
  <si>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</si>
  <si>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</si>
  <si>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</si>
  <si>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</si>
  <si>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</si>
  <si>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</si>
  <si>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</si>
  <si>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</si>
  <si>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</si>
  <si>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</si>
  <si>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</si>
  <si>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</si>
  <si>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</si>
  <si>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</si>
  <si>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</si>
  <si>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</si>
  <si>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</si>
  <si>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</si>
  <si>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</si>
  <si>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</si>
  <si>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</si>
  <si>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</si>
  <si>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</si>
  <si>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</si>
  <si>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</si>
  <si>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</si>
  <si>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</si>
  <si>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</si>
  <si>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</si>
  <si>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</si>
  <si>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</si>
  <si>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</si>
  <si>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</si>
  <si>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</si>
  <si>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</si>
  <si>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</si>
  <si>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</si>
  <si>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</si>
  <si>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</si>
  <si>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</si>
  <si>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</si>
  <si>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</si>
  <si>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</si>
  <si>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</si>
  <si>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</si>
  <si>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</si>
  <si>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</si>
  <si>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</si>
  <si>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</si>
  <si>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</si>
  <si>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</si>
  <si>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</si>
  <si>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</si>
  <si>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</si>
  <si>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</si>
  <si>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</si>
  <si>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</si>
  <si>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</si>
  <si>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</si>
  <si>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</si>
  <si>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</si>
  <si>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</si>
  <si>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</si>
  <si>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</si>
  <si>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</si>
  <si>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</si>
  <si>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</si>
  <si>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</si>
  <si>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</si>
  <si>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</si>
  <si>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</si>
  <si>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</si>
  <si>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</si>
  <si>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</si>
  <si>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</si>
  <si>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</si>
  <si>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</si>
  <si>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</si>
  <si>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</si>
  <si>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</si>
  <si>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</si>
  <si>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</si>
  <si>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</si>
  <si>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</si>
  <si>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</si>
  <si>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</si>
  <si>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</si>
  <si>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</si>
  <si>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</si>
  <si>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</si>
  <si>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</si>
  <si>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</si>
  <si>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</si>
  <si>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</si>
  <si>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</si>
  <si>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</si>
  <si>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</si>
  <si>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</si>
  <si>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</si>
  <si>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</si>
  <si>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</si>
  <si>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</si>
  <si>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</si>
  <si>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</si>
  <si>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</si>
  <si>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</si>
  <si>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</si>
  <si>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</si>
  <si>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</si>
  <si>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</si>
  <si>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</si>
  <si>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</si>
  <si>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</si>
  <si>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</si>
  <si>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</si>
  <si>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</si>
  <si>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</si>
  <si>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</si>
  <si>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</si>
  <si>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</si>
  <si>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</si>
  <si>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</si>
  <si>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</si>
  <si>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</si>
  <si>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</si>
  <si>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</si>
  <si>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</si>
  <si>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</si>
  <si>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</si>
  <si>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</si>
  <si>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</si>
  <si>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</si>
  <si>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</si>
  <si>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</si>
  <si>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</si>
  <si>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</si>
  <si>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</si>
  <si>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</si>
  <si>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</si>
  <si>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</si>
  <si>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</si>
  <si>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</si>
  <si>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</si>
  <si>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</si>
  <si>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</si>
  <si>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</si>
  <si>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</si>
  <si>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</si>
  <si>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</si>
  <si>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</si>
  <si>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</si>
  <si>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</si>
  <si>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</si>
  <si>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</si>
  <si>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</si>
  <si>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</si>
  <si>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</si>
  <si>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</si>
  <si>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</si>
  <si>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</si>
  <si>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</si>
  <si>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</si>
  <si>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</si>
  <si>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</si>
  <si>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</si>
  <si>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</si>
  <si>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</si>
  <si>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</si>
  <si>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</si>
  <si>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</si>
  <si>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</si>
  <si>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</si>
  <si>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</si>
  <si>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</si>
  <si>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</si>
  <si>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</si>
  <si>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</si>
  <si>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</si>
  <si>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</si>
  <si>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</si>
  <si>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</si>
  <si>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</si>
  <si>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</si>
  <si>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</si>
  <si>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</si>
  <si>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</si>
  <si>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</si>
  <si>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</si>
  <si>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</si>
  <si>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</si>
  <si>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</si>
  <si>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</si>
  <si>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</si>
  <si>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</si>
  <si>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</si>
  <si>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</si>
  <si>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</si>
  <si>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</si>
  <si>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</si>
  <si>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</si>
  <si>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</si>
  <si>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</si>
  <si>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</si>
  <si>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</si>
  <si>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</si>
  <si>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</si>
  <si>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</si>
  <si>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</si>
  <si>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</si>
  <si>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</si>
  <si>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</si>
  <si>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</si>
  <si>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</si>
  <si>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</si>
  <si>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</si>
  <si>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</si>
  <si>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</si>
  <si>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</si>
  <si>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</si>
  <si>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</si>
  <si>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</si>
  <si>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</si>
  <si>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</si>
  <si>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</si>
  <si>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</si>
  <si>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</si>
  <si>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</si>
  <si>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</si>
  <si>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</si>
  <si>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</si>
  <si>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</si>
  <si>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</si>
  <si>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</si>
  <si>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</si>
  <si>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</si>
  <si>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</si>
  <si>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</si>
  <si>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</si>
  <si>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</si>
  <si>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</si>
  <si>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</si>
  <si>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</si>
  <si>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</si>
  <si>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</si>
  <si>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</si>
  <si>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</si>
  <si>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</si>
  <si>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</si>
  <si>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</si>
  <si>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</si>
  <si>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</si>
  <si>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</si>
  <si>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</si>
  <si>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</si>
  <si>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</si>
  <si>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</si>
  <si>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</si>
  <si>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</si>
  <si>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</si>
  <si>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</si>
  <si>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</si>
  <si>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</si>
  <si>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</si>
  <si>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</si>
  <si>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</si>
  <si>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</si>
  <si>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</si>
  <si>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</si>
  <si>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</si>
  <si>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</si>
  <si>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</si>
  <si>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</si>
  <si>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</si>
  <si>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</si>
  <si>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</si>
  <si>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</si>
  <si>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</si>
  <si>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</si>
  <si>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</si>
  <si>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</si>
  <si>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</si>
  <si>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</si>
  <si>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</si>
  <si>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</si>
  <si>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</si>
  <si>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</si>
  <si>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</si>
  <si>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</si>
  <si>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</si>
  <si>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</si>
  <si>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</si>
  <si>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</si>
  <si>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</si>
  <si>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</si>
  <si>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</si>
  <si>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</si>
  <si>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</si>
  <si>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</si>
  <si>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</si>
  <si>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</si>
  <si>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</si>
  <si>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</si>
  <si>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</si>
  <si>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</si>
  <si>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</si>
  <si>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</si>
  <si>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</si>
  <si>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</si>
  <si>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</si>
  <si>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</si>
  <si>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</si>
  <si>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</si>
  <si>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</si>
  <si>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</si>
  <si>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</si>
  <si>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</si>
  <si>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</si>
  <si>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</si>
  <si>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</si>
  <si>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</si>
  <si>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</si>
  <si>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</si>
  <si>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</si>
  <si>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</si>
  <si>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</si>
  <si>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</si>
  <si>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</si>
  <si>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</si>
  <si>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</si>
  <si>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</si>
  <si>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</si>
  <si>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</si>
  <si>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</si>
  <si>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</si>
  <si>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</si>
  <si>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</si>
  <si>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</si>
  <si>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</si>
  <si>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</si>
  <si>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</si>
  <si>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</si>
  <si>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</si>
  <si>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</si>
  <si>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</si>
  <si>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</si>
  <si>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</si>
  <si>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</si>
  <si>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</si>
  <si>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</si>
  <si>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</si>
  <si>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</si>
  <si>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</si>
  <si>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</si>
  <si>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</si>
  <si>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</si>
  <si>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</si>
  <si>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</si>
  <si>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</si>
  <si>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</si>
  <si>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</si>
  <si>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</si>
  <si>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</si>
  <si>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</si>
  <si>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</si>
  <si>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</si>
  <si>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</si>
  <si>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</si>
  <si>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</si>
  <si>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</si>
  <si>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</si>
  <si>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</si>
  <si>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</si>
  <si>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</si>
  <si>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</si>
  <si>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</si>
  <si>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</si>
  <si>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</si>
  <si>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</si>
  <si>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</si>
  <si>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</si>
  <si>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</si>
  <si>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</si>
  <si>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</si>
  <si>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</si>
  <si>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</si>
  <si>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</si>
  <si>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</si>
  <si>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</si>
  <si>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</si>
  <si>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</si>
  <si>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</si>
  <si>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</si>
  <si>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</si>
  <si>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</si>
  <si>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</si>
  <si>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</si>
  <si>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</si>
  <si>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</si>
  <si>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</si>
  <si>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</si>
  <si>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</si>
  <si>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</si>
  <si>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</si>
  <si>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</si>
  <si>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</si>
  <si>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</si>
  <si>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</si>
  <si>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</si>
  <si>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</si>
  <si>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</si>
  <si>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</si>
  <si>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</si>
  <si>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</si>
  <si>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</si>
  <si>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</si>
  <si>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</si>
  <si>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</si>
  <si>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</si>
  <si>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</si>
  <si>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</si>
  <si>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</si>
  <si>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</si>
  <si>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</si>
  <si>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</si>
  <si>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</si>
  <si>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</si>
  <si>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</si>
  <si>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</si>
  <si>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</si>
  <si>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</si>
  <si>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</si>
  <si>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</si>
  <si>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</si>
  <si>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</si>
  <si>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</si>
  <si>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</si>
  <si>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</si>
  <si>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</si>
  <si>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</si>
  <si>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</si>
  <si>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</si>
  <si>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</si>
  <si>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</si>
  <si>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</si>
  <si>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</si>
  <si>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</si>
  <si>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</si>
  <si>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</si>
  <si>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</si>
  <si>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</si>
  <si>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</si>
  <si>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</si>
  <si>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</si>
  <si>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</si>
  <si>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</si>
  <si>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</si>
  <si>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</si>
  <si>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</si>
  <si>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</si>
  <si>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</si>
  <si>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</si>
  <si>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</si>
  <si>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</si>
  <si>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</si>
  <si>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</si>
  <si>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</si>
  <si>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</si>
  <si>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</si>
  <si>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</si>
  <si>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</si>
  <si>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</si>
  <si>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</si>
  <si>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</si>
  <si>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</si>
  <si>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</si>
  <si>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</si>
  <si>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</si>
  <si>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</si>
  <si>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</si>
  <si>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</si>
  <si>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</si>
  <si>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</si>
  <si>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</si>
  <si>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</si>
  <si>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</si>
  <si>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</si>
  <si>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</si>
  <si>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</si>
  <si>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</si>
  <si>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</si>
  <si>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</si>
  <si>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</si>
  <si>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</si>
  <si>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</si>
  <si>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</si>
  <si>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</si>
  <si>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</si>
  <si>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</si>
  <si>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</si>
  <si>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</si>
  <si>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</si>
  <si>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</si>
  <si>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</si>
  <si>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</si>
  <si>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</si>
  <si>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</si>
  <si>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</si>
  <si>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</si>
  <si>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</si>
  <si>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</si>
  <si>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</si>
  <si>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</si>
  <si>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</si>
  <si>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</si>
  <si>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</si>
  <si>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</si>
  <si>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</si>
  <si>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</si>
  <si>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</si>
  <si>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</si>
  <si>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</si>
  <si>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</si>
  <si>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</si>
  <si>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</si>
  <si>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</si>
  <si>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</si>
  <si>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</si>
  <si>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</si>
  <si>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</si>
  <si>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</si>
  <si>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</si>
  <si>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</si>
  <si>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</si>
  <si>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</si>
  <si>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</si>
  <si>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</si>
  <si>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</si>
  <si>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</si>
  <si>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</si>
  <si>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</si>
  <si>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</si>
  <si>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</si>
  <si>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</si>
  <si>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</si>
  <si>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</si>
  <si>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</si>
  <si>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</si>
  <si>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</si>
  <si>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</si>
  <si>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</si>
  <si>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</si>
  <si>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</si>
  <si>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</si>
  <si>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</si>
  <si>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</si>
  <si>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</si>
  <si>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</si>
  <si>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</si>
  <si>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</si>
  <si>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</si>
  <si>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</si>
  <si>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</si>
  <si>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</si>
  <si>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</si>
  <si>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</si>
  <si>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</si>
  <si>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</si>
  <si>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</si>
  <si>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</si>
  <si>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</si>
  <si>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</si>
  <si>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</si>
  <si>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3335957693</t>
  </si>
  <si>
    <t>3335957697</t>
  </si>
  <si>
    <t>3335957703</t>
  </si>
  <si>
    <t>2 Gavetas Vacias + Gavetas Fallando</t>
  </si>
  <si>
    <t>3335957921</t>
  </si>
  <si>
    <t>3335957857</t>
  </si>
  <si>
    <t>3335957821</t>
  </si>
  <si>
    <t>3335957800</t>
  </si>
  <si>
    <t>3335957797</t>
  </si>
  <si>
    <t>3335957771</t>
  </si>
  <si>
    <t>3335957924 </t>
  </si>
  <si>
    <t>3335957982</t>
  </si>
  <si>
    <t>3335957981</t>
  </si>
  <si>
    <t>3335957980</t>
  </si>
  <si>
    <t>3335957979</t>
  </si>
  <si>
    <t>3335957977</t>
  </si>
  <si>
    <t>3335957975</t>
  </si>
  <si>
    <t>3335957974</t>
  </si>
  <si>
    <t>3335957972</t>
  </si>
  <si>
    <t>3335957971</t>
  </si>
  <si>
    <t>3335957984 </t>
  </si>
  <si>
    <t>3335958058</t>
  </si>
  <si>
    <t>3335958057</t>
  </si>
  <si>
    <t>3335958056</t>
  </si>
  <si>
    <t>3335958055</t>
  </si>
  <si>
    <t>3335958054</t>
  </si>
  <si>
    <t>3335958053</t>
  </si>
  <si>
    <t>3335958052</t>
  </si>
  <si>
    <t>3335958051</t>
  </si>
  <si>
    <t>3335958050</t>
  </si>
  <si>
    <t>3335958047</t>
  </si>
  <si>
    <t>3335958046</t>
  </si>
  <si>
    <t>3335958045</t>
  </si>
  <si>
    <t>3335958044</t>
  </si>
  <si>
    <t>3335958041</t>
  </si>
  <si>
    <t>3335958039</t>
  </si>
  <si>
    <t>3335958038</t>
  </si>
  <si>
    <t>3335958037</t>
  </si>
  <si>
    <t>3335958036</t>
  </si>
  <si>
    <t>3335958034</t>
  </si>
  <si>
    <t>3335958031</t>
  </si>
  <si>
    <t>3335958029</t>
  </si>
  <si>
    <t>3335958028</t>
  </si>
  <si>
    <t>3335958027</t>
  </si>
  <si>
    <t>3335958026</t>
  </si>
  <si>
    <t>3335958025</t>
  </si>
  <si>
    <t>3335958024</t>
  </si>
  <si>
    <t>3335958023</t>
  </si>
  <si>
    <t>3335958019</t>
  </si>
  <si>
    <t>3335958017</t>
  </si>
  <si>
    <t>3335958012</t>
  </si>
  <si>
    <t>3335958009</t>
  </si>
  <si>
    <t>3335957985</t>
  </si>
  <si>
    <t>3335957984</t>
  </si>
  <si>
    <t>TECLADO</t>
  </si>
  <si>
    <t>REINICIO FALLIDO</t>
  </si>
  <si>
    <t>3335958072</t>
  </si>
  <si>
    <t>3335958070</t>
  </si>
  <si>
    <t>3335958067</t>
  </si>
  <si>
    <t>3335958066</t>
  </si>
  <si>
    <t>3335958065</t>
  </si>
  <si>
    <t>3335958064</t>
  </si>
  <si>
    <t>3335958081</t>
  </si>
  <si>
    <t>3335958080</t>
  </si>
  <si>
    <t>3335958079</t>
  </si>
  <si>
    <t>3335958078</t>
  </si>
  <si>
    <t>3335958077</t>
  </si>
  <si>
    <t>3335958076</t>
  </si>
  <si>
    <t>3335958075</t>
  </si>
  <si>
    <t>3335958074</t>
  </si>
  <si>
    <t>3335958073</t>
  </si>
  <si>
    <t>Fondeur Fermin, Luis Rafael</t>
  </si>
  <si>
    <t>18 Julio de 2021</t>
  </si>
  <si>
    <t>Maria Pichardo, Glaufo Rafael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</si>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</sst>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22"/>
      <tableStyleElement type="headerRow" dxfId="121"/>
      <tableStyleElement type="totalRow" dxfId="120"/>
      <tableStyleElement type="firstColumn" dxfId="119"/>
      <tableStyleElement type="lastColumn" dxfId="118"/>
      <tableStyleElement type="firstRowStripe" dxfId="117"/>
      <tableStyleElement type="firstColumnStripe" dxfId="1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228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1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69.8324421296275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43.3409722222204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32.4985879629603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22.4985879629603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22.5651273148178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21.6175231481466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18.6447916666657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16.6312615740753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16.5685532407442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12.6895833333328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15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X1048490"/>
  <sheetViews>
    <sheetView tabSelected="1" zoomScale="87" zoomScaleNormal="87" workbookViewId="0">
      <pane ySplit="4" topLeftCell="A131" activePane="bottomLeft" state="frozen"/>
      <selection pane="bottomLeft" activeCell="L12" sqref="L12"/>
    </sheetView>
  </sheetViews>
  <sheetFormatPr defaultColWidth="25.5703125" defaultRowHeight="15" x14ac:dyDescent="0.25"/>
  <cols>
    <col min="1" max="1" width="25.5703125" style="106" customWidth="1"/>
    <col min="2" max="2" width="20.28515625" style="84" bestFit="1" customWidth="1"/>
    <col min="3" max="3" width="20.140625" style="43" customWidth="1"/>
    <col min="4" max="4" width="30.5703125" style="106" customWidth="1"/>
    <col min="5" max="5" width="12.7109375" style="75" bestFit="1" customWidth="1"/>
    <col min="6" max="6" width="11.28515625" style="44" customWidth="1"/>
    <col min="7" max="7" width="54.140625" style="44" customWidth="1"/>
    <col min="8" max="11" width="5.28515625" style="44" customWidth="1"/>
    <col min="12" max="12" width="48.85546875" style="44" bestFit="1" customWidth="1"/>
    <col min="13" max="13" width="22.28515625" style="106" customWidth="1"/>
    <col min="14" max="14" width="17.85546875" style="106" bestFit="1" customWidth="1"/>
    <col min="15" max="15" width="44.5703125" style="106" customWidth="1"/>
    <col min="16" max="16" width="24.28515625" style="79" customWidth="1"/>
    <col min="17" max="17" width="57.42578125" style="69" customWidth="1"/>
    <col min="18" max="16384" width="25.5703125" style="42"/>
  </cols>
  <sheetData>
    <row r="1" spans="1:24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4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4" ht="18.75" thickBot="1" x14ac:dyDescent="0.3">
      <c r="A3" s="163" t="s">
        <v>2663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4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24" ht="18" x14ac:dyDescent="0.25">
      <c r="A5" s="143" t="str">
        <f>VLOOKUP(E5,'LISTADO ATM'!$A$2:$C$898,3,0)</f>
        <v>SUR</v>
      </c>
      <c r="B5" s="140">
        <v>3335955021</v>
      </c>
      <c r="C5" s="100">
        <v>44392.186192129629</v>
      </c>
      <c r="D5" s="100" t="s">
        <v>2180</v>
      </c>
      <c r="E5" s="135">
        <v>360</v>
      </c>
      <c r="F5" s="143" t="str">
        <f>VLOOKUP(E5,VIP!$A$2:$O14301,2,0)</f>
        <v>DRBR360</v>
      </c>
      <c r="G5" s="143" t="str">
        <f>VLOOKUP(E5,'LISTADO ATM'!$A$2:$B$897,2,0)</f>
        <v>ATM Ayuntamiento Guayabal</v>
      </c>
      <c r="H5" s="143" t="str">
        <f>VLOOKUP(E5,VIP!$A$2:$O19262,7,FALSE)</f>
        <v>si</v>
      </c>
      <c r="I5" s="143" t="str">
        <f>VLOOKUP(E5,VIP!$A$2:$O11227,8,FALSE)</f>
        <v>si</v>
      </c>
      <c r="J5" s="143" t="str">
        <f>VLOOKUP(E5,VIP!$A$2:$O11177,8,FALSE)</f>
        <v>si</v>
      </c>
      <c r="K5" s="143" t="str">
        <f>VLOOKUP(E5,VIP!$A$2:$O14751,6,0)</f>
        <v>NO</v>
      </c>
      <c r="L5" s="144" t="s">
        <v>2245</v>
      </c>
      <c r="M5" s="99" t="s">
        <v>2445</v>
      </c>
      <c r="N5" s="99" t="s">
        <v>2452</v>
      </c>
      <c r="O5" s="143" t="s">
        <v>2454</v>
      </c>
      <c r="P5" s="143"/>
      <c r="Q5" s="99" t="s">
        <v>2245</v>
      </c>
      <c r="R5" s="44"/>
      <c r="S5" s="44"/>
      <c r="T5" s="106"/>
      <c r="U5" s="106"/>
      <c r="V5" s="106"/>
      <c r="W5" s="79"/>
      <c r="X5" s="69"/>
    </row>
    <row r="6" spans="1:24" ht="18" x14ac:dyDescent="0.25">
      <c r="A6" s="143" t="str">
        <f>VLOOKUP(E6,'LISTADO ATM'!$A$2:$C$898,3,0)</f>
        <v>DISTRITO NACIONAL</v>
      </c>
      <c r="B6" s="140">
        <v>3335955659</v>
      </c>
      <c r="C6" s="100">
        <v>44392.487754629627</v>
      </c>
      <c r="D6" s="100" t="s">
        <v>2180</v>
      </c>
      <c r="E6" s="135">
        <v>237</v>
      </c>
      <c r="F6" s="143" t="str">
        <f>VLOOKUP(E6,VIP!$A$2:$O14327,2,0)</f>
        <v>DRBR237</v>
      </c>
      <c r="G6" s="143" t="str">
        <f>VLOOKUP(E6,'LISTADO ATM'!$A$2:$B$897,2,0)</f>
        <v xml:space="preserve">ATM UNP Plaza Vásquez </v>
      </c>
      <c r="H6" s="143" t="str">
        <f>VLOOKUP(E6,VIP!$A$2:$O19288,7,FALSE)</f>
        <v>Si</v>
      </c>
      <c r="I6" s="143" t="str">
        <f>VLOOKUP(E6,VIP!$A$2:$O11253,8,FALSE)</f>
        <v>Si</v>
      </c>
      <c r="J6" s="143" t="str">
        <f>VLOOKUP(E6,VIP!$A$2:$O11203,8,FALSE)</f>
        <v>Si</v>
      </c>
      <c r="K6" s="143" t="str">
        <f>VLOOKUP(E6,VIP!$A$2:$O14777,6,0)</f>
        <v>SI</v>
      </c>
      <c r="L6" s="144" t="s">
        <v>2245</v>
      </c>
      <c r="M6" s="99" t="s">
        <v>2445</v>
      </c>
      <c r="N6" s="99" t="s">
        <v>2589</v>
      </c>
      <c r="O6" s="143" t="s">
        <v>2454</v>
      </c>
      <c r="P6" s="143"/>
      <c r="Q6" s="99" t="s">
        <v>2245</v>
      </c>
      <c r="R6" s="44"/>
      <c r="S6" s="44"/>
      <c r="T6" s="106"/>
      <c r="U6" s="106"/>
      <c r="V6" s="106"/>
      <c r="W6" s="79"/>
      <c r="X6" s="69"/>
    </row>
    <row r="7" spans="1:24" ht="18" x14ac:dyDescent="0.25">
      <c r="A7" s="143" t="str">
        <f>VLOOKUP(E7,'LISTADO ATM'!$A$2:$C$898,3,0)</f>
        <v>DISTRITO NACIONAL</v>
      </c>
      <c r="B7" s="140">
        <v>3335956059</v>
      </c>
      <c r="C7" s="100">
        <v>44392.648495370369</v>
      </c>
      <c r="D7" s="100" t="s">
        <v>2180</v>
      </c>
      <c r="E7" s="135">
        <v>620</v>
      </c>
      <c r="F7" s="143" t="str">
        <f>VLOOKUP(E7,VIP!$A$2:$O14312,2,0)</f>
        <v>DRBR620</v>
      </c>
      <c r="G7" s="143" t="str">
        <f>VLOOKUP(E7,'LISTADO ATM'!$A$2:$B$897,2,0)</f>
        <v xml:space="preserve">ATM Ministerio de Medio Ambiente </v>
      </c>
      <c r="H7" s="143" t="str">
        <f>VLOOKUP(E7,VIP!$A$2:$O19273,7,FALSE)</f>
        <v>Si</v>
      </c>
      <c r="I7" s="143" t="str">
        <f>VLOOKUP(E7,VIP!$A$2:$O11238,8,FALSE)</f>
        <v>No</v>
      </c>
      <c r="J7" s="143" t="str">
        <f>VLOOKUP(E7,VIP!$A$2:$O11188,8,FALSE)</f>
        <v>No</v>
      </c>
      <c r="K7" s="143" t="str">
        <f>VLOOKUP(E7,VIP!$A$2:$O14762,6,0)</f>
        <v>NO</v>
      </c>
      <c r="L7" s="144" t="s">
        <v>2219</v>
      </c>
      <c r="M7" s="99" t="s">
        <v>2445</v>
      </c>
      <c r="N7" s="99" t="s">
        <v>2452</v>
      </c>
      <c r="O7" s="143" t="s">
        <v>2454</v>
      </c>
      <c r="P7" s="143"/>
      <c r="Q7" s="99" t="s">
        <v>2219</v>
      </c>
      <c r="R7" s="44"/>
      <c r="S7" s="44"/>
      <c r="T7" s="106"/>
      <c r="U7" s="106"/>
      <c r="V7" s="106"/>
      <c r="W7" s="79"/>
      <c r="X7" s="69"/>
    </row>
    <row r="8" spans="1:24" ht="18" x14ac:dyDescent="0.25">
      <c r="A8" s="143" t="str">
        <f>VLOOKUP(E8,'LISTADO ATM'!$A$2:$C$898,3,0)</f>
        <v>DISTRITO NACIONAL</v>
      </c>
      <c r="B8" s="140">
        <v>3335956088</v>
      </c>
      <c r="C8" s="100">
        <v>44392.654768518521</v>
      </c>
      <c r="D8" s="100" t="s">
        <v>2180</v>
      </c>
      <c r="E8" s="135">
        <v>639</v>
      </c>
      <c r="F8" s="143" t="str">
        <f>VLOOKUP(E8,VIP!$A$2:$O14309,2,0)</f>
        <v>DRBR639</v>
      </c>
      <c r="G8" s="143" t="str">
        <f>VLOOKUP(E8,'LISTADO ATM'!$A$2:$B$897,2,0)</f>
        <v xml:space="preserve">ATM Comisión Militar MOPC </v>
      </c>
      <c r="H8" s="143" t="str">
        <f>VLOOKUP(E8,VIP!$A$2:$O19270,7,FALSE)</f>
        <v>Si</v>
      </c>
      <c r="I8" s="143" t="str">
        <f>VLOOKUP(E8,VIP!$A$2:$O11235,8,FALSE)</f>
        <v>Si</v>
      </c>
      <c r="J8" s="143" t="str">
        <f>VLOOKUP(E8,VIP!$A$2:$O11185,8,FALSE)</f>
        <v>Si</v>
      </c>
      <c r="K8" s="143" t="str">
        <f>VLOOKUP(E8,VIP!$A$2:$O14759,6,0)</f>
        <v>NO</v>
      </c>
      <c r="L8" s="144" t="s">
        <v>2245</v>
      </c>
      <c r="M8" s="99" t="s">
        <v>2445</v>
      </c>
      <c r="N8" s="99" t="s">
        <v>2452</v>
      </c>
      <c r="O8" s="143" t="s">
        <v>2454</v>
      </c>
      <c r="P8" s="143"/>
      <c r="Q8" s="99" t="s">
        <v>2245</v>
      </c>
      <c r="R8" s="44"/>
      <c r="S8" s="44"/>
      <c r="T8" s="106"/>
      <c r="U8" s="106"/>
      <c r="V8" s="106"/>
      <c r="W8" s="79"/>
      <c r="X8" s="69"/>
    </row>
    <row r="9" spans="1:24" ht="18" x14ac:dyDescent="0.25">
      <c r="A9" s="143" t="str">
        <f>VLOOKUP(E9,'LISTADO ATM'!$A$2:$C$898,3,0)</f>
        <v>DISTRITO NACIONAL</v>
      </c>
      <c r="B9" s="140">
        <v>3335956269</v>
      </c>
      <c r="C9" s="100">
        <v>44392.731874999998</v>
      </c>
      <c r="D9" s="100" t="s">
        <v>2448</v>
      </c>
      <c r="E9" s="135">
        <v>876</v>
      </c>
      <c r="F9" s="143" t="str">
        <f>VLOOKUP(E9,VIP!$A$2:$O14313,2,0)</f>
        <v>DRBR876</v>
      </c>
      <c r="G9" s="143" t="str">
        <f>VLOOKUP(E9,'LISTADO ATM'!$A$2:$B$897,2,0)</f>
        <v xml:space="preserve">ATM Estación Next Abraham Lincoln </v>
      </c>
      <c r="H9" s="143" t="str">
        <f>VLOOKUP(E9,VIP!$A$2:$O19274,7,FALSE)</f>
        <v>Si</v>
      </c>
      <c r="I9" s="143" t="str">
        <f>VLOOKUP(E9,VIP!$A$2:$O11239,8,FALSE)</f>
        <v>Si</v>
      </c>
      <c r="J9" s="143" t="str">
        <f>VLOOKUP(E9,VIP!$A$2:$O11189,8,FALSE)</f>
        <v>Si</v>
      </c>
      <c r="K9" s="143" t="str">
        <f>VLOOKUP(E9,VIP!$A$2:$O14763,6,0)</f>
        <v>NO</v>
      </c>
      <c r="L9" s="144" t="s">
        <v>2441</v>
      </c>
      <c r="M9" s="99" t="s">
        <v>2445</v>
      </c>
      <c r="N9" s="99" t="s">
        <v>2452</v>
      </c>
      <c r="O9" s="143" t="s">
        <v>2453</v>
      </c>
      <c r="P9" s="143"/>
      <c r="Q9" s="99" t="s">
        <v>2441</v>
      </c>
      <c r="R9" s="44"/>
      <c r="S9" s="44"/>
      <c r="T9" s="106"/>
      <c r="U9" s="106"/>
      <c r="V9" s="106"/>
      <c r="W9" s="79"/>
      <c r="X9" s="69"/>
    </row>
    <row r="10" spans="1:24" ht="18" x14ac:dyDescent="0.25">
      <c r="A10" s="143" t="str">
        <f>VLOOKUP(E10,'LISTADO ATM'!$A$2:$C$898,3,0)</f>
        <v>DISTRITO NACIONAL</v>
      </c>
      <c r="B10" s="140">
        <v>3335956271</v>
      </c>
      <c r="C10" s="100">
        <v>44392.7343287037</v>
      </c>
      <c r="D10" s="100" t="s">
        <v>2180</v>
      </c>
      <c r="E10" s="135">
        <v>701</v>
      </c>
      <c r="F10" s="143" t="str">
        <f>VLOOKUP(E10,VIP!$A$2:$O14314,2,0)</f>
        <v>DRBR701</v>
      </c>
      <c r="G10" s="143" t="str">
        <f>VLOOKUP(E10,'LISTADO ATM'!$A$2:$B$897,2,0)</f>
        <v>ATM Autoservicio Los Alcarrizos</v>
      </c>
      <c r="H10" s="143" t="str">
        <f>VLOOKUP(E10,VIP!$A$2:$O19275,7,FALSE)</f>
        <v>Si</v>
      </c>
      <c r="I10" s="143" t="str">
        <f>VLOOKUP(E10,VIP!$A$2:$O11240,8,FALSE)</f>
        <v>Si</v>
      </c>
      <c r="J10" s="143" t="str">
        <f>VLOOKUP(E10,VIP!$A$2:$O11190,8,FALSE)</f>
        <v>Si</v>
      </c>
      <c r="K10" s="143" t="str">
        <f>VLOOKUP(E10,VIP!$A$2:$O14764,6,0)</f>
        <v>NO</v>
      </c>
      <c r="L10" s="144" t="s">
        <v>2219</v>
      </c>
      <c r="M10" s="99" t="s">
        <v>2445</v>
      </c>
      <c r="N10" s="99" t="s">
        <v>2452</v>
      </c>
      <c r="O10" s="143" t="s">
        <v>2454</v>
      </c>
      <c r="P10" s="143"/>
      <c r="Q10" s="99" t="s">
        <v>2219</v>
      </c>
      <c r="R10" s="44"/>
      <c r="S10" s="44"/>
      <c r="T10" s="106"/>
      <c r="U10" s="106"/>
      <c r="V10" s="106"/>
      <c r="W10" s="79"/>
      <c r="X10" s="69"/>
    </row>
    <row r="11" spans="1:24" ht="18" x14ac:dyDescent="0.25">
      <c r="A11" s="143" t="str">
        <f>VLOOKUP(E11,'LISTADO ATM'!$A$2:$C$898,3,0)</f>
        <v>DISTRITO NACIONAL</v>
      </c>
      <c r="B11" s="140">
        <v>3335956316</v>
      </c>
      <c r="C11" s="100">
        <v>44392.775775462964</v>
      </c>
      <c r="D11" s="100" t="s">
        <v>2180</v>
      </c>
      <c r="E11" s="135">
        <v>686</v>
      </c>
      <c r="F11" s="143" t="str">
        <f>VLOOKUP(E11,VIP!$A$2:$O14330,2,0)</f>
        <v>DRBR686</v>
      </c>
      <c r="G11" s="143" t="str">
        <f>VLOOKUP(E11,'LISTADO ATM'!$A$2:$B$897,2,0)</f>
        <v>ATM Autoservicio Oficina Máximo Gómez</v>
      </c>
      <c r="H11" s="143" t="str">
        <f>VLOOKUP(E11,VIP!$A$2:$O19291,7,FALSE)</f>
        <v>Si</v>
      </c>
      <c r="I11" s="143" t="str">
        <f>VLOOKUP(E11,VIP!$A$2:$O11256,8,FALSE)</f>
        <v>Si</v>
      </c>
      <c r="J11" s="143" t="str">
        <f>VLOOKUP(E11,VIP!$A$2:$O11206,8,FALSE)</f>
        <v>Si</v>
      </c>
      <c r="K11" s="143" t="str">
        <f>VLOOKUP(E11,VIP!$A$2:$O14780,6,0)</f>
        <v>NO</v>
      </c>
      <c r="L11" s="144" t="s">
        <v>2219</v>
      </c>
      <c r="M11" s="99" t="s">
        <v>2445</v>
      </c>
      <c r="N11" s="99" t="s">
        <v>2452</v>
      </c>
      <c r="O11" s="143" t="s">
        <v>2454</v>
      </c>
      <c r="P11" s="143"/>
      <c r="Q11" s="99" t="s">
        <v>2219</v>
      </c>
      <c r="R11" s="44"/>
      <c r="S11" s="44"/>
      <c r="T11" s="106"/>
      <c r="U11" s="106"/>
      <c r="V11" s="106"/>
      <c r="W11" s="79"/>
      <c r="X11" s="69"/>
    </row>
    <row r="12" spans="1:24" ht="18" x14ac:dyDescent="0.25">
      <c r="A12" s="143" t="str">
        <f>VLOOKUP(E12,'LISTADO ATM'!$A$2:$C$898,3,0)</f>
        <v>DISTRITO NACIONAL</v>
      </c>
      <c r="B12" s="140">
        <v>3335956332</v>
      </c>
      <c r="C12" s="100">
        <v>44392.859189814815</v>
      </c>
      <c r="D12" s="100" t="s">
        <v>2448</v>
      </c>
      <c r="E12" s="135">
        <v>391</v>
      </c>
      <c r="F12" s="143" t="str">
        <f>VLOOKUP(E12,VIP!$A$2:$O14349,2,0)</f>
        <v>DRBR391</v>
      </c>
      <c r="G12" s="143" t="str">
        <f>VLOOKUP(E12,'LISTADO ATM'!$A$2:$B$897,2,0)</f>
        <v xml:space="preserve">ATM S/M Jumbo Luperón </v>
      </c>
      <c r="H12" s="143" t="str">
        <f>VLOOKUP(E12,VIP!$A$2:$O19310,7,FALSE)</f>
        <v>Si</v>
      </c>
      <c r="I12" s="143" t="str">
        <f>VLOOKUP(E12,VIP!$A$2:$O11275,8,FALSE)</f>
        <v>Si</v>
      </c>
      <c r="J12" s="143" t="str">
        <f>VLOOKUP(E12,VIP!$A$2:$O11225,8,FALSE)</f>
        <v>Si</v>
      </c>
      <c r="K12" s="143" t="str">
        <f>VLOOKUP(E12,VIP!$A$2:$O14799,6,0)</f>
        <v>NO</v>
      </c>
      <c r="L12" s="144" t="s">
        <v>2560</v>
      </c>
      <c r="M12" s="99" t="s">
        <v>2445</v>
      </c>
      <c r="N12" s="99" t="s">
        <v>2452</v>
      </c>
      <c r="O12" s="143" t="s">
        <v>2453</v>
      </c>
      <c r="P12" s="143"/>
      <c r="Q12" s="99" t="s">
        <v>2560</v>
      </c>
      <c r="R12" s="44"/>
      <c r="S12" s="44"/>
      <c r="T12" s="106"/>
      <c r="U12" s="106"/>
      <c r="V12" s="106"/>
      <c r="W12" s="79"/>
      <c r="X12" s="69"/>
    </row>
    <row r="13" spans="1:24" ht="18" x14ac:dyDescent="0.25">
      <c r="A13" s="143" t="str">
        <f>VLOOKUP(E13,'LISTADO ATM'!$A$2:$C$898,3,0)</f>
        <v>DISTRITO NACIONAL</v>
      </c>
      <c r="B13" s="140">
        <v>3335956385</v>
      </c>
      <c r="C13" s="100">
        <v>44393.329201388886</v>
      </c>
      <c r="D13" s="100" t="s">
        <v>2469</v>
      </c>
      <c r="E13" s="135">
        <v>354</v>
      </c>
      <c r="F13" s="143" t="str">
        <f>VLOOKUP(E13,VIP!$A$2:$O14359,2,0)</f>
        <v>DRBR354</v>
      </c>
      <c r="G13" s="143" t="str">
        <f>VLOOKUP(E13,'LISTADO ATM'!$A$2:$B$897,2,0)</f>
        <v xml:space="preserve">ATM Oficina Núñez de Cáceres II </v>
      </c>
      <c r="H13" s="143" t="str">
        <f>VLOOKUP(E13,VIP!$A$2:$O19320,7,FALSE)</f>
        <v>Si</v>
      </c>
      <c r="I13" s="143" t="str">
        <f>VLOOKUP(E13,VIP!$A$2:$O11285,8,FALSE)</f>
        <v>Si</v>
      </c>
      <c r="J13" s="143" t="str">
        <f>VLOOKUP(E13,VIP!$A$2:$O11235,8,FALSE)</f>
        <v>Si</v>
      </c>
      <c r="K13" s="143" t="str">
        <f>VLOOKUP(E13,VIP!$A$2:$O14809,6,0)</f>
        <v>NO</v>
      </c>
      <c r="L13" s="144" t="s">
        <v>2441</v>
      </c>
      <c r="M13" s="99" t="s">
        <v>2445</v>
      </c>
      <c r="N13" s="99" t="s">
        <v>2452</v>
      </c>
      <c r="O13" s="143" t="s">
        <v>2590</v>
      </c>
      <c r="P13" s="143"/>
      <c r="Q13" s="99" t="s">
        <v>2441</v>
      </c>
    </row>
    <row r="14" spans="1:24" ht="18" x14ac:dyDescent="0.25">
      <c r="A14" s="143" t="str">
        <f>VLOOKUP(E14,'LISTADO ATM'!$A$2:$C$898,3,0)</f>
        <v>DISTRITO NACIONAL</v>
      </c>
      <c r="B14" s="140">
        <v>3335956853</v>
      </c>
      <c r="C14" s="100">
        <v>44393.447974537034</v>
      </c>
      <c r="D14" s="100" t="s">
        <v>2448</v>
      </c>
      <c r="E14" s="135">
        <v>738</v>
      </c>
      <c r="F14" s="143" t="str">
        <f>VLOOKUP(E14,VIP!$A$2:$O14364,2,0)</f>
        <v>DRBR24S</v>
      </c>
      <c r="G14" s="143" t="str">
        <f>VLOOKUP(E14,'LISTADO ATM'!$A$2:$B$897,2,0)</f>
        <v xml:space="preserve">ATM Zona Franca Los Alcarrizos </v>
      </c>
      <c r="H14" s="143" t="str">
        <f>VLOOKUP(E14,VIP!$A$2:$O19325,7,FALSE)</f>
        <v>Si</v>
      </c>
      <c r="I14" s="143" t="str">
        <f>VLOOKUP(E14,VIP!$A$2:$O11290,8,FALSE)</f>
        <v>Si</v>
      </c>
      <c r="J14" s="143" t="str">
        <f>VLOOKUP(E14,VIP!$A$2:$O11240,8,FALSE)</f>
        <v>Si</v>
      </c>
      <c r="K14" s="143" t="str">
        <f>VLOOKUP(E14,VIP!$A$2:$O14814,6,0)</f>
        <v>NO</v>
      </c>
      <c r="L14" s="144" t="s">
        <v>2417</v>
      </c>
      <c r="M14" s="99" t="s">
        <v>2445</v>
      </c>
      <c r="N14" s="99" t="s">
        <v>2452</v>
      </c>
      <c r="O14" s="143" t="s">
        <v>2453</v>
      </c>
      <c r="P14" s="143"/>
      <c r="Q14" s="99" t="s">
        <v>2417</v>
      </c>
    </row>
    <row r="15" spans="1:24" ht="18" x14ac:dyDescent="0.25">
      <c r="A15" s="143" t="str">
        <f>VLOOKUP(E15,'LISTADO ATM'!$A$2:$C$898,3,0)</f>
        <v>DISTRITO NACIONAL</v>
      </c>
      <c r="B15" s="140">
        <v>3335957041</v>
      </c>
      <c r="C15" s="100">
        <v>44393.495613425926</v>
      </c>
      <c r="D15" s="100" t="s">
        <v>2469</v>
      </c>
      <c r="E15" s="135">
        <v>946</v>
      </c>
      <c r="F15" s="143" t="str">
        <f>VLOOKUP(E15,VIP!$A$2:$O14380,2,0)</f>
        <v>DRBR24R</v>
      </c>
      <c r="G15" s="143" t="str">
        <f>VLOOKUP(E15,'LISTADO ATM'!$A$2:$B$897,2,0)</f>
        <v xml:space="preserve">ATM Oficina Núñez de Cáceres I </v>
      </c>
      <c r="H15" s="143" t="str">
        <f>VLOOKUP(E15,VIP!$A$2:$O19341,7,FALSE)</f>
        <v>Si</v>
      </c>
      <c r="I15" s="143" t="str">
        <f>VLOOKUP(E15,VIP!$A$2:$O11306,8,FALSE)</f>
        <v>Si</v>
      </c>
      <c r="J15" s="143" t="str">
        <f>VLOOKUP(E15,VIP!$A$2:$O11256,8,FALSE)</f>
        <v>Si</v>
      </c>
      <c r="K15" s="143" t="str">
        <f>VLOOKUP(E15,VIP!$A$2:$O14830,6,0)</f>
        <v>NO</v>
      </c>
      <c r="L15" s="144" t="s">
        <v>2417</v>
      </c>
      <c r="M15" s="99" t="s">
        <v>2445</v>
      </c>
      <c r="N15" s="99" t="s">
        <v>2452</v>
      </c>
      <c r="O15" s="143" t="s">
        <v>2590</v>
      </c>
      <c r="P15" s="143"/>
      <c r="Q15" s="99" t="s">
        <v>2417</v>
      </c>
    </row>
    <row r="16" spans="1:24" ht="18" x14ac:dyDescent="0.25">
      <c r="A16" s="143" t="str">
        <f>VLOOKUP(E16,'LISTADO ATM'!$A$2:$C$898,3,0)</f>
        <v>DISTRITO NACIONAL</v>
      </c>
      <c r="B16" s="140">
        <v>3335957136</v>
      </c>
      <c r="C16" s="100">
        <v>44393.527418981481</v>
      </c>
      <c r="D16" s="100" t="s">
        <v>2180</v>
      </c>
      <c r="E16" s="135">
        <v>902</v>
      </c>
      <c r="F16" s="143" t="str">
        <f>VLOOKUP(E16,VIP!$A$2:$O14373,2,0)</f>
        <v>DRBR16A</v>
      </c>
      <c r="G16" s="143" t="str">
        <f>VLOOKUP(E16,'LISTADO ATM'!$A$2:$B$897,2,0)</f>
        <v xml:space="preserve">ATM Oficina Plaza Florida </v>
      </c>
      <c r="H16" s="143" t="str">
        <f>VLOOKUP(E16,VIP!$A$2:$O19334,7,FALSE)</f>
        <v>Si</v>
      </c>
      <c r="I16" s="143" t="str">
        <f>VLOOKUP(E16,VIP!$A$2:$O11299,8,FALSE)</f>
        <v>Si</v>
      </c>
      <c r="J16" s="143" t="str">
        <f>VLOOKUP(E16,VIP!$A$2:$O11249,8,FALSE)</f>
        <v>Si</v>
      </c>
      <c r="K16" s="143" t="str">
        <f>VLOOKUP(E16,VIP!$A$2:$O14823,6,0)</f>
        <v>NO</v>
      </c>
      <c r="L16" s="144" t="s">
        <v>2219</v>
      </c>
      <c r="M16" s="99" t="s">
        <v>2445</v>
      </c>
      <c r="N16" s="99" t="s">
        <v>2589</v>
      </c>
      <c r="O16" s="143" t="s">
        <v>2454</v>
      </c>
      <c r="P16" s="143"/>
      <c r="Q16" s="99" t="s">
        <v>2219</v>
      </c>
    </row>
    <row r="17" spans="1:17" ht="18" x14ac:dyDescent="0.25">
      <c r="A17" s="143" t="str">
        <f>VLOOKUP(E17,'LISTADO ATM'!$A$2:$C$898,3,0)</f>
        <v>DISTRITO NACIONAL</v>
      </c>
      <c r="B17" s="140">
        <v>3335957172</v>
      </c>
      <c r="C17" s="100">
        <v>44393.538032407407</v>
      </c>
      <c r="D17" s="100" t="s">
        <v>2180</v>
      </c>
      <c r="E17" s="135">
        <v>125</v>
      </c>
      <c r="F17" s="143" t="str">
        <f>VLOOKUP(E17,VIP!$A$2:$O14369,2,0)</f>
        <v>DRBR125</v>
      </c>
      <c r="G17" s="143" t="str">
        <f>VLOOKUP(E17,'LISTADO ATM'!$A$2:$B$897,2,0)</f>
        <v xml:space="preserve">ATM Dirección General de Aduanas II </v>
      </c>
      <c r="H17" s="143" t="str">
        <f>VLOOKUP(E17,VIP!$A$2:$O19330,7,FALSE)</f>
        <v>Si</v>
      </c>
      <c r="I17" s="143" t="str">
        <f>VLOOKUP(E17,VIP!$A$2:$O11295,8,FALSE)</f>
        <v>Si</v>
      </c>
      <c r="J17" s="143" t="str">
        <f>VLOOKUP(E17,VIP!$A$2:$O11245,8,FALSE)</f>
        <v>Si</v>
      </c>
      <c r="K17" s="143" t="str">
        <f>VLOOKUP(E17,VIP!$A$2:$O14819,6,0)</f>
        <v>NO</v>
      </c>
      <c r="L17" s="144" t="s">
        <v>2465</v>
      </c>
      <c r="M17" s="99" t="s">
        <v>2445</v>
      </c>
      <c r="N17" s="99" t="s">
        <v>2589</v>
      </c>
      <c r="O17" s="143" t="s">
        <v>2454</v>
      </c>
      <c r="P17" s="99"/>
      <c r="Q17" s="99" t="s">
        <v>2465</v>
      </c>
    </row>
    <row r="18" spans="1:17" ht="18" x14ac:dyDescent="0.25">
      <c r="A18" s="143" t="str">
        <f>VLOOKUP(E18,'LISTADO ATM'!$A$2:$C$898,3,0)</f>
        <v>DISTRITO NACIONAL</v>
      </c>
      <c r="B18" s="140">
        <v>3335957416</v>
      </c>
      <c r="C18" s="100">
        <v>44393.648009259261</v>
      </c>
      <c r="D18" s="100" t="s">
        <v>2180</v>
      </c>
      <c r="E18" s="135">
        <v>935</v>
      </c>
      <c r="F18" s="143" t="str">
        <f>VLOOKUP(E18,VIP!$A$2:$O14366,2,0)</f>
        <v>DRBR16J</v>
      </c>
      <c r="G18" s="143" t="str">
        <f>VLOOKUP(E18,'LISTADO ATM'!$A$2:$B$897,2,0)</f>
        <v xml:space="preserve">ATM Oficina John F. Kennedy </v>
      </c>
      <c r="H18" s="143" t="str">
        <f>VLOOKUP(E18,VIP!$A$2:$O19327,7,FALSE)</f>
        <v>Si</v>
      </c>
      <c r="I18" s="143" t="str">
        <f>VLOOKUP(E18,VIP!$A$2:$O11292,8,FALSE)</f>
        <v>Si</v>
      </c>
      <c r="J18" s="143" t="str">
        <f>VLOOKUP(E18,VIP!$A$2:$O11242,8,FALSE)</f>
        <v>Si</v>
      </c>
      <c r="K18" s="143" t="str">
        <f>VLOOKUP(E18,VIP!$A$2:$O14816,6,0)</f>
        <v>SI</v>
      </c>
      <c r="L18" s="144" t="s">
        <v>2219</v>
      </c>
      <c r="M18" s="99" t="s">
        <v>2445</v>
      </c>
      <c r="N18" s="99" t="s">
        <v>2589</v>
      </c>
      <c r="O18" s="143" t="s">
        <v>2454</v>
      </c>
      <c r="P18" s="143"/>
      <c r="Q18" s="99" t="s">
        <v>2219</v>
      </c>
    </row>
    <row r="19" spans="1:17" ht="18" x14ac:dyDescent="0.25">
      <c r="A19" s="143" t="str">
        <f>VLOOKUP(E19,'LISTADO ATM'!$A$2:$C$898,3,0)</f>
        <v>DISTRITO NACIONAL</v>
      </c>
      <c r="B19" s="140">
        <v>3335957553</v>
      </c>
      <c r="C19" s="100">
        <v>44393.686296296299</v>
      </c>
      <c r="D19" s="100" t="s">
        <v>2180</v>
      </c>
      <c r="E19" s="135">
        <v>718</v>
      </c>
      <c r="F19" s="143" t="str">
        <f>VLOOKUP(E19,VIP!$A$2:$O14376,2,0)</f>
        <v>DRBR24Y</v>
      </c>
      <c r="G19" s="143" t="str">
        <f>VLOOKUP(E19,'LISTADO ATM'!$A$2:$B$897,2,0)</f>
        <v xml:space="preserve">ATM Feria Ganadera </v>
      </c>
      <c r="H19" s="143" t="str">
        <f>VLOOKUP(E19,VIP!$A$2:$O19337,7,FALSE)</f>
        <v>Si</v>
      </c>
      <c r="I19" s="143" t="str">
        <f>VLOOKUP(E19,VIP!$A$2:$O11302,8,FALSE)</f>
        <v>Si</v>
      </c>
      <c r="J19" s="143" t="str">
        <f>VLOOKUP(E19,VIP!$A$2:$O11252,8,FALSE)</f>
        <v>Si</v>
      </c>
      <c r="K19" s="143" t="str">
        <f>VLOOKUP(E19,VIP!$A$2:$O14826,6,0)</f>
        <v>NO</v>
      </c>
      <c r="L19" s="144" t="s">
        <v>2245</v>
      </c>
      <c r="M19" s="99" t="s">
        <v>2445</v>
      </c>
      <c r="N19" s="99" t="s">
        <v>2452</v>
      </c>
      <c r="O19" s="143" t="s">
        <v>2454</v>
      </c>
      <c r="P19" s="143"/>
      <c r="Q19" s="99" t="s">
        <v>2245</v>
      </c>
    </row>
    <row r="20" spans="1:17" ht="18" x14ac:dyDescent="0.25">
      <c r="A20" s="143" t="str">
        <f>VLOOKUP(E20,'LISTADO ATM'!$A$2:$C$898,3,0)</f>
        <v>DISTRITO NACIONAL</v>
      </c>
      <c r="B20" s="140">
        <v>3335957565</v>
      </c>
      <c r="C20" s="100">
        <v>44393.694131944445</v>
      </c>
      <c r="D20" s="100" t="s">
        <v>2180</v>
      </c>
      <c r="E20" s="135">
        <v>461</v>
      </c>
      <c r="F20" s="143" t="str">
        <f>VLOOKUP(E20,VIP!$A$2:$O14373,2,0)</f>
        <v>DRBR461</v>
      </c>
      <c r="G20" s="143" t="str">
        <f>VLOOKUP(E20,'LISTADO ATM'!$A$2:$B$897,2,0)</f>
        <v xml:space="preserve">ATM Autobanco Sarasota I </v>
      </c>
      <c r="H20" s="143" t="str">
        <f>VLOOKUP(E20,VIP!$A$2:$O19334,7,FALSE)</f>
        <v>Si</v>
      </c>
      <c r="I20" s="143" t="str">
        <f>VLOOKUP(E20,VIP!$A$2:$O11299,8,FALSE)</f>
        <v>Si</v>
      </c>
      <c r="J20" s="143" t="str">
        <f>VLOOKUP(E20,VIP!$A$2:$O11249,8,FALSE)</f>
        <v>Si</v>
      </c>
      <c r="K20" s="143" t="str">
        <f>VLOOKUP(E20,VIP!$A$2:$O14823,6,0)</f>
        <v>SI</v>
      </c>
      <c r="L20" s="144" t="s">
        <v>2245</v>
      </c>
      <c r="M20" s="99" t="s">
        <v>2445</v>
      </c>
      <c r="N20" s="99" t="s">
        <v>2452</v>
      </c>
      <c r="O20" s="143" t="s">
        <v>2454</v>
      </c>
      <c r="P20" s="143"/>
      <c r="Q20" s="99" t="s">
        <v>2245</v>
      </c>
    </row>
    <row r="21" spans="1:17" ht="18" x14ac:dyDescent="0.25">
      <c r="A21" s="143" t="str">
        <f>VLOOKUP(E21,'LISTADO ATM'!$A$2:$C$898,3,0)</f>
        <v>DISTRITO NACIONAL</v>
      </c>
      <c r="B21" s="140">
        <v>3335957590</v>
      </c>
      <c r="C21" s="100">
        <v>44393.712060185186</v>
      </c>
      <c r="D21" s="100" t="s">
        <v>2180</v>
      </c>
      <c r="E21" s="135">
        <v>884</v>
      </c>
      <c r="F21" s="143" t="str">
        <f>VLOOKUP(E21,VIP!$A$2:$O14367,2,0)</f>
        <v>DRBR884</v>
      </c>
      <c r="G21" s="143" t="str">
        <f>VLOOKUP(E21,'LISTADO ATM'!$A$2:$B$897,2,0)</f>
        <v xml:space="preserve">ATM UNP Olé Sabana Perdida </v>
      </c>
      <c r="H21" s="143" t="str">
        <f>VLOOKUP(E21,VIP!$A$2:$O19328,7,FALSE)</f>
        <v>Si</v>
      </c>
      <c r="I21" s="143" t="str">
        <f>VLOOKUP(E21,VIP!$A$2:$O11293,8,FALSE)</f>
        <v>Si</v>
      </c>
      <c r="J21" s="143" t="str">
        <f>VLOOKUP(E21,VIP!$A$2:$O11243,8,FALSE)</f>
        <v>Si</v>
      </c>
      <c r="K21" s="143" t="str">
        <f>VLOOKUP(E21,VIP!$A$2:$O14817,6,0)</f>
        <v>NO</v>
      </c>
      <c r="L21" s="144" t="s">
        <v>2465</v>
      </c>
      <c r="M21" s="99" t="s">
        <v>2445</v>
      </c>
      <c r="N21" s="99" t="s">
        <v>2452</v>
      </c>
      <c r="O21" s="143" t="s">
        <v>2454</v>
      </c>
      <c r="P21" s="143"/>
      <c r="Q21" s="99" t="s">
        <v>2465</v>
      </c>
    </row>
    <row r="22" spans="1:17" ht="18" x14ac:dyDescent="0.25">
      <c r="A22" s="143" t="str">
        <f>VLOOKUP(E22,'LISTADO ATM'!$A$2:$C$898,3,0)</f>
        <v>ESTE</v>
      </c>
      <c r="B22" s="140">
        <v>3335957663</v>
      </c>
      <c r="C22" s="100">
        <v>44393.832013888888</v>
      </c>
      <c r="D22" s="100" t="s">
        <v>2469</v>
      </c>
      <c r="E22" s="135">
        <v>386</v>
      </c>
      <c r="F22" s="143" t="str">
        <f>VLOOKUP(E22,VIP!$A$2:$O14382,2,0)</f>
        <v>DRBR386</v>
      </c>
      <c r="G22" s="143" t="str">
        <f>VLOOKUP(E22,'LISTADO ATM'!$A$2:$B$897,2,0)</f>
        <v xml:space="preserve">ATM Plaza Verón II </v>
      </c>
      <c r="H22" s="143" t="str">
        <f>VLOOKUP(E22,VIP!$A$2:$O19343,7,FALSE)</f>
        <v>Si</v>
      </c>
      <c r="I22" s="143" t="str">
        <f>VLOOKUP(E22,VIP!$A$2:$O11308,8,FALSE)</f>
        <v>Si</v>
      </c>
      <c r="J22" s="143" t="str">
        <f>VLOOKUP(E22,VIP!$A$2:$O11258,8,FALSE)</f>
        <v>Si</v>
      </c>
      <c r="K22" s="143" t="str">
        <f>VLOOKUP(E22,VIP!$A$2:$O14832,6,0)</f>
        <v>NO</v>
      </c>
      <c r="L22" s="144" t="s">
        <v>2417</v>
      </c>
      <c r="M22" s="99" t="s">
        <v>2445</v>
      </c>
      <c r="N22" s="99" t="s">
        <v>2452</v>
      </c>
      <c r="O22" s="143" t="s">
        <v>2470</v>
      </c>
      <c r="P22" s="143"/>
      <c r="Q22" s="99" t="s">
        <v>2417</v>
      </c>
    </row>
    <row r="23" spans="1:17" ht="18" x14ac:dyDescent="0.25">
      <c r="A23" s="143" t="str">
        <f>VLOOKUP(E23,'LISTADO ATM'!$A$2:$C$898,3,0)</f>
        <v>DISTRITO NACIONAL</v>
      </c>
      <c r="B23" s="140">
        <v>3335957668</v>
      </c>
      <c r="C23" s="100">
        <v>44393.863263888888</v>
      </c>
      <c r="D23" s="100" t="s">
        <v>2180</v>
      </c>
      <c r="E23" s="135">
        <v>43</v>
      </c>
      <c r="F23" s="143" t="str">
        <f>VLOOKUP(E23,VIP!$A$2:$O14378,2,0)</f>
        <v>DRBR043</v>
      </c>
      <c r="G23" s="143" t="str">
        <f>VLOOKUP(E23,'LISTADO ATM'!$A$2:$B$897,2,0)</f>
        <v xml:space="preserve">ATM Zona Franca San Isidro </v>
      </c>
      <c r="H23" s="143" t="str">
        <f>VLOOKUP(E23,VIP!$A$2:$O19339,7,FALSE)</f>
        <v>Si</v>
      </c>
      <c r="I23" s="143" t="str">
        <f>VLOOKUP(E23,VIP!$A$2:$O11304,8,FALSE)</f>
        <v>No</v>
      </c>
      <c r="J23" s="143" t="str">
        <f>VLOOKUP(E23,VIP!$A$2:$O11254,8,FALSE)</f>
        <v>No</v>
      </c>
      <c r="K23" s="143" t="str">
        <f>VLOOKUP(E23,VIP!$A$2:$O14828,6,0)</f>
        <v>NO</v>
      </c>
      <c r="L23" s="144" t="s">
        <v>2465</v>
      </c>
      <c r="M23" s="99" t="s">
        <v>2445</v>
      </c>
      <c r="N23" s="99" t="s">
        <v>2452</v>
      </c>
      <c r="O23" s="143" t="s">
        <v>2454</v>
      </c>
      <c r="P23" s="143"/>
      <c r="Q23" s="99" t="s">
        <v>2465</v>
      </c>
    </row>
    <row r="24" spans="1:17" ht="18" x14ac:dyDescent="0.25">
      <c r="A24" s="143" t="str">
        <f>VLOOKUP(E24,'LISTADO ATM'!$A$2:$C$898,3,0)</f>
        <v>DISTRITO NACIONAL</v>
      </c>
      <c r="B24" s="140">
        <v>3335957678</v>
      </c>
      <c r="C24" s="100">
        <v>44393.888124999998</v>
      </c>
      <c r="D24" s="100" t="s">
        <v>2448</v>
      </c>
      <c r="E24" s="135">
        <v>570</v>
      </c>
      <c r="F24" s="143" t="str">
        <f>VLOOKUP(E24,VIP!$A$2:$O14374,2,0)</f>
        <v>DRBR478</v>
      </c>
      <c r="G24" s="143" t="str">
        <f>VLOOKUP(E24,'LISTADO ATM'!$A$2:$B$897,2,0)</f>
        <v xml:space="preserve">ATM S/M Liverpool Villa Mella </v>
      </c>
      <c r="H24" s="143" t="str">
        <f>VLOOKUP(E24,VIP!$A$2:$O19335,7,FALSE)</f>
        <v>Si</v>
      </c>
      <c r="I24" s="143" t="str">
        <f>VLOOKUP(E24,VIP!$A$2:$O11300,8,FALSE)</f>
        <v>Si</v>
      </c>
      <c r="J24" s="143" t="str">
        <f>VLOOKUP(E24,VIP!$A$2:$O11250,8,FALSE)</f>
        <v>Si</v>
      </c>
      <c r="K24" s="143" t="str">
        <f>VLOOKUP(E24,VIP!$A$2:$O14824,6,0)</f>
        <v>NO</v>
      </c>
      <c r="L24" s="144" t="s">
        <v>2441</v>
      </c>
      <c r="M24" s="99" t="s">
        <v>2445</v>
      </c>
      <c r="N24" s="99" t="s">
        <v>2452</v>
      </c>
      <c r="O24" s="143" t="s">
        <v>2453</v>
      </c>
      <c r="P24" s="143"/>
      <c r="Q24" s="99" t="s">
        <v>2441</v>
      </c>
    </row>
    <row r="25" spans="1:17" ht="18" x14ac:dyDescent="0.25">
      <c r="A25" s="143" t="str">
        <f>VLOOKUP(E25,'LISTADO ATM'!$A$2:$C$898,3,0)</f>
        <v>DISTRITO NACIONAL</v>
      </c>
      <c r="B25" s="140">
        <v>3335957680</v>
      </c>
      <c r="C25" s="100">
        <v>44393.901504629626</v>
      </c>
      <c r="D25" s="100" t="s">
        <v>2180</v>
      </c>
      <c r="E25" s="135">
        <v>409</v>
      </c>
      <c r="F25" s="143" t="str">
        <f>VLOOKUP(E25,VIP!$A$2:$O14372,2,0)</f>
        <v>DRBR409</v>
      </c>
      <c r="G25" s="143" t="str">
        <f>VLOOKUP(E25,'LISTADO ATM'!$A$2:$B$897,2,0)</f>
        <v xml:space="preserve">ATM Oficina Las Palmas de Herrera I </v>
      </c>
      <c r="H25" s="143" t="str">
        <f>VLOOKUP(E25,VIP!$A$2:$O19333,7,FALSE)</f>
        <v>Si</v>
      </c>
      <c r="I25" s="143" t="str">
        <f>VLOOKUP(E25,VIP!$A$2:$O11298,8,FALSE)</f>
        <v>Si</v>
      </c>
      <c r="J25" s="143" t="str">
        <f>VLOOKUP(E25,VIP!$A$2:$O11248,8,FALSE)</f>
        <v>Si</v>
      </c>
      <c r="K25" s="143" t="str">
        <f>VLOOKUP(E25,VIP!$A$2:$O14822,6,0)</f>
        <v>NO</v>
      </c>
      <c r="L25" s="144" t="s">
        <v>2245</v>
      </c>
      <c r="M25" s="99" t="s">
        <v>2445</v>
      </c>
      <c r="N25" s="99" t="s">
        <v>2452</v>
      </c>
      <c r="O25" s="143" t="s">
        <v>2454</v>
      </c>
      <c r="P25" s="143"/>
      <c r="Q25" s="99" t="s">
        <v>2245</v>
      </c>
    </row>
    <row r="26" spans="1:17" ht="18" x14ac:dyDescent="0.25">
      <c r="A26" s="143" t="str">
        <f>VLOOKUP(E26,'LISTADO ATM'!$A$2:$C$898,3,0)</f>
        <v>DISTRITO NACIONAL</v>
      </c>
      <c r="B26" s="140">
        <v>3335957687</v>
      </c>
      <c r="C26" s="100">
        <v>44393.928715277776</v>
      </c>
      <c r="D26" s="100" t="s">
        <v>2180</v>
      </c>
      <c r="E26" s="135">
        <v>622</v>
      </c>
      <c r="F26" s="143" t="str">
        <f>VLOOKUP(E26,VIP!$A$2:$O14367,2,0)</f>
        <v>DRBR622</v>
      </c>
      <c r="G26" s="143" t="str">
        <f>VLOOKUP(E26,'LISTADO ATM'!$A$2:$B$897,2,0)</f>
        <v xml:space="preserve">ATM Ayuntamiento D.N. </v>
      </c>
      <c r="H26" s="143" t="str">
        <f>VLOOKUP(E26,VIP!$A$2:$O19328,7,FALSE)</f>
        <v>Si</v>
      </c>
      <c r="I26" s="143" t="str">
        <f>VLOOKUP(E26,VIP!$A$2:$O11293,8,FALSE)</f>
        <v>Si</v>
      </c>
      <c r="J26" s="143" t="str">
        <f>VLOOKUP(E26,VIP!$A$2:$O11243,8,FALSE)</f>
        <v>Si</v>
      </c>
      <c r="K26" s="143" t="str">
        <f>VLOOKUP(E26,VIP!$A$2:$O14817,6,0)</f>
        <v>NO</v>
      </c>
      <c r="L26" s="144" t="s">
        <v>2245</v>
      </c>
      <c r="M26" s="99" t="s">
        <v>2445</v>
      </c>
      <c r="N26" s="99" t="s">
        <v>2452</v>
      </c>
      <c r="O26" s="143" t="s">
        <v>2454</v>
      </c>
      <c r="P26" s="143"/>
      <c r="Q26" s="99" t="s">
        <v>2245</v>
      </c>
    </row>
    <row r="27" spans="1:17" ht="18" x14ac:dyDescent="0.25">
      <c r="A27" s="143" t="str">
        <f>VLOOKUP(E27,'LISTADO ATM'!$A$2:$C$898,3,0)</f>
        <v>SUR</v>
      </c>
      <c r="B27" s="140" t="s">
        <v>2591</v>
      </c>
      <c r="C27" s="100">
        <v>44394.128425925926</v>
      </c>
      <c r="D27" s="100" t="s">
        <v>2180</v>
      </c>
      <c r="E27" s="135">
        <v>135</v>
      </c>
      <c r="F27" s="143" t="str">
        <f>VLOOKUP(E27,VIP!$A$2:$O14368,2,0)</f>
        <v>DRBR135</v>
      </c>
      <c r="G27" s="143" t="str">
        <f>VLOOKUP(E27,'LISTADO ATM'!$A$2:$B$897,2,0)</f>
        <v xml:space="preserve">ATM Oficina Las Dunas Baní </v>
      </c>
      <c r="H27" s="143" t="str">
        <f>VLOOKUP(E27,VIP!$A$2:$O19329,7,FALSE)</f>
        <v>Si</v>
      </c>
      <c r="I27" s="143" t="str">
        <f>VLOOKUP(E27,VIP!$A$2:$O11294,8,FALSE)</f>
        <v>Si</v>
      </c>
      <c r="J27" s="143" t="str">
        <f>VLOOKUP(E27,VIP!$A$2:$O11244,8,FALSE)</f>
        <v>Si</v>
      </c>
      <c r="K27" s="143" t="str">
        <f>VLOOKUP(E27,VIP!$A$2:$O14818,6,0)</f>
        <v>SI</v>
      </c>
      <c r="L27" s="144" t="s">
        <v>2245</v>
      </c>
      <c r="M27" s="99" t="s">
        <v>2445</v>
      </c>
      <c r="N27" s="99" t="s">
        <v>2452</v>
      </c>
      <c r="O27" s="143" t="s">
        <v>2454</v>
      </c>
      <c r="P27" s="143"/>
      <c r="Q27" s="99" t="s">
        <v>2245</v>
      </c>
    </row>
    <row r="28" spans="1:17" ht="18" x14ac:dyDescent="0.25">
      <c r="A28" s="143" t="str">
        <f>VLOOKUP(E28,'LISTADO ATM'!$A$2:$C$898,3,0)</f>
        <v>DISTRITO NACIONAL</v>
      </c>
      <c r="B28" s="140" t="s">
        <v>2592</v>
      </c>
      <c r="C28" s="100">
        <v>44394.199490740742</v>
      </c>
      <c r="D28" s="100" t="s">
        <v>2180</v>
      </c>
      <c r="E28" s="135">
        <v>641</v>
      </c>
      <c r="F28" s="143" t="str">
        <f>VLOOKUP(E28,VIP!$A$2:$O14372,2,0)</f>
        <v>DRBR176</v>
      </c>
      <c r="G28" s="143" t="str">
        <f>VLOOKUP(E28,'LISTADO ATM'!$A$2:$B$897,2,0)</f>
        <v xml:space="preserve">ATM Farmacia Rimac </v>
      </c>
      <c r="H28" s="143" t="str">
        <f>VLOOKUP(E28,VIP!$A$2:$O19333,7,FALSE)</f>
        <v>Si</v>
      </c>
      <c r="I28" s="143" t="str">
        <f>VLOOKUP(E28,VIP!$A$2:$O11298,8,FALSE)</f>
        <v>Si</v>
      </c>
      <c r="J28" s="143" t="str">
        <f>VLOOKUP(E28,VIP!$A$2:$O11248,8,FALSE)</f>
        <v>Si</v>
      </c>
      <c r="K28" s="143" t="str">
        <f>VLOOKUP(E28,VIP!$A$2:$O14822,6,0)</f>
        <v>NO</v>
      </c>
      <c r="L28" s="144" t="s">
        <v>2245</v>
      </c>
      <c r="M28" s="99" t="s">
        <v>2445</v>
      </c>
      <c r="N28" s="99" t="s">
        <v>2452</v>
      </c>
      <c r="O28" s="143" t="s">
        <v>2454</v>
      </c>
      <c r="P28" s="143"/>
      <c r="Q28" s="99" t="s">
        <v>2245</v>
      </c>
    </row>
    <row r="29" spans="1:17" ht="18" x14ac:dyDescent="0.25">
      <c r="A29" s="143" t="str">
        <f>VLOOKUP(E29,'LISTADO ATM'!$A$2:$C$898,3,0)</f>
        <v>DISTRITO NACIONAL</v>
      </c>
      <c r="B29" s="140" t="s">
        <v>2593</v>
      </c>
      <c r="C29" s="100">
        <v>44394.22315972222</v>
      </c>
      <c r="D29" s="100" t="s">
        <v>2469</v>
      </c>
      <c r="E29" s="135">
        <v>160</v>
      </c>
      <c r="F29" s="143" t="str">
        <f>VLOOKUP(E29,VIP!$A$2:$O14378,2,0)</f>
        <v>DRBR160</v>
      </c>
      <c r="G29" s="143" t="str">
        <f>VLOOKUP(E29,'LISTADO ATM'!$A$2:$B$897,2,0)</f>
        <v xml:space="preserve">ATM Oficina Herrera </v>
      </c>
      <c r="H29" s="143" t="str">
        <f>VLOOKUP(E29,VIP!$A$2:$O19339,7,FALSE)</f>
        <v>Si</v>
      </c>
      <c r="I29" s="143" t="str">
        <f>VLOOKUP(E29,VIP!$A$2:$O11304,8,FALSE)</f>
        <v>Si</v>
      </c>
      <c r="J29" s="143" t="str">
        <f>VLOOKUP(E29,VIP!$A$2:$O11254,8,FALSE)</f>
        <v>Si</v>
      </c>
      <c r="K29" s="143" t="str">
        <f>VLOOKUP(E29,VIP!$A$2:$O14828,6,0)</f>
        <v>NO</v>
      </c>
      <c r="L29" s="144" t="s">
        <v>2560</v>
      </c>
      <c r="M29" s="99" t="s">
        <v>2445</v>
      </c>
      <c r="N29" s="99" t="s">
        <v>2452</v>
      </c>
      <c r="O29" s="143" t="s">
        <v>2470</v>
      </c>
      <c r="P29" s="143"/>
      <c r="Q29" s="99" t="s">
        <v>2560</v>
      </c>
    </row>
    <row r="30" spans="1:17" ht="18" x14ac:dyDescent="0.25">
      <c r="A30" s="143" t="str">
        <f>VLOOKUP(E30,'LISTADO ATM'!$A$2:$C$898,3,0)</f>
        <v>DISTRITO NACIONAL</v>
      </c>
      <c r="B30" s="140" t="s">
        <v>2600</v>
      </c>
      <c r="C30" s="100">
        <v>44394.419305555559</v>
      </c>
      <c r="D30" s="100" t="s">
        <v>2448</v>
      </c>
      <c r="E30" s="135">
        <v>671</v>
      </c>
      <c r="F30" s="143" t="str">
        <f>VLOOKUP(E30,VIP!$A$2:$O14392,2,0)</f>
        <v>DRBR671</v>
      </c>
      <c r="G30" s="143" t="str">
        <f>VLOOKUP(E30,'LISTADO ATM'!$A$2:$B$897,2,0)</f>
        <v>ATM Ayuntamiento Sto. Dgo. Norte</v>
      </c>
      <c r="H30" s="143" t="str">
        <f>VLOOKUP(E30,VIP!$A$2:$O19353,7,FALSE)</f>
        <v>Si</v>
      </c>
      <c r="I30" s="143" t="str">
        <f>VLOOKUP(E30,VIP!$A$2:$O11318,8,FALSE)</f>
        <v>Si</v>
      </c>
      <c r="J30" s="143" t="str">
        <f>VLOOKUP(E30,VIP!$A$2:$O11268,8,FALSE)</f>
        <v>Si</v>
      </c>
      <c r="K30" s="143" t="str">
        <f>VLOOKUP(E30,VIP!$A$2:$O14842,6,0)</f>
        <v>NO</v>
      </c>
      <c r="L30" s="144" t="s">
        <v>2417</v>
      </c>
      <c r="M30" s="99" t="s">
        <v>2445</v>
      </c>
      <c r="N30" s="99" t="s">
        <v>2452</v>
      </c>
      <c r="O30" s="143" t="s">
        <v>2453</v>
      </c>
      <c r="P30" s="143"/>
      <c r="Q30" s="99" t="s">
        <v>2417</v>
      </c>
    </row>
    <row r="31" spans="1:17" ht="18" x14ac:dyDescent="0.25">
      <c r="A31" s="143" t="str">
        <f>VLOOKUP(E31,'LISTADO ATM'!$A$2:$C$898,3,0)</f>
        <v>ESTE</v>
      </c>
      <c r="B31" s="140" t="s">
        <v>2599</v>
      </c>
      <c r="C31" s="100">
        <v>44394.428310185183</v>
      </c>
      <c r="D31" s="100" t="s">
        <v>2448</v>
      </c>
      <c r="E31" s="135">
        <v>673</v>
      </c>
      <c r="F31" s="143" t="str">
        <f>VLOOKUP(E31,VIP!$A$2:$O14389,2,0)</f>
        <v>DRBR673</v>
      </c>
      <c r="G31" s="143" t="str">
        <f>VLOOKUP(E31,'LISTADO ATM'!$A$2:$B$897,2,0)</f>
        <v>ATM Clínica Dr. Cruz Jiminián</v>
      </c>
      <c r="H31" s="143" t="str">
        <f>VLOOKUP(E31,VIP!$A$2:$O19350,7,FALSE)</f>
        <v>Si</v>
      </c>
      <c r="I31" s="143" t="str">
        <f>VLOOKUP(E31,VIP!$A$2:$O11315,8,FALSE)</f>
        <v>Si</v>
      </c>
      <c r="J31" s="143" t="str">
        <f>VLOOKUP(E31,VIP!$A$2:$O11265,8,FALSE)</f>
        <v>Si</v>
      </c>
      <c r="K31" s="143" t="str">
        <f>VLOOKUP(E31,VIP!$A$2:$O14839,6,0)</f>
        <v>NO</v>
      </c>
      <c r="L31" s="144" t="s">
        <v>2417</v>
      </c>
      <c r="M31" s="99" t="s">
        <v>2445</v>
      </c>
      <c r="N31" s="99" t="s">
        <v>2452</v>
      </c>
      <c r="O31" s="143" t="s">
        <v>2453</v>
      </c>
      <c r="P31" s="143"/>
      <c r="Q31" s="99" t="s">
        <v>2417</v>
      </c>
    </row>
    <row r="32" spans="1:17" ht="18" x14ac:dyDescent="0.25">
      <c r="A32" s="143" t="str">
        <f>VLOOKUP(E32,'LISTADO ATM'!$A$2:$C$898,3,0)</f>
        <v>DISTRITO NACIONAL</v>
      </c>
      <c r="B32" s="140" t="s">
        <v>2598</v>
      </c>
      <c r="C32" s="100">
        <v>44394.430046296293</v>
      </c>
      <c r="D32" s="100" t="s">
        <v>2469</v>
      </c>
      <c r="E32" s="135">
        <v>735</v>
      </c>
      <c r="F32" s="143" t="str">
        <f>VLOOKUP(E32,VIP!$A$2:$O14388,2,0)</f>
        <v>DRBR179</v>
      </c>
      <c r="G32" s="143" t="str">
        <f>VLOOKUP(E32,'LISTADO ATM'!$A$2:$B$897,2,0)</f>
        <v xml:space="preserve">ATM Oficina Independencia II  </v>
      </c>
      <c r="H32" s="143" t="str">
        <f>VLOOKUP(E32,VIP!$A$2:$O19349,7,FALSE)</f>
        <v>Si</v>
      </c>
      <c r="I32" s="143" t="str">
        <f>VLOOKUP(E32,VIP!$A$2:$O11314,8,FALSE)</f>
        <v>Si</v>
      </c>
      <c r="J32" s="143" t="str">
        <f>VLOOKUP(E32,VIP!$A$2:$O11264,8,FALSE)</f>
        <v>Si</v>
      </c>
      <c r="K32" s="143" t="str">
        <f>VLOOKUP(E32,VIP!$A$2:$O14838,6,0)</f>
        <v>NO</v>
      </c>
      <c r="L32" s="144" t="s">
        <v>2417</v>
      </c>
      <c r="M32" s="99" t="s">
        <v>2445</v>
      </c>
      <c r="N32" s="99" t="s">
        <v>2452</v>
      </c>
      <c r="O32" s="143" t="s">
        <v>2470</v>
      </c>
      <c r="P32" s="143"/>
      <c r="Q32" s="99" t="s">
        <v>2417</v>
      </c>
    </row>
    <row r="33" spans="1:17" ht="18" x14ac:dyDescent="0.25">
      <c r="A33" s="143" t="str">
        <f>VLOOKUP(E33,'LISTADO ATM'!$A$2:$C$898,3,0)</f>
        <v>ESTE</v>
      </c>
      <c r="B33" s="140" t="s">
        <v>2597</v>
      </c>
      <c r="C33" s="100">
        <v>44394.449641203704</v>
      </c>
      <c r="D33" s="100" t="s">
        <v>2469</v>
      </c>
      <c r="E33" s="135">
        <v>385</v>
      </c>
      <c r="F33" s="143" t="str">
        <f>VLOOKUP(E33,VIP!$A$2:$O14386,2,0)</f>
        <v>DRBR385</v>
      </c>
      <c r="G33" s="143" t="str">
        <f>VLOOKUP(E33,'LISTADO ATM'!$A$2:$B$897,2,0)</f>
        <v xml:space="preserve">ATM Plaza Verón I </v>
      </c>
      <c r="H33" s="143" t="str">
        <f>VLOOKUP(E33,VIP!$A$2:$O19347,7,FALSE)</f>
        <v>Si</v>
      </c>
      <c r="I33" s="143" t="str">
        <f>VLOOKUP(E33,VIP!$A$2:$O11312,8,FALSE)</f>
        <v>Si</v>
      </c>
      <c r="J33" s="143" t="str">
        <f>VLOOKUP(E33,VIP!$A$2:$O11262,8,FALSE)</f>
        <v>Si</v>
      </c>
      <c r="K33" s="143" t="str">
        <f>VLOOKUP(E33,VIP!$A$2:$O14836,6,0)</f>
        <v>NO</v>
      </c>
      <c r="L33" s="144" t="s">
        <v>2417</v>
      </c>
      <c r="M33" s="99" t="s">
        <v>2445</v>
      </c>
      <c r="N33" s="99" t="s">
        <v>2452</v>
      </c>
      <c r="O33" s="143" t="s">
        <v>2470</v>
      </c>
      <c r="P33" s="143"/>
      <c r="Q33" s="99" t="s">
        <v>2417</v>
      </c>
    </row>
    <row r="34" spans="1:17" ht="18" x14ac:dyDescent="0.25">
      <c r="A34" s="143" t="str">
        <f>VLOOKUP(E34,'LISTADO ATM'!$A$2:$C$898,3,0)</f>
        <v>DISTRITO NACIONAL</v>
      </c>
      <c r="B34" s="140" t="s">
        <v>2596</v>
      </c>
      <c r="C34" s="100">
        <v>44394.476458333331</v>
      </c>
      <c r="D34" s="100" t="s">
        <v>2448</v>
      </c>
      <c r="E34" s="135">
        <v>540</v>
      </c>
      <c r="F34" s="143" t="str">
        <f>VLOOKUP(E34,VIP!$A$2:$O14385,2,0)</f>
        <v>DRBR540</v>
      </c>
      <c r="G34" s="143" t="str">
        <f>VLOOKUP(E34,'LISTADO ATM'!$A$2:$B$897,2,0)</f>
        <v xml:space="preserve">ATM Autoservicio Sambil I </v>
      </c>
      <c r="H34" s="143" t="str">
        <f>VLOOKUP(E34,VIP!$A$2:$O19346,7,FALSE)</f>
        <v>Si</v>
      </c>
      <c r="I34" s="143" t="str">
        <f>VLOOKUP(E34,VIP!$A$2:$O11311,8,FALSE)</f>
        <v>Si</v>
      </c>
      <c r="J34" s="143" t="str">
        <f>VLOOKUP(E34,VIP!$A$2:$O11261,8,FALSE)</f>
        <v>Si</v>
      </c>
      <c r="K34" s="143" t="str">
        <f>VLOOKUP(E34,VIP!$A$2:$O14835,6,0)</f>
        <v>NO</v>
      </c>
      <c r="L34" s="144" t="s">
        <v>2417</v>
      </c>
      <c r="M34" s="99" t="s">
        <v>2445</v>
      </c>
      <c r="N34" s="99" t="s">
        <v>2452</v>
      </c>
      <c r="O34" s="143" t="s">
        <v>2453</v>
      </c>
      <c r="P34" s="143"/>
      <c r="Q34" s="99" t="s">
        <v>2417</v>
      </c>
    </row>
    <row r="35" spans="1:17" ht="18" x14ac:dyDescent="0.25">
      <c r="A35" s="143" t="str">
        <f>VLOOKUP(E35,'LISTADO ATM'!$A$2:$C$898,3,0)</f>
        <v>DISTRITO NACIONAL</v>
      </c>
      <c r="B35" s="140" t="s">
        <v>2595</v>
      </c>
      <c r="C35" s="100">
        <v>44394.513958333337</v>
      </c>
      <c r="D35" s="100" t="s">
        <v>2469</v>
      </c>
      <c r="E35" s="135">
        <v>347</v>
      </c>
      <c r="F35" s="143" t="str">
        <f>VLOOKUP(E35,VIP!$A$2:$O14376,2,0)</f>
        <v>DRBR347</v>
      </c>
      <c r="G35" s="143" t="str">
        <f>VLOOKUP(E35,'LISTADO ATM'!$A$2:$B$897,2,0)</f>
        <v>ATM Patio de Colombia</v>
      </c>
      <c r="H35" s="143" t="str">
        <f>VLOOKUP(E35,VIP!$A$2:$O19337,7,FALSE)</f>
        <v>N/A</v>
      </c>
      <c r="I35" s="143" t="str">
        <f>VLOOKUP(E35,VIP!$A$2:$O11302,8,FALSE)</f>
        <v>N/A</v>
      </c>
      <c r="J35" s="143" t="str">
        <f>VLOOKUP(E35,VIP!$A$2:$O11252,8,FALSE)</f>
        <v>N/A</v>
      </c>
      <c r="K35" s="143" t="str">
        <f>VLOOKUP(E35,VIP!$A$2:$O14826,6,0)</f>
        <v>N/A</v>
      </c>
      <c r="L35" s="144" t="s">
        <v>2417</v>
      </c>
      <c r="M35" s="99" t="s">
        <v>2445</v>
      </c>
      <c r="N35" s="99" t="s">
        <v>2452</v>
      </c>
      <c r="O35" s="143" t="s">
        <v>2470</v>
      </c>
      <c r="P35" s="143"/>
      <c r="Q35" s="99" t="s">
        <v>2417</v>
      </c>
    </row>
    <row r="36" spans="1:17" ht="18" x14ac:dyDescent="0.25">
      <c r="A36" s="143" t="str">
        <f>VLOOKUP(E36,'LISTADO ATM'!$A$2:$C$898,3,0)</f>
        <v>NORTE</v>
      </c>
      <c r="B36" s="140" t="s">
        <v>2610</v>
      </c>
      <c r="C36" s="100">
        <v>44394.598958333336</v>
      </c>
      <c r="D36" s="100" t="s">
        <v>2180</v>
      </c>
      <c r="E36" s="135">
        <v>649</v>
      </c>
      <c r="F36" s="143" t="str">
        <f>VLOOKUP(E36,VIP!$A$2:$O14378,2,0)</f>
        <v>DRBR649</v>
      </c>
      <c r="G36" s="143" t="str">
        <f>VLOOKUP(E36,'LISTADO ATM'!$A$2:$B$897,2,0)</f>
        <v xml:space="preserve">ATM Oficina Galería 56 (San Francisco de Macorís) </v>
      </c>
      <c r="H36" s="143" t="str">
        <f>VLOOKUP(E36,VIP!$A$2:$O19339,7,FALSE)</f>
        <v>Si</v>
      </c>
      <c r="I36" s="143" t="str">
        <f>VLOOKUP(E36,VIP!$A$2:$O11304,8,FALSE)</f>
        <v>Si</v>
      </c>
      <c r="J36" s="143" t="str">
        <f>VLOOKUP(E36,VIP!$A$2:$O11254,8,FALSE)</f>
        <v>Si</v>
      </c>
      <c r="K36" s="143" t="str">
        <f>VLOOKUP(E36,VIP!$A$2:$O14828,6,0)</f>
        <v>SI</v>
      </c>
      <c r="L36" s="144" t="s">
        <v>2219</v>
      </c>
      <c r="M36" s="99" t="s">
        <v>2445</v>
      </c>
      <c r="N36" s="99" t="s">
        <v>2452</v>
      </c>
      <c r="O36" s="143" t="s">
        <v>2454</v>
      </c>
      <c r="P36" s="143"/>
      <c r="Q36" s="99" t="s">
        <v>2219</v>
      </c>
    </row>
    <row r="37" spans="1:17" ht="18" x14ac:dyDescent="0.25">
      <c r="A37" s="143" t="str">
        <f>VLOOKUP(E37,'LISTADO ATM'!$A$2:$C$898,3,0)</f>
        <v>DISTRITO NACIONAL</v>
      </c>
      <c r="B37" s="140" t="s">
        <v>2609</v>
      </c>
      <c r="C37" s="100">
        <v>44394.600069444445</v>
      </c>
      <c r="D37" s="100" t="s">
        <v>2180</v>
      </c>
      <c r="E37" s="135">
        <v>536</v>
      </c>
      <c r="F37" s="143" t="str">
        <f>VLOOKUP(E37,VIP!$A$2:$O14377,2,0)</f>
        <v>DRBR509</v>
      </c>
      <c r="G37" s="143" t="str">
        <f>VLOOKUP(E37,'LISTADO ATM'!$A$2:$B$897,2,0)</f>
        <v xml:space="preserve">ATM Super Lama San Isidro </v>
      </c>
      <c r="H37" s="143" t="str">
        <f>VLOOKUP(E37,VIP!$A$2:$O19338,7,FALSE)</f>
        <v>Si</v>
      </c>
      <c r="I37" s="143" t="str">
        <f>VLOOKUP(E37,VIP!$A$2:$O11303,8,FALSE)</f>
        <v>Si</v>
      </c>
      <c r="J37" s="143" t="str">
        <f>VLOOKUP(E37,VIP!$A$2:$O11253,8,FALSE)</f>
        <v>Si</v>
      </c>
      <c r="K37" s="143" t="str">
        <f>VLOOKUP(E37,VIP!$A$2:$O14827,6,0)</f>
        <v>NO</v>
      </c>
      <c r="L37" s="144" t="s">
        <v>2560</v>
      </c>
      <c r="M37" s="99" t="s">
        <v>2445</v>
      </c>
      <c r="N37" s="99" t="s">
        <v>2452</v>
      </c>
      <c r="O37" s="143" t="s">
        <v>2454</v>
      </c>
      <c r="P37" s="143"/>
      <c r="Q37" s="99" t="s">
        <v>2560</v>
      </c>
    </row>
    <row r="38" spans="1:17" ht="18" x14ac:dyDescent="0.25">
      <c r="A38" s="143" t="str">
        <f>VLOOKUP(E38,'LISTADO ATM'!$A$2:$C$898,3,0)</f>
        <v>ESTE</v>
      </c>
      <c r="B38" s="140" t="s">
        <v>2608</v>
      </c>
      <c r="C38" s="100">
        <v>44394.601446759261</v>
      </c>
      <c r="D38" s="100" t="s">
        <v>2180</v>
      </c>
      <c r="E38" s="135">
        <v>211</v>
      </c>
      <c r="F38" s="143" t="str">
        <f>VLOOKUP(E38,VIP!$A$2:$O14376,2,0)</f>
        <v>DRBR211</v>
      </c>
      <c r="G38" s="143" t="str">
        <f>VLOOKUP(E38,'LISTADO ATM'!$A$2:$B$897,2,0)</f>
        <v xml:space="preserve">ATM Oficina La Romana I </v>
      </c>
      <c r="H38" s="143" t="str">
        <f>VLOOKUP(E38,VIP!$A$2:$O19337,7,FALSE)</f>
        <v>Si</v>
      </c>
      <c r="I38" s="143" t="str">
        <f>VLOOKUP(E38,VIP!$A$2:$O11302,8,FALSE)</f>
        <v>Si</v>
      </c>
      <c r="J38" s="143" t="str">
        <f>VLOOKUP(E38,VIP!$A$2:$O11252,8,FALSE)</f>
        <v>Si</v>
      </c>
      <c r="K38" s="143" t="str">
        <f>VLOOKUP(E38,VIP!$A$2:$O14826,6,0)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ht="18" x14ac:dyDescent="0.25">
      <c r="A39" s="143" t="str">
        <f>VLOOKUP(E39,'LISTADO ATM'!$A$2:$C$898,3,0)</f>
        <v>ESTE</v>
      </c>
      <c r="B39" s="140" t="s">
        <v>2607</v>
      </c>
      <c r="C39" s="100">
        <v>44394.602048611108</v>
      </c>
      <c r="D39" s="100" t="s">
        <v>2180</v>
      </c>
      <c r="E39" s="135">
        <v>742</v>
      </c>
      <c r="F39" s="143" t="str">
        <f>VLOOKUP(E39,VIP!$A$2:$O14375,2,0)</f>
        <v>DRBR990</v>
      </c>
      <c r="G39" s="143" t="str">
        <f>VLOOKUP(E39,'LISTADO ATM'!$A$2:$B$897,2,0)</f>
        <v xml:space="preserve">ATM Oficina Plaza del Rey (La Romana) </v>
      </c>
      <c r="H39" s="143" t="str">
        <f>VLOOKUP(E39,VIP!$A$2:$O19336,7,FALSE)</f>
        <v>Si</v>
      </c>
      <c r="I39" s="143" t="str">
        <f>VLOOKUP(E39,VIP!$A$2:$O11301,8,FALSE)</f>
        <v>Si</v>
      </c>
      <c r="J39" s="143" t="str">
        <f>VLOOKUP(E39,VIP!$A$2:$O11251,8,FALSE)</f>
        <v>Si</v>
      </c>
      <c r="K39" s="143" t="str">
        <f>VLOOKUP(E39,VIP!$A$2:$O14825,6,0)</f>
        <v>NO</v>
      </c>
      <c r="L39" s="144" t="s">
        <v>2219</v>
      </c>
      <c r="M39" s="99" t="s">
        <v>2445</v>
      </c>
      <c r="N39" s="99" t="s">
        <v>2452</v>
      </c>
      <c r="O39" s="143" t="s">
        <v>2454</v>
      </c>
      <c r="P39" s="143"/>
      <c r="Q39" s="99" t="s">
        <v>2219</v>
      </c>
    </row>
    <row r="40" spans="1:17" ht="18" x14ac:dyDescent="0.25">
      <c r="A40" s="143" t="str">
        <f>VLOOKUP(E40,'LISTADO ATM'!$A$2:$C$898,3,0)</f>
        <v>NORTE</v>
      </c>
      <c r="B40" s="140" t="s">
        <v>2606</v>
      </c>
      <c r="C40" s="100">
        <v>44394.61037037037</v>
      </c>
      <c r="D40" s="100" t="s">
        <v>2180</v>
      </c>
      <c r="E40" s="135">
        <v>373</v>
      </c>
      <c r="F40" s="143" t="str">
        <f>VLOOKUP(E40,VIP!$A$2:$O14373,2,0)</f>
        <v>DRBR373</v>
      </c>
      <c r="G40" s="143" t="str">
        <f>VLOOKUP(E40,'LISTADO ATM'!$A$2:$B$897,2,0)</f>
        <v>S/M Tangui Nagua</v>
      </c>
      <c r="H40" s="143" t="str">
        <f>VLOOKUP(E40,VIP!$A$2:$O19334,7,FALSE)</f>
        <v>N/A</v>
      </c>
      <c r="I40" s="143" t="str">
        <f>VLOOKUP(E40,VIP!$A$2:$O11299,8,FALSE)</f>
        <v>N/A</v>
      </c>
      <c r="J40" s="143" t="str">
        <f>VLOOKUP(E40,VIP!$A$2:$O11249,8,FALSE)</f>
        <v>N/A</v>
      </c>
      <c r="K40" s="143" t="str">
        <f>VLOOKUP(E40,VIP!$A$2:$O14823,6,0)</f>
        <v>N/A</v>
      </c>
      <c r="L40" s="144" t="s">
        <v>2245</v>
      </c>
      <c r="M40" s="202" t="s">
        <v>2545</v>
      </c>
      <c r="N40" s="99" t="s">
        <v>2452</v>
      </c>
      <c r="O40" s="143" t="s">
        <v>2454</v>
      </c>
      <c r="P40" s="143"/>
      <c r="Q40" s="203">
        <v>44395.478472222225</v>
      </c>
    </row>
    <row r="41" spans="1:17" ht="18" x14ac:dyDescent="0.25">
      <c r="A41" s="143" t="str">
        <f>VLOOKUP(E41,'LISTADO ATM'!$A$2:$C$898,3,0)</f>
        <v>DISTRITO NACIONAL</v>
      </c>
      <c r="B41" s="140" t="s">
        <v>2605</v>
      </c>
      <c r="C41" s="100">
        <v>44394.613958333335</v>
      </c>
      <c r="D41" s="100" t="s">
        <v>2448</v>
      </c>
      <c r="E41" s="135">
        <v>684</v>
      </c>
      <c r="F41" s="143" t="str">
        <f>VLOOKUP(E41,VIP!$A$2:$O14371,2,0)</f>
        <v>DRBR684</v>
      </c>
      <c r="G41" s="143" t="str">
        <f>VLOOKUP(E41,'LISTADO ATM'!$A$2:$B$897,2,0)</f>
        <v>ATM Estación Texaco Prolongación 27 Febrero</v>
      </c>
      <c r="H41" s="143" t="str">
        <f>VLOOKUP(E41,VIP!$A$2:$O19332,7,FALSE)</f>
        <v>NO</v>
      </c>
      <c r="I41" s="143" t="str">
        <f>VLOOKUP(E41,VIP!$A$2:$O11297,8,FALSE)</f>
        <v>NO</v>
      </c>
      <c r="J41" s="143" t="str">
        <f>VLOOKUP(E41,VIP!$A$2:$O11247,8,FALSE)</f>
        <v>NO</v>
      </c>
      <c r="K41" s="143" t="str">
        <f>VLOOKUP(E41,VIP!$A$2:$O14821,6,0)</f>
        <v>NO</v>
      </c>
      <c r="L41" s="144" t="s">
        <v>2417</v>
      </c>
      <c r="M41" s="99" t="s">
        <v>2445</v>
      </c>
      <c r="N41" s="99" t="s">
        <v>2452</v>
      </c>
      <c r="O41" s="143" t="s">
        <v>2453</v>
      </c>
      <c r="P41" s="143"/>
      <c r="Q41" s="99" t="s">
        <v>2417</v>
      </c>
    </row>
    <row r="42" spans="1:17" ht="18" x14ac:dyDescent="0.25">
      <c r="A42" s="143" t="str">
        <f>VLOOKUP(E42,'LISTADO ATM'!$A$2:$C$898,3,0)</f>
        <v>SUR</v>
      </c>
      <c r="B42" s="140" t="s">
        <v>2604</v>
      </c>
      <c r="C42" s="100">
        <v>44394.617199074077</v>
      </c>
      <c r="D42" s="100" t="s">
        <v>2469</v>
      </c>
      <c r="E42" s="135">
        <v>342</v>
      </c>
      <c r="F42" s="143" t="str">
        <f>VLOOKUP(E42,VIP!$A$2:$O14370,2,0)</f>
        <v>DRBR342</v>
      </c>
      <c r="G42" s="143" t="str">
        <f>VLOOKUP(E42,'LISTADO ATM'!$A$2:$B$897,2,0)</f>
        <v>ATM Oficina Obras Públicas Azua</v>
      </c>
      <c r="H42" s="143" t="str">
        <f>VLOOKUP(E42,VIP!$A$2:$O19331,7,FALSE)</f>
        <v>Si</v>
      </c>
      <c r="I42" s="143" t="str">
        <f>VLOOKUP(E42,VIP!$A$2:$O11296,8,FALSE)</f>
        <v>Si</v>
      </c>
      <c r="J42" s="143" t="str">
        <f>VLOOKUP(E42,VIP!$A$2:$O11246,8,FALSE)</f>
        <v>Si</v>
      </c>
      <c r="K42" s="143" t="str">
        <f>VLOOKUP(E42,VIP!$A$2:$O14820,6,0)</f>
        <v>SI</v>
      </c>
      <c r="L42" s="144" t="s">
        <v>2417</v>
      </c>
      <c r="M42" s="99" t="s">
        <v>2445</v>
      </c>
      <c r="N42" s="99" t="s">
        <v>2452</v>
      </c>
      <c r="O42" s="143" t="s">
        <v>2470</v>
      </c>
      <c r="P42" s="143"/>
      <c r="Q42" s="99" t="s">
        <v>2417</v>
      </c>
    </row>
    <row r="43" spans="1:17" ht="18" x14ac:dyDescent="0.25">
      <c r="A43" s="143" t="str">
        <f>VLOOKUP(E43,'LISTADO ATM'!$A$2:$C$898,3,0)</f>
        <v>DISTRITO NACIONAL</v>
      </c>
      <c r="B43" s="140" t="s">
        <v>2603</v>
      </c>
      <c r="C43" s="100">
        <v>44394.622800925928</v>
      </c>
      <c r="D43" s="100" t="s">
        <v>2180</v>
      </c>
      <c r="E43" s="135">
        <v>355</v>
      </c>
      <c r="F43" s="143" t="str">
        <f>VLOOKUP(E43,VIP!$A$2:$O14369,2,0)</f>
        <v>DRBR355</v>
      </c>
      <c r="G43" s="143" t="str">
        <f>VLOOKUP(E43,'LISTADO ATM'!$A$2:$B$897,2,0)</f>
        <v xml:space="preserve">ATM UNP Metro II </v>
      </c>
      <c r="H43" s="143" t="str">
        <f>VLOOKUP(E43,VIP!$A$2:$O19330,7,FALSE)</f>
        <v>Si</v>
      </c>
      <c r="I43" s="143" t="str">
        <f>VLOOKUP(E43,VIP!$A$2:$O11295,8,FALSE)</f>
        <v>Si</v>
      </c>
      <c r="J43" s="143" t="str">
        <f>VLOOKUP(E43,VIP!$A$2:$O11245,8,FALSE)</f>
        <v>Si</v>
      </c>
      <c r="K43" s="143" t="str">
        <f>VLOOKUP(E43,VIP!$A$2:$O14819,6,0)</f>
        <v>SI</v>
      </c>
      <c r="L43" s="144" t="s">
        <v>2465</v>
      </c>
      <c r="M43" s="99" t="s">
        <v>2445</v>
      </c>
      <c r="N43" s="99" t="s">
        <v>2452</v>
      </c>
      <c r="O43" s="143" t="s">
        <v>2454</v>
      </c>
      <c r="P43" s="143"/>
      <c r="Q43" s="99" t="s">
        <v>2465</v>
      </c>
    </row>
    <row r="44" spans="1:17" ht="18" x14ac:dyDescent="0.25">
      <c r="A44" s="143" t="str">
        <f>VLOOKUP(E44,'LISTADO ATM'!$A$2:$C$898,3,0)</f>
        <v>NORTE</v>
      </c>
      <c r="B44" s="140" t="s">
        <v>2602</v>
      </c>
      <c r="C44" s="100">
        <v>44394.6250462963</v>
      </c>
      <c r="D44" s="100" t="s">
        <v>2469</v>
      </c>
      <c r="E44" s="135">
        <v>304</v>
      </c>
      <c r="F44" s="143" t="str">
        <f>VLOOKUP(E44,VIP!$A$2:$O14368,2,0)</f>
        <v>DRBR304</v>
      </c>
      <c r="G44" s="143" t="str">
        <f>VLOOKUP(E44,'LISTADO ATM'!$A$2:$B$897,2,0)</f>
        <v xml:space="preserve">ATM Multicentro La Sirena Estrella Sadhala </v>
      </c>
      <c r="H44" s="143" t="str">
        <f>VLOOKUP(E44,VIP!$A$2:$O19329,7,FALSE)</f>
        <v>Si</v>
      </c>
      <c r="I44" s="143" t="str">
        <f>VLOOKUP(E44,VIP!$A$2:$O11294,8,FALSE)</f>
        <v>Si</v>
      </c>
      <c r="J44" s="143" t="str">
        <f>VLOOKUP(E44,VIP!$A$2:$O11244,8,FALSE)</f>
        <v>Si</v>
      </c>
      <c r="K44" s="143" t="str">
        <f>VLOOKUP(E44,VIP!$A$2:$O14818,6,0)</f>
        <v>NO</v>
      </c>
      <c r="L44" s="144" t="s">
        <v>2561</v>
      </c>
      <c r="M44" s="99" t="s">
        <v>2445</v>
      </c>
      <c r="N44" s="99" t="s">
        <v>2452</v>
      </c>
      <c r="O44" s="143" t="s">
        <v>2470</v>
      </c>
      <c r="P44" s="143"/>
      <c r="Q44" s="99" t="s">
        <v>2561</v>
      </c>
    </row>
    <row r="45" spans="1:17" ht="18" x14ac:dyDescent="0.25">
      <c r="A45" s="143" t="str">
        <f>VLOOKUP(E45,'LISTADO ATM'!$A$2:$C$898,3,0)</f>
        <v>NORTE</v>
      </c>
      <c r="B45" s="140" t="s">
        <v>2644</v>
      </c>
      <c r="C45" s="100">
        <v>44394.634108796294</v>
      </c>
      <c r="D45" s="100" t="s">
        <v>2469</v>
      </c>
      <c r="E45" s="135">
        <v>431</v>
      </c>
      <c r="F45" s="143" t="str">
        <f>VLOOKUP(E45,VIP!$A$2:$O14404,2,0)</f>
        <v>DRBR583</v>
      </c>
      <c r="G45" s="143" t="str">
        <f>VLOOKUP(E45,'LISTADO ATM'!$A$2:$B$897,2,0)</f>
        <v xml:space="preserve">ATM Autoservicio Sol (Santiago) </v>
      </c>
      <c r="H45" s="143" t="str">
        <f>VLOOKUP(E45,VIP!$A$2:$O19365,7,FALSE)</f>
        <v>Si</v>
      </c>
      <c r="I45" s="143" t="str">
        <f>VLOOKUP(E45,VIP!$A$2:$O11330,8,FALSE)</f>
        <v>Si</v>
      </c>
      <c r="J45" s="143" t="str">
        <f>VLOOKUP(E45,VIP!$A$2:$O11280,8,FALSE)</f>
        <v>Si</v>
      </c>
      <c r="K45" s="143" t="str">
        <f>VLOOKUP(E45,VIP!$A$2:$O14854,6,0)</f>
        <v>SI</v>
      </c>
      <c r="L45" s="144" t="s">
        <v>2561</v>
      </c>
      <c r="M45" s="99" t="s">
        <v>2445</v>
      </c>
      <c r="N45" s="99" t="s">
        <v>2452</v>
      </c>
      <c r="O45" s="143" t="s">
        <v>2470</v>
      </c>
      <c r="P45" s="143"/>
      <c r="Q45" s="99" t="s">
        <v>2561</v>
      </c>
    </row>
    <row r="46" spans="1:17" ht="18" x14ac:dyDescent="0.25">
      <c r="A46" s="143" t="str">
        <f>VLOOKUP(E46,'LISTADO ATM'!$A$2:$C$898,3,0)</f>
        <v>SUR</v>
      </c>
      <c r="B46" s="140" t="s">
        <v>2643</v>
      </c>
      <c r="C46" s="100">
        <v>44394.638680555552</v>
      </c>
      <c r="D46" s="100" t="s">
        <v>2448</v>
      </c>
      <c r="E46" s="135">
        <v>356</v>
      </c>
      <c r="F46" s="143" t="str">
        <f>VLOOKUP(E46,VIP!$A$2:$O14403,2,0)</f>
        <v>DRBR356</v>
      </c>
      <c r="G46" s="143" t="str">
        <f>VLOOKUP(E46,'LISTADO ATM'!$A$2:$B$897,2,0)</f>
        <v xml:space="preserve">ATM Estación Sigma (San Cristóbal) </v>
      </c>
      <c r="H46" s="143" t="str">
        <f>VLOOKUP(E46,VIP!$A$2:$O19364,7,FALSE)</f>
        <v>Si</v>
      </c>
      <c r="I46" s="143" t="str">
        <f>VLOOKUP(E46,VIP!$A$2:$O11329,8,FALSE)</f>
        <v>Si</v>
      </c>
      <c r="J46" s="143" t="str">
        <f>VLOOKUP(E46,VIP!$A$2:$O11279,8,FALSE)</f>
        <v>Si</v>
      </c>
      <c r="K46" s="143" t="str">
        <f>VLOOKUP(E46,VIP!$A$2:$O14853,6,0)</f>
        <v>NO</v>
      </c>
      <c r="L46" s="144" t="s">
        <v>2417</v>
      </c>
      <c r="M46" s="99" t="s">
        <v>2445</v>
      </c>
      <c r="N46" s="99" t="s">
        <v>2452</v>
      </c>
      <c r="O46" s="143" t="s">
        <v>2453</v>
      </c>
      <c r="P46" s="143"/>
      <c r="Q46" s="99" t="s">
        <v>2417</v>
      </c>
    </row>
    <row r="47" spans="1:17" ht="18" x14ac:dyDescent="0.25">
      <c r="A47" s="143" t="str">
        <f>VLOOKUP(E47,'LISTADO ATM'!$A$2:$C$898,3,0)</f>
        <v>DISTRITO NACIONAL</v>
      </c>
      <c r="B47" s="140" t="s">
        <v>2642</v>
      </c>
      <c r="C47" s="100">
        <v>44394.674837962964</v>
      </c>
      <c r="D47" s="100" t="s">
        <v>2448</v>
      </c>
      <c r="E47" s="135">
        <v>889</v>
      </c>
      <c r="F47" s="143" t="str">
        <f>VLOOKUP(E47,VIP!$A$2:$O14402,2,0)</f>
        <v>DRBR889</v>
      </c>
      <c r="G47" s="143" t="str">
        <f>VLOOKUP(E47,'LISTADO ATM'!$A$2:$B$897,2,0)</f>
        <v>ATM Oficina Plaza Lama Máximo Gómez II</v>
      </c>
      <c r="H47" s="143" t="str">
        <f>VLOOKUP(E47,VIP!$A$2:$O19363,7,FALSE)</f>
        <v>Si</v>
      </c>
      <c r="I47" s="143" t="str">
        <f>VLOOKUP(E47,VIP!$A$2:$O11328,8,FALSE)</f>
        <v>Si</v>
      </c>
      <c r="J47" s="143" t="str">
        <f>VLOOKUP(E47,VIP!$A$2:$O11278,8,FALSE)</f>
        <v>Si</v>
      </c>
      <c r="K47" s="143" t="str">
        <f>VLOOKUP(E47,VIP!$A$2:$O14852,6,0)</f>
        <v>NO</v>
      </c>
      <c r="L47" s="144" t="s">
        <v>2417</v>
      </c>
      <c r="M47" s="99" t="s">
        <v>2445</v>
      </c>
      <c r="N47" s="99" t="s">
        <v>2452</v>
      </c>
      <c r="O47" s="143" t="s">
        <v>2453</v>
      </c>
      <c r="P47" s="143"/>
      <c r="Q47" s="99" t="s">
        <v>2417</v>
      </c>
    </row>
    <row r="48" spans="1:17" ht="18" x14ac:dyDescent="0.25">
      <c r="A48" s="143" t="str">
        <f>VLOOKUP(E48,'LISTADO ATM'!$A$2:$C$898,3,0)</f>
        <v>ESTE</v>
      </c>
      <c r="B48" s="140" t="s">
        <v>2641</v>
      </c>
      <c r="C48" s="100">
        <v>44394.67596064815</v>
      </c>
      <c r="D48" s="100" t="s">
        <v>2469</v>
      </c>
      <c r="E48" s="135">
        <v>158</v>
      </c>
      <c r="F48" s="143" t="str">
        <f>VLOOKUP(E48,VIP!$A$2:$O14401,2,0)</f>
        <v>DRBR158</v>
      </c>
      <c r="G48" s="143" t="str">
        <f>VLOOKUP(E48,'LISTADO ATM'!$A$2:$B$897,2,0)</f>
        <v xml:space="preserve">ATM Oficina Romana Norte </v>
      </c>
      <c r="H48" s="143" t="str">
        <f>VLOOKUP(E48,VIP!$A$2:$O19362,7,FALSE)</f>
        <v>Si</v>
      </c>
      <c r="I48" s="143" t="str">
        <f>VLOOKUP(E48,VIP!$A$2:$O11327,8,FALSE)</f>
        <v>Si</v>
      </c>
      <c r="J48" s="143" t="str">
        <f>VLOOKUP(E48,VIP!$A$2:$O11277,8,FALSE)</f>
        <v>Si</v>
      </c>
      <c r="K48" s="143" t="str">
        <f>VLOOKUP(E48,VIP!$A$2:$O14851,6,0)</f>
        <v>SI</v>
      </c>
      <c r="L48" s="144" t="s">
        <v>2417</v>
      </c>
      <c r="M48" s="99" t="s">
        <v>2445</v>
      </c>
      <c r="N48" s="99" t="s">
        <v>2452</v>
      </c>
      <c r="O48" s="143" t="s">
        <v>2470</v>
      </c>
      <c r="P48" s="143"/>
      <c r="Q48" s="99" t="s">
        <v>2417</v>
      </c>
    </row>
    <row r="49" spans="1:17" ht="18" x14ac:dyDescent="0.25">
      <c r="A49" s="143" t="str">
        <f>VLOOKUP(E49,'LISTADO ATM'!$A$2:$C$898,3,0)</f>
        <v>NORTE</v>
      </c>
      <c r="B49" s="140" t="s">
        <v>2640</v>
      </c>
      <c r="C49" s="100">
        <v>44394.679409722223</v>
      </c>
      <c r="D49" s="100" t="s">
        <v>2469</v>
      </c>
      <c r="E49" s="135">
        <v>903</v>
      </c>
      <c r="F49" s="143" t="str">
        <f>VLOOKUP(E49,VIP!$A$2:$O14400,2,0)</f>
        <v>DRBR903</v>
      </c>
      <c r="G49" s="143" t="str">
        <f>VLOOKUP(E49,'LISTADO ATM'!$A$2:$B$897,2,0)</f>
        <v xml:space="preserve">ATM Oficina La Vega Real I </v>
      </c>
      <c r="H49" s="143" t="str">
        <f>VLOOKUP(E49,VIP!$A$2:$O19361,7,FALSE)</f>
        <v>Si</v>
      </c>
      <c r="I49" s="143" t="str">
        <f>VLOOKUP(E49,VIP!$A$2:$O11326,8,FALSE)</f>
        <v>Si</v>
      </c>
      <c r="J49" s="143" t="str">
        <f>VLOOKUP(E49,VIP!$A$2:$O11276,8,FALSE)</f>
        <v>Si</v>
      </c>
      <c r="K49" s="143" t="str">
        <f>VLOOKUP(E49,VIP!$A$2:$O14850,6,0)</f>
        <v>NO</v>
      </c>
      <c r="L49" s="144" t="s">
        <v>2417</v>
      </c>
      <c r="M49" s="99" t="s">
        <v>2445</v>
      </c>
      <c r="N49" s="99" t="s">
        <v>2452</v>
      </c>
      <c r="O49" s="143" t="s">
        <v>2470</v>
      </c>
      <c r="P49" s="143"/>
      <c r="Q49" s="99" t="s">
        <v>2417</v>
      </c>
    </row>
    <row r="50" spans="1:17" ht="18" x14ac:dyDescent="0.25">
      <c r="A50" s="143" t="str">
        <f>VLOOKUP(E50,'LISTADO ATM'!$A$2:$C$898,3,0)</f>
        <v>NORTE</v>
      </c>
      <c r="B50" s="140" t="s">
        <v>2639</v>
      </c>
      <c r="C50" s="100">
        <v>44394.684699074074</v>
      </c>
      <c r="D50" s="100" t="s">
        <v>2181</v>
      </c>
      <c r="E50" s="135">
        <v>76</v>
      </c>
      <c r="F50" s="143" t="str">
        <f>VLOOKUP(E50,VIP!$A$2:$O14399,2,0)</f>
        <v>DRBR076</v>
      </c>
      <c r="G50" s="143" t="str">
        <f>VLOOKUP(E50,'LISTADO ATM'!$A$2:$B$897,2,0)</f>
        <v xml:space="preserve">ATM Casa Nelson (Puerto Plata) </v>
      </c>
      <c r="H50" s="143" t="str">
        <f>VLOOKUP(E50,VIP!$A$2:$O19360,7,FALSE)</f>
        <v>Si</v>
      </c>
      <c r="I50" s="143" t="str">
        <f>VLOOKUP(E50,VIP!$A$2:$O11325,8,FALSE)</f>
        <v>Si</v>
      </c>
      <c r="J50" s="143" t="str">
        <f>VLOOKUP(E50,VIP!$A$2:$O11275,8,FALSE)</f>
        <v>Si</v>
      </c>
      <c r="K50" s="143" t="str">
        <f>VLOOKUP(E50,VIP!$A$2:$O14849,6,0)</f>
        <v>NO</v>
      </c>
      <c r="L50" s="144" t="s">
        <v>2645</v>
      </c>
      <c r="M50" s="99" t="s">
        <v>2445</v>
      </c>
      <c r="N50" s="99" t="s">
        <v>2452</v>
      </c>
      <c r="O50" s="143" t="s">
        <v>2586</v>
      </c>
      <c r="P50" s="143"/>
      <c r="Q50" s="99" t="s">
        <v>2645</v>
      </c>
    </row>
    <row r="51" spans="1:17" ht="18" x14ac:dyDescent="0.25">
      <c r="A51" s="143" t="str">
        <f>VLOOKUP(E51,'LISTADO ATM'!$A$2:$C$898,3,0)</f>
        <v>DISTRITO NACIONAL</v>
      </c>
      <c r="B51" s="140" t="s">
        <v>2638</v>
      </c>
      <c r="C51" s="100">
        <v>44394.693912037037</v>
      </c>
      <c r="D51" s="100" t="s">
        <v>2180</v>
      </c>
      <c r="E51" s="135">
        <v>974</v>
      </c>
      <c r="F51" s="143" t="str">
        <f>VLOOKUP(E51,VIP!$A$2:$O14397,2,0)</f>
        <v>DRBR974</v>
      </c>
      <c r="G51" s="143" t="str">
        <f>VLOOKUP(E51,'LISTADO ATM'!$A$2:$B$897,2,0)</f>
        <v xml:space="preserve">ATM S/M Nacional Ave. Lope de Vega </v>
      </c>
      <c r="H51" s="143" t="str">
        <f>VLOOKUP(E51,VIP!$A$2:$O19358,7,FALSE)</f>
        <v>Si</v>
      </c>
      <c r="I51" s="143" t="str">
        <f>VLOOKUP(E51,VIP!$A$2:$O11323,8,FALSE)</f>
        <v>Si</v>
      </c>
      <c r="J51" s="143" t="str">
        <f>VLOOKUP(E51,VIP!$A$2:$O11273,8,FALSE)</f>
        <v>Si</v>
      </c>
      <c r="K51" s="143" t="str">
        <f>VLOOKUP(E51,VIP!$A$2:$O14847,6,0)</f>
        <v>NO</v>
      </c>
      <c r="L51" s="144" t="s">
        <v>2465</v>
      </c>
      <c r="M51" s="202" t="s">
        <v>2545</v>
      </c>
      <c r="N51" s="99" t="s">
        <v>2452</v>
      </c>
      <c r="O51" s="143" t="s">
        <v>2454</v>
      </c>
      <c r="P51" s="143"/>
      <c r="Q51" s="203">
        <v>44395.598611111112</v>
      </c>
    </row>
    <row r="52" spans="1:17" ht="18" x14ac:dyDescent="0.25">
      <c r="A52" s="143" t="str">
        <f>VLOOKUP(E52,'LISTADO ATM'!$A$2:$C$898,3,0)</f>
        <v>DISTRITO NACIONAL</v>
      </c>
      <c r="B52" s="140" t="s">
        <v>2637</v>
      </c>
      <c r="C52" s="100">
        <v>44394.694398148145</v>
      </c>
      <c r="D52" s="100" t="s">
        <v>2180</v>
      </c>
      <c r="E52" s="135">
        <v>955</v>
      </c>
      <c r="F52" s="143" t="str">
        <f>VLOOKUP(E52,VIP!$A$2:$O14396,2,0)</f>
        <v>DRBR955</v>
      </c>
      <c r="G52" s="143" t="str">
        <f>VLOOKUP(E52,'LISTADO ATM'!$A$2:$B$897,2,0)</f>
        <v xml:space="preserve">ATM Oficina Americana Independencia II </v>
      </c>
      <c r="H52" s="143" t="str">
        <f>VLOOKUP(E52,VIP!$A$2:$O19357,7,FALSE)</f>
        <v>Si</v>
      </c>
      <c r="I52" s="143" t="str">
        <f>VLOOKUP(E52,VIP!$A$2:$O11322,8,FALSE)</f>
        <v>Si</v>
      </c>
      <c r="J52" s="143" t="str">
        <f>VLOOKUP(E52,VIP!$A$2:$O11272,8,FALSE)</f>
        <v>Si</v>
      </c>
      <c r="K52" s="143" t="str">
        <f>VLOOKUP(E52,VIP!$A$2:$O14846,6,0)</f>
        <v>NO</v>
      </c>
      <c r="L52" s="144" t="s">
        <v>2465</v>
      </c>
      <c r="M52" s="99" t="s">
        <v>2445</v>
      </c>
      <c r="N52" s="99" t="s">
        <v>2452</v>
      </c>
      <c r="O52" s="143" t="s">
        <v>2454</v>
      </c>
      <c r="P52" s="143"/>
      <c r="Q52" s="99" t="s">
        <v>2465</v>
      </c>
    </row>
    <row r="53" spans="1:17" ht="18" x14ac:dyDescent="0.25">
      <c r="A53" s="143" t="str">
        <f>VLOOKUP(E53,'LISTADO ATM'!$A$2:$C$898,3,0)</f>
        <v>DISTRITO NACIONAL</v>
      </c>
      <c r="B53" s="140" t="s">
        <v>2636</v>
      </c>
      <c r="C53" s="100">
        <v>44394.694814814815</v>
      </c>
      <c r="D53" s="100" t="s">
        <v>2180</v>
      </c>
      <c r="E53" s="135">
        <v>515</v>
      </c>
      <c r="F53" s="143" t="str">
        <f>VLOOKUP(E53,VIP!$A$2:$O14395,2,0)</f>
        <v>DRBR515</v>
      </c>
      <c r="G53" s="143" t="str">
        <f>VLOOKUP(E53,'LISTADO ATM'!$A$2:$B$897,2,0)</f>
        <v xml:space="preserve">ATM Oficina Agora Mall I </v>
      </c>
      <c r="H53" s="143" t="str">
        <f>VLOOKUP(E53,VIP!$A$2:$O19356,7,FALSE)</f>
        <v>Si</v>
      </c>
      <c r="I53" s="143" t="str">
        <f>VLOOKUP(E53,VIP!$A$2:$O11321,8,FALSE)</f>
        <v>Si</v>
      </c>
      <c r="J53" s="143" t="str">
        <f>VLOOKUP(E53,VIP!$A$2:$O11271,8,FALSE)</f>
        <v>Si</v>
      </c>
      <c r="K53" s="143" t="str">
        <f>VLOOKUP(E53,VIP!$A$2:$O14845,6,0)</f>
        <v>SI</v>
      </c>
      <c r="L53" s="144" t="s">
        <v>2465</v>
      </c>
      <c r="M53" s="99" t="s">
        <v>2445</v>
      </c>
      <c r="N53" s="99" t="s">
        <v>2452</v>
      </c>
      <c r="O53" s="143" t="s">
        <v>2454</v>
      </c>
      <c r="P53" s="143"/>
      <c r="Q53" s="99" t="s">
        <v>2465</v>
      </c>
    </row>
    <row r="54" spans="1:17" ht="18" x14ac:dyDescent="0.25">
      <c r="A54" s="143" t="str">
        <f>VLOOKUP(E54,'LISTADO ATM'!$A$2:$C$898,3,0)</f>
        <v>DISTRITO NACIONAL</v>
      </c>
      <c r="B54" s="140" t="s">
        <v>2635</v>
      </c>
      <c r="C54" s="100">
        <v>44394.696331018517</v>
      </c>
      <c r="D54" s="100" t="s">
        <v>2180</v>
      </c>
      <c r="E54" s="135">
        <v>979</v>
      </c>
      <c r="F54" s="143" t="str">
        <f>VLOOKUP(E54,VIP!$A$2:$O14394,2,0)</f>
        <v>DRBR979</v>
      </c>
      <c r="G54" s="143" t="str">
        <f>VLOOKUP(E54,'LISTADO ATM'!$A$2:$B$897,2,0)</f>
        <v xml:space="preserve">ATM Oficina Luperón I </v>
      </c>
      <c r="H54" s="143" t="str">
        <f>VLOOKUP(E54,VIP!$A$2:$O19355,7,FALSE)</f>
        <v>Si</v>
      </c>
      <c r="I54" s="143" t="str">
        <f>VLOOKUP(E54,VIP!$A$2:$O11320,8,FALSE)</f>
        <v>Si</v>
      </c>
      <c r="J54" s="143" t="str">
        <f>VLOOKUP(E54,VIP!$A$2:$O11270,8,FALSE)</f>
        <v>Si</v>
      </c>
      <c r="K54" s="143" t="str">
        <f>VLOOKUP(E54,VIP!$A$2:$O14844,6,0)</f>
        <v>NO</v>
      </c>
      <c r="L54" s="144" t="s">
        <v>2465</v>
      </c>
      <c r="M54" s="99" t="s">
        <v>2445</v>
      </c>
      <c r="N54" s="99" t="s">
        <v>2452</v>
      </c>
      <c r="O54" s="143" t="s">
        <v>2454</v>
      </c>
      <c r="P54" s="143"/>
      <c r="Q54" s="99" t="s">
        <v>2465</v>
      </c>
    </row>
    <row r="55" spans="1:17" ht="18" x14ac:dyDescent="0.25">
      <c r="A55" s="143" t="str">
        <f>VLOOKUP(E55,'LISTADO ATM'!$A$2:$C$898,3,0)</f>
        <v>NORTE</v>
      </c>
      <c r="B55" s="140" t="s">
        <v>2634</v>
      </c>
      <c r="C55" s="100">
        <v>44394.696747685186</v>
      </c>
      <c r="D55" s="100" t="s">
        <v>2181</v>
      </c>
      <c r="E55" s="135">
        <v>129</v>
      </c>
      <c r="F55" s="143" t="str">
        <f>VLOOKUP(E55,VIP!$A$2:$O14393,2,0)</f>
        <v>DRBR129</v>
      </c>
      <c r="G55" s="143" t="str">
        <f>VLOOKUP(E55,'LISTADO ATM'!$A$2:$B$897,2,0)</f>
        <v xml:space="preserve">ATM Multicentro La Sirena (Santiago) </v>
      </c>
      <c r="H55" s="143" t="str">
        <f>VLOOKUP(E55,VIP!$A$2:$O19354,7,FALSE)</f>
        <v>Si</v>
      </c>
      <c r="I55" s="143" t="str">
        <f>VLOOKUP(E55,VIP!$A$2:$O11319,8,FALSE)</f>
        <v>Si</v>
      </c>
      <c r="J55" s="143" t="str">
        <f>VLOOKUP(E55,VIP!$A$2:$O11269,8,FALSE)</f>
        <v>Si</v>
      </c>
      <c r="K55" s="143" t="str">
        <f>VLOOKUP(E55,VIP!$A$2:$O14843,6,0)</f>
        <v>SI</v>
      </c>
      <c r="L55" s="144" t="s">
        <v>2465</v>
      </c>
      <c r="M55" s="202" t="s">
        <v>2545</v>
      </c>
      <c r="N55" s="99" t="s">
        <v>2452</v>
      </c>
      <c r="O55" s="143" t="s">
        <v>2586</v>
      </c>
      <c r="P55" s="143"/>
      <c r="Q55" s="203">
        <v>44395.590277777781</v>
      </c>
    </row>
    <row r="56" spans="1:17" ht="18" x14ac:dyDescent="0.25">
      <c r="A56" s="143" t="str">
        <f>VLOOKUP(E56,'LISTADO ATM'!$A$2:$C$898,3,0)</f>
        <v>NORTE</v>
      </c>
      <c r="B56" s="140" t="s">
        <v>2633</v>
      </c>
      <c r="C56" s="100">
        <v>44394.697268518517</v>
      </c>
      <c r="D56" s="100" t="s">
        <v>2181</v>
      </c>
      <c r="E56" s="135">
        <v>492</v>
      </c>
      <c r="F56" s="143" t="str">
        <f>VLOOKUP(E56,VIP!$A$2:$O14392,2,0)</f>
        <v>DRBR492</v>
      </c>
      <c r="G56" s="143" t="str">
        <f>VLOOKUP(E56,'LISTADO ATM'!$A$2:$B$897,2,0)</f>
        <v>ATM S/M Nacional  El Dorado Santiago</v>
      </c>
      <c r="H56" s="143" t="str">
        <f>VLOOKUP(E56,VIP!$A$2:$O19353,7,FALSE)</f>
        <v>N/A</v>
      </c>
      <c r="I56" s="143" t="str">
        <f>VLOOKUP(E56,VIP!$A$2:$O11318,8,FALSE)</f>
        <v>N/A</v>
      </c>
      <c r="J56" s="143" t="str">
        <f>VLOOKUP(E56,VIP!$A$2:$O11268,8,FALSE)</f>
        <v>N/A</v>
      </c>
      <c r="K56" s="143" t="str">
        <f>VLOOKUP(E56,VIP!$A$2:$O14842,6,0)</f>
        <v>N/A</v>
      </c>
      <c r="L56" s="144" t="s">
        <v>2465</v>
      </c>
      <c r="M56" s="202" t="s">
        <v>2545</v>
      </c>
      <c r="N56" s="99" t="s">
        <v>2452</v>
      </c>
      <c r="O56" s="143" t="s">
        <v>2586</v>
      </c>
      <c r="P56" s="143"/>
      <c r="Q56" s="203">
        <v>44395.597916666666</v>
      </c>
    </row>
    <row r="57" spans="1:17" ht="18" x14ac:dyDescent="0.25">
      <c r="A57" s="143" t="str">
        <f>VLOOKUP(E57,'LISTADO ATM'!$A$2:$C$898,3,0)</f>
        <v>NORTE</v>
      </c>
      <c r="B57" s="140" t="s">
        <v>2632</v>
      </c>
      <c r="C57" s="100">
        <v>44394.698796296296</v>
      </c>
      <c r="D57" s="100" t="s">
        <v>2181</v>
      </c>
      <c r="E57" s="135">
        <v>95</v>
      </c>
      <c r="F57" s="143" t="str">
        <f>VLOOKUP(E57,VIP!$A$2:$O14391,2,0)</f>
        <v>DRBR095</v>
      </c>
      <c r="G57" s="143" t="str">
        <f>VLOOKUP(E57,'LISTADO ATM'!$A$2:$B$897,2,0)</f>
        <v xml:space="preserve">ATM Oficina Tenares </v>
      </c>
      <c r="H57" s="143" t="str">
        <f>VLOOKUP(E57,VIP!$A$2:$O19352,7,FALSE)</f>
        <v>Si</v>
      </c>
      <c r="I57" s="143" t="str">
        <f>VLOOKUP(E57,VIP!$A$2:$O11317,8,FALSE)</f>
        <v>Si</v>
      </c>
      <c r="J57" s="143" t="str">
        <f>VLOOKUP(E57,VIP!$A$2:$O11267,8,FALSE)</f>
        <v>Si</v>
      </c>
      <c r="K57" s="143" t="str">
        <f>VLOOKUP(E57,VIP!$A$2:$O14841,6,0)</f>
        <v>SI</v>
      </c>
      <c r="L57" s="144" t="s">
        <v>2465</v>
      </c>
      <c r="M57" s="202" t="s">
        <v>2545</v>
      </c>
      <c r="N57" s="99" t="s">
        <v>2452</v>
      </c>
      <c r="O57" s="143" t="s">
        <v>2586</v>
      </c>
      <c r="P57" s="143"/>
      <c r="Q57" s="203">
        <v>44395.6</v>
      </c>
    </row>
    <row r="58" spans="1:17" ht="18" x14ac:dyDescent="0.25">
      <c r="A58" s="143" t="str">
        <f>VLOOKUP(E58,'LISTADO ATM'!$A$2:$C$898,3,0)</f>
        <v>DISTRITO NACIONAL</v>
      </c>
      <c r="B58" s="140" t="s">
        <v>2631</v>
      </c>
      <c r="C58" s="100">
        <v>44394.700300925928</v>
      </c>
      <c r="D58" s="100" t="s">
        <v>2180</v>
      </c>
      <c r="E58" s="135">
        <v>281</v>
      </c>
      <c r="F58" s="143" t="str">
        <f>VLOOKUP(E58,VIP!$A$2:$O14389,2,0)</f>
        <v>DRBR737</v>
      </c>
      <c r="G58" s="143" t="str">
        <f>VLOOKUP(E58,'LISTADO ATM'!$A$2:$B$897,2,0)</f>
        <v xml:space="preserve">ATM S/M Pola Independencia </v>
      </c>
      <c r="H58" s="143" t="str">
        <f>VLOOKUP(E58,VIP!$A$2:$O19350,7,FALSE)</f>
        <v>Si</v>
      </c>
      <c r="I58" s="143" t="str">
        <f>VLOOKUP(E58,VIP!$A$2:$O11315,8,FALSE)</f>
        <v>Si</v>
      </c>
      <c r="J58" s="143" t="str">
        <f>VLOOKUP(E58,VIP!$A$2:$O11265,8,FALSE)</f>
        <v>Si</v>
      </c>
      <c r="K58" s="143" t="str">
        <f>VLOOKUP(E58,VIP!$A$2:$O14839,6,0)</f>
        <v>NO</v>
      </c>
      <c r="L58" s="144" t="s">
        <v>2465</v>
      </c>
      <c r="M58" s="202" t="s">
        <v>2545</v>
      </c>
      <c r="N58" s="99" t="s">
        <v>2452</v>
      </c>
      <c r="O58" s="143" t="s">
        <v>2454</v>
      </c>
      <c r="P58" s="143"/>
      <c r="Q58" s="203">
        <v>44395.603472222225</v>
      </c>
    </row>
    <row r="59" spans="1:17" ht="18" x14ac:dyDescent="0.25">
      <c r="A59" s="143" t="str">
        <f>VLOOKUP(E59,'LISTADO ATM'!$A$2:$C$898,3,0)</f>
        <v>DISTRITO NACIONAL</v>
      </c>
      <c r="B59" s="140" t="s">
        <v>2630</v>
      </c>
      <c r="C59" s="100">
        <v>44394.70894675926</v>
      </c>
      <c r="D59" s="100" t="s">
        <v>2180</v>
      </c>
      <c r="E59" s="135">
        <v>541</v>
      </c>
      <c r="F59" s="143" t="str">
        <f>VLOOKUP(E59,VIP!$A$2:$O14388,2,0)</f>
        <v>DRBR541</v>
      </c>
      <c r="G59" s="143" t="str">
        <f>VLOOKUP(E59,'LISTADO ATM'!$A$2:$B$897,2,0)</f>
        <v xml:space="preserve">ATM Oficina Sambil II </v>
      </c>
      <c r="H59" s="143" t="str">
        <f>VLOOKUP(E59,VIP!$A$2:$O19349,7,FALSE)</f>
        <v>Si</v>
      </c>
      <c r="I59" s="143" t="str">
        <f>VLOOKUP(E59,VIP!$A$2:$O11314,8,FALSE)</f>
        <v>Si</v>
      </c>
      <c r="J59" s="143" t="str">
        <f>VLOOKUP(E59,VIP!$A$2:$O11264,8,FALSE)</f>
        <v>Si</v>
      </c>
      <c r="K59" s="143" t="str">
        <f>VLOOKUP(E59,VIP!$A$2:$O14838,6,0)</f>
        <v>SI</v>
      </c>
      <c r="L59" s="144" t="s">
        <v>2219</v>
      </c>
      <c r="M59" s="99" t="s">
        <v>2445</v>
      </c>
      <c r="N59" s="99" t="s">
        <v>2452</v>
      </c>
      <c r="O59" s="143" t="s">
        <v>2454</v>
      </c>
      <c r="P59" s="143"/>
      <c r="Q59" s="99" t="s">
        <v>2219</v>
      </c>
    </row>
    <row r="60" spans="1:17" ht="18" x14ac:dyDescent="0.25">
      <c r="A60" s="143" t="str">
        <f>VLOOKUP(E60,'LISTADO ATM'!$A$2:$C$898,3,0)</f>
        <v>DISTRITO NACIONAL</v>
      </c>
      <c r="B60" s="140" t="s">
        <v>2629</v>
      </c>
      <c r="C60" s="100">
        <v>44394.718576388892</v>
      </c>
      <c r="D60" s="100" t="s">
        <v>2448</v>
      </c>
      <c r="E60" s="135">
        <v>87</v>
      </c>
      <c r="F60" s="143" t="str">
        <f>VLOOKUP(E60,VIP!$A$2:$O14387,2,0)</f>
        <v>DRBR087</v>
      </c>
      <c r="G60" s="143" t="str">
        <f>VLOOKUP(E60,'LISTADO ATM'!$A$2:$B$897,2,0)</f>
        <v xml:space="preserve">ATM Autoservicio Sarasota </v>
      </c>
      <c r="H60" s="143" t="str">
        <f>VLOOKUP(E60,VIP!$A$2:$O19348,7,FALSE)</f>
        <v>Si</v>
      </c>
      <c r="I60" s="143" t="str">
        <f>VLOOKUP(E60,VIP!$A$2:$O11313,8,FALSE)</f>
        <v>Si</v>
      </c>
      <c r="J60" s="143" t="str">
        <f>VLOOKUP(E60,VIP!$A$2:$O11263,8,FALSE)</f>
        <v>Si</v>
      </c>
      <c r="K60" s="143" t="str">
        <f>VLOOKUP(E60,VIP!$A$2:$O14837,6,0)</f>
        <v>NO</v>
      </c>
      <c r="L60" s="144" t="s">
        <v>2560</v>
      </c>
      <c r="M60" s="99" t="s">
        <v>2445</v>
      </c>
      <c r="N60" s="99" t="s">
        <v>2452</v>
      </c>
      <c r="O60" s="143" t="s">
        <v>2453</v>
      </c>
      <c r="P60" s="143"/>
      <c r="Q60" s="99" t="s">
        <v>2560</v>
      </c>
    </row>
    <row r="61" spans="1:17" ht="18" x14ac:dyDescent="0.25">
      <c r="A61" s="143" t="str">
        <f>VLOOKUP(E61,'LISTADO ATM'!$A$2:$C$898,3,0)</f>
        <v>SUR</v>
      </c>
      <c r="B61" s="140" t="s">
        <v>2628</v>
      </c>
      <c r="C61" s="100">
        <v>44394.719224537039</v>
      </c>
      <c r="D61" s="100" t="s">
        <v>2469</v>
      </c>
      <c r="E61" s="135">
        <v>48</v>
      </c>
      <c r="F61" s="143" t="str">
        <f>VLOOKUP(E61,VIP!$A$2:$O14386,2,0)</f>
        <v>DRBR048</v>
      </c>
      <c r="G61" s="143" t="str">
        <f>VLOOKUP(E61,'LISTADO ATM'!$A$2:$B$897,2,0)</f>
        <v xml:space="preserve">ATM Autoservicio Neiba I </v>
      </c>
      <c r="H61" s="143" t="str">
        <f>VLOOKUP(E61,VIP!$A$2:$O19347,7,FALSE)</f>
        <v>Si</v>
      </c>
      <c r="I61" s="143" t="str">
        <f>VLOOKUP(E61,VIP!$A$2:$O11312,8,FALSE)</f>
        <v>Si</v>
      </c>
      <c r="J61" s="143" t="str">
        <f>VLOOKUP(E61,VIP!$A$2:$O11262,8,FALSE)</f>
        <v>Si</v>
      </c>
      <c r="K61" s="143" t="str">
        <f>VLOOKUP(E61,VIP!$A$2:$O14836,6,0)</f>
        <v>SI</v>
      </c>
      <c r="L61" s="144" t="s">
        <v>2560</v>
      </c>
      <c r="M61" s="99" t="s">
        <v>2445</v>
      </c>
      <c r="N61" s="99" t="s">
        <v>2452</v>
      </c>
      <c r="O61" s="143" t="s">
        <v>2470</v>
      </c>
      <c r="P61" s="143"/>
      <c r="Q61" s="99" t="s">
        <v>2560</v>
      </c>
    </row>
    <row r="62" spans="1:17" ht="18" x14ac:dyDescent="0.25">
      <c r="A62" s="143" t="str">
        <f>VLOOKUP(E62,'LISTADO ATM'!$A$2:$C$898,3,0)</f>
        <v>NORTE</v>
      </c>
      <c r="B62" s="140" t="s">
        <v>2627</v>
      </c>
      <c r="C62" s="100">
        <v>44394.719907407409</v>
      </c>
      <c r="D62" s="100" t="s">
        <v>2181</v>
      </c>
      <c r="E62" s="135">
        <v>985</v>
      </c>
      <c r="F62" s="143" t="str">
        <f>VLOOKUP(E62,VIP!$A$2:$O14385,2,0)</f>
        <v>DRBR985</v>
      </c>
      <c r="G62" s="143" t="str">
        <f>VLOOKUP(E62,'LISTADO ATM'!$A$2:$B$897,2,0)</f>
        <v xml:space="preserve">ATM Oficina Dajabón II </v>
      </c>
      <c r="H62" s="143" t="str">
        <f>VLOOKUP(E62,VIP!$A$2:$O19346,7,FALSE)</f>
        <v>Si</v>
      </c>
      <c r="I62" s="143" t="str">
        <f>VLOOKUP(E62,VIP!$A$2:$O11311,8,FALSE)</f>
        <v>Si</v>
      </c>
      <c r="J62" s="143" t="str">
        <f>VLOOKUP(E62,VIP!$A$2:$O11261,8,FALSE)</f>
        <v>Si</v>
      </c>
      <c r="K62" s="143" t="str">
        <f>VLOOKUP(E62,VIP!$A$2:$O14835,6,0)</f>
        <v>NO</v>
      </c>
      <c r="L62" s="144" t="s">
        <v>2245</v>
      </c>
      <c r="M62" s="99" t="s">
        <v>2445</v>
      </c>
      <c r="N62" s="99" t="s">
        <v>2452</v>
      </c>
      <c r="O62" s="143" t="s">
        <v>2586</v>
      </c>
      <c r="P62" s="143"/>
      <c r="Q62" s="99" t="s">
        <v>2245</v>
      </c>
    </row>
    <row r="63" spans="1:17" ht="18" x14ac:dyDescent="0.25">
      <c r="A63" s="143" t="str">
        <f>VLOOKUP(E63,'LISTADO ATM'!$A$2:$C$898,3,0)</f>
        <v>ESTE</v>
      </c>
      <c r="B63" s="140" t="s">
        <v>2626</v>
      </c>
      <c r="C63" s="100">
        <v>44394.720300925925</v>
      </c>
      <c r="D63" s="100" t="s">
        <v>2180</v>
      </c>
      <c r="E63" s="135">
        <v>609</v>
      </c>
      <c r="F63" s="143" t="str">
        <f>VLOOKUP(E63,VIP!$A$2:$O14384,2,0)</f>
        <v>DRBR120</v>
      </c>
      <c r="G63" s="143" t="str">
        <f>VLOOKUP(E63,'LISTADO ATM'!$A$2:$B$897,2,0)</f>
        <v xml:space="preserve">ATM S/M Jumbo (San Pedro) </v>
      </c>
      <c r="H63" s="143" t="str">
        <f>VLOOKUP(E63,VIP!$A$2:$O19345,7,FALSE)</f>
        <v>Si</v>
      </c>
      <c r="I63" s="143" t="str">
        <f>VLOOKUP(E63,VIP!$A$2:$O11310,8,FALSE)</f>
        <v>Si</v>
      </c>
      <c r="J63" s="143" t="str">
        <f>VLOOKUP(E63,VIP!$A$2:$O11260,8,FALSE)</f>
        <v>Si</v>
      </c>
      <c r="K63" s="143" t="str">
        <f>VLOOKUP(E63,VIP!$A$2:$O14834,6,0)</f>
        <v>NO</v>
      </c>
      <c r="L63" s="144" t="s">
        <v>2245</v>
      </c>
      <c r="M63" s="202" t="s">
        <v>2545</v>
      </c>
      <c r="N63" s="99" t="s">
        <v>2452</v>
      </c>
      <c r="O63" s="143" t="s">
        <v>2454</v>
      </c>
      <c r="P63" s="143"/>
      <c r="Q63" s="203">
        <v>44395.370138888888</v>
      </c>
    </row>
    <row r="64" spans="1:17" ht="18" x14ac:dyDescent="0.25">
      <c r="A64" s="143" t="str">
        <f>VLOOKUP(E64,'LISTADO ATM'!$A$2:$C$898,3,0)</f>
        <v>DISTRITO NACIONAL</v>
      </c>
      <c r="B64" s="140" t="s">
        <v>2625</v>
      </c>
      <c r="C64" s="100">
        <v>44394.721550925926</v>
      </c>
      <c r="D64" s="100" t="s">
        <v>2180</v>
      </c>
      <c r="E64" s="135">
        <v>183</v>
      </c>
      <c r="F64" s="143" t="str">
        <f>VLOOKUP(E64,VIP!$A$2:$O14382,2,0)</f>
        <v>DRBR183</v>
      </c>
      <c r="G64" s="143" t="str">
        <f>VLOOKUP(E64,'LISTADO ATM'!$A$2:$B$897,2,0)</f>
        <v>ATM Estación Nativa Km. 22 Aut. Duarte.</v>
      </c>
      <c r="H64" s="143" t="str">
        <f>VLOOKUP(E64,VIP!$A$2:$O19343,7,FALSE)</f>
        <v>N/A</v>
      </c>
      <c r="I64" s="143" t="str">
        <f>VLOOKUP(E64,VIP!$A$2:$O11308,8,FALSE)</f>
        <v>N/A</v>
      </c>
      <c r="J64" s="143" t="str">
        <f>VLOOKUP(E64,VIP!$A$2:$O11258,8,FALSE)</f>
        <v>N/A</v>
      </c>
      <c r="K64" s="143" t="str">
        <f>VLOOKUP(E64,VIP!$A$2:$O14832,6,0)</f>
        <v>N/A</v>
      </c>
      <c r="L64" s="144" t="s">
        <v>2465</v>
      </c>
      <c r="M64" s="99" t="s">
        <v>2445</v>
      </c>
      <c r="N64" s="99" t="s">
        <v>2452</v>
      </c>
      <c r="O64" s="143" t="s">
        <v>2454</v>
      </c>
      <c r="P64" s="143" t="s">
        <v>2646</v>
      </c>
      <c r="Q64" s="99" t="s">
        <v>2465</v>
      </c>
    </row>
    <row r="65" spans="1:17" ht="18" x14ac:dyDescent="0.25">
      <c r="A65" s="143" t="str">
        <f>VLOOKUP(E65,'LISTADO ATM'!$A$2:$C$898,3,0)</f>
        <v>NORTE</v>
      </c>
      <c r="B65" s="140" t="s">
        <v>2624</v>
      </c>
      <c r="C65" s="100">
        <v>44394.741203703707</v>
      </c>
      <c r="D65" s="100" t="s">
        <v>2469</v>
      </c>
      <c r="E65" s="135">
        <v>292</v>
      </c>
      <c r="F65" s="143" t="str">
        <f>VLOOKUP(E65,VIP!$A$2:$O14381,2,0)</f>
        <v>DRBR292</v>
      </c>
      <c r="G65" s="143" t="str">
        <f>VLOOKUP(E65,'LISTADO ATM'!$A$2:$B$897,2,0)</f>
        <v xml:space="preserve">ATM UNP Castañuelas (Montecristi) </v>
      </c>
      <c r="H65" s="143" t="str">
        <f>VLOOKUP(E65,VIP!$A$2:$O19342,7,FALSE)</f>
        <v>Si</v>
      </c>
      <c r="I65" s="143" t="str">
        <f>VLOOKUP(E65,VIP!$A$2:$O11307,8,FALSE)</f>
        <v>Si</v>
      </c>
      <c r="J65" s="143" t="str">
        <f>VLOOKUP(E65,VIP!$A$2:$O11257,8,FALSE)</f>
        <v>Si</v>
      </c>
      <c r="K65" s="143" t="str">
        <f>VLOOKUP(E65,VIP!$A$2:$O14831,6,0)</f>
        <v>NO</v>
      </c>
      <c r="L65" s="144" t="s">
        <v>2560</v>
      </c>
      <c r="M65" s="99" t="s">
        <v>2445</v>
      </c>
      <c r="N65" s="99" t="s">
        <v>2452</v>
      </c>
      <c r="O65" s="143" t="s">
        <v>2470</v>
      </c>
      <c r="P65" s="143"/>
      <c r="Q65" s="99" t="s">
        <v>2560</v>
      </c>
    </row>
    <row r="66" spans="1:17" ht="18" x14ac:dyDescent="0.25">
      <c r="A66" s="143" t="str">
        <f>VLOOKUP(E66,'LISTADO ATM'!$A$2:$C$898,3,0)</f>
        <v>DISTRITO NACIONAL</v>
      </c>
      <c r="B66" s="140" t="s">
        <v>2623</v>
      </c>
      <c r="C66" s="100">
        <v>44394.751273148147</v>
      </c>
      <c r="D66" s="100" t="s">
        <v>2180</v>
      </c>
      <c r="E66" s="135">
        <v>858</v>
      </c>
      <c r="F66" s="143" t="str">
        <f>VLOOKUP(E66,VIP!$A$2:$O14380,2,0)</f>
        <v>DRBR858</v>
      </c>
      <c r="G66" s="143" t="str">
        <f>VLOOKUP(E66,'LISTADO ATM'!$A$2:$B$897,2,0)</f>
        <v xml:space="preserve">ATM Cooperativa Maestros (COOPNAMA) </v>
      </c>
      <c r="H66" s="143" t="str">
        <f>VLOOKUP(E66,VIP!$A$2:$O19341,7,FALSE)</f>
        <v>Si</v>
      </c>
      <c r="I66" s="143" t="str">
        <f>VLOOKUP(E66,VIP!$A$2:$O11306,8,FALSE)</f>
        <v>No</v>
      </c>
      <c r="J66" s="143" t="str">
        <f>VLOOKUP(E66,VIP!$A$2:$O11256,8,FALSE)</f>
        <v>No</v>
      </c>
      <c r="K66" s="143" t="str">
        <f>VLOOKUP(E66,VIP!$A$2:$O14830,6,0)</f>
        <v>NO</v>
      </c>
      <c r="L66" s="144" t="s">
        <v>2219</v>
      </c>
      <c r="M66" s="99" t="s">
        <v>2445</v>
      </c>
      <c r="N66" s="99" t="s">
        <v>2452</v>
      </c>
      <c r="O66" s="143" t="s">
        <v>2454</v>
      </c>
      <c r="P66" s="143"/>
      <c r="Q66" s="99" t="s">
        <v>2219</v>
      </c>
    </row>
    <row r="67" spans="1:17" ht="18" x14ac:dyDescent="0.25">
      <c r="A67" s="143" t="str">
        <f>VLOOKUP(E67,'LISTADO ATM'!$A$2:$C$898,3,0)</f>
        <v>DISTRITO NACIONAL</v>
      </c>
      <c r="B67" s="140" t="s">
        <v>2622</v>
      </c>
      <c r="C67" s="100">
        <v>44394.751793981479</v>
      </c>
      <c r="D67" s="100" t="s">
        <v>2180</v>
      </c>
      <c r="E67" s="135">
        <v>696</v>
      </c>
      <c r="F67" s="143" t="str">
        <f>VLOOKUP(E67,VIP!$A$2:$O14379,2,0)</f>
        <v>DRBR696</v>
      </c>
      <c r="G67" s="143" t="str">
        <f>VLOOKUP(E67,'LISTADO ATM'!$A$2:$B$897,2,0)</f>
        <v>ATM Olé Jacobo Majluta</v>
      </c>
      <c r="H67" s="143" t="str">
        <f>VLOOKUP(E67,VIP!$A$2:$O19340,7,FALSE)</f>
        <v>Si</v>
      </c>
      <c r="I67" s="143" t="str">
        <f>VLOOKUP(E67,VIP!$A$2:$O11305,8,FALSE)</f>
        <v>Si</v>
      </c>
      <c r="J67" s="143" t="str">
        <f>VLOOKUP(E67,VIP!$A$2:$O11255,8,FALSE)</f>
        <v>Si</v>
      </c>
      <c r="K67" s="143" t="str">
        <f>VLOOKUP(E67,VIP!$A$2:$O14829,6,0)</f>
        <v>NO</v>
      </c>
      <c r="L67" s="144" t="s">
        <v>2465</v>
      </c>
      <c r="M67" s="202" t="s">
        <v>2545</v>
      </c>
      <c r="N67" s="99" t="s">
        <v>2452</v>
      </c>
      <c r="O67" s="143" t="s">
        <v>2454</v>
      </c>
      <c r="P67" s="143"/>
      <c r="Q67" s="203">
        <v>44395.486111111109</v>
      </c>
    </row>
    <row r="68" spans="1:17" ht="18" x14ac:dyDescent="0.25">
      <c r="A68" s="143" t="str">
        <f>VLOOKUP(E68,'LISTADO ATM'!$A$2:$C$898,3,0)</f>
        <v>SUR</v>
      </c>
      <c r="B68" s="140" t="s">
        <v>2621</v>
      </c>
      <c r="C68" s="100">
        <v>44394.752581018518</v>
      </c>
      <c r="D68" s="100" t="s">
        <v>2180</v>
      </c>
      <c r="E68" s="135">
        <v>730</v>
      </c>
      <c r="F68" s="143" t="str">
        <f>VLOOKUP(E68,VIP!$A$2:$O14378,2,0)</f>
        <v>DRBR082</v>
      </c>
      <c r="G68" s="143" t="str">
        <f>VLOOKUP(E68,'LISTADO ATM'!$A$2:$B$897,2,0)</f>
        <v xml:space="preserve">ATM Palacio de Justicia Barahona </v>
      </c>
      <c r="H68" s="143" t="str">
        <f>VLOOKUP(E68,VIP!$A$2:$O19339,7,FALSE)</f>
        <v>Si</v>
      </c>
      <c r="I68" s="143" t="str">
        <f>VLOOKUP(E68,VIP!$A$2:$O11304,8,FALSE)</f>
        <v>Si</v>
      </c>
      <c r="J68" s="143" t="str">
        <f>VLOOKUP(E68,VIP!$A$2:$O11254,8,FALSE)</f>
        <v>Si</v>
      </c>
      <c r="K68" s="143" t="str">
        <f>VLOOKUP(E68,VIP!$A$2:$O14828,6,0)</f>
        <v>NO</v>
      </c>
      <c r="L68" s="144" t="s">
        <v>2219</v>
      </c>
      <c r="M68" s="99" t="s">
        <v>2445</v>
      </c>
      <c r="N68" s="99" t="s">
        <v>2452</v>
      </c>
      <c r="O68" s="143" t="s">
        <v>2454</v>
      </c>
      <c r="P68" s="143"/>
      <c r="Q68" s="99" t="s">
        <v>2219</v>
      </c>
    </row>
    <row r="69" spans="1:17" ht="18" x14ac:dyDescent="0.25">
      <c r="A69" s="143" t="str">
        <f>VLOOKUP(E69,'LISTADO ATM'!$A$2:$C$898,3,0)</f>
        <v>DISTRITO NACIONAL</v>
      </c>
      <c r="B69" s="140" t="s">
        <v>2620</v>
      </c>
      <c r="C69" s="100">
        <v>44394.768807870372</v>
      </c>
      <c r="D69" s="100" t="s">
        <v>2180</v>
      </c>
      <c r="E69" s="135">
        <v>13</v>
      </c>
      <c r="F69" s="143" t="str">
        <f>VLOOKUP(E69,VIP!$A$2:$O14377,2,0)</f>
        <v>DRBR013</v>
      </c>
      <c r="G69" s="143" t="str">
        <f>VLOOKUP(E69,'LISTADO ATM'!$A$2:$B$897,2,0)</f>
        <v xml:space="preserve">ATM CDEEE </v>
      </c>
      <c r="H69" s="143" t="str">
        <f>VLOOKUP(E69,VIP!$A$2:$O19338,7,FALSE)</f>
        <v>Si</v>
      </c>
      <c r="I69" s="143" t="str">
        <f>VLOOKUP(E69,VIP!$A$2:$O11303,8,FALSE)</f>
        <v>Si</v>
      </c>
      <c r="J69" s="143" t="str">
        <f>VLOOKUP(E69,VIP!$A$2:$O11253,8,FALSE)</f>
        <v>Si</v>
      </c>
      <c r="K69" s="143" t="str">
        <f>VLOOKUP(E69,VIP!$A$2:$O14827,6,0)</f>
        <v>NO</v>
      </c>
      <c r="L69" s="144" t="s">
        <v>2465</v>
      </c>
      <c r="M69" s="202" t="s">
        <v>2545</v>
      </c>
      <c r="N69" s="99" t="s">
        <v>2452</v>
      </c>
      <c r="O69" s="143" t="s">
        <v>2454</v>
      </c>
      <c r="P69" s="143"/>
      <c r="Q69" s="203">
        <v>44395.592361111114</v>
      </c>
    </row>
    <row r="70" spans="1:17" ht="18" x14ac:dyDescent="0.25">
      <c r="A70" s="143" t="str">
        <f>VLOOKUP(E70,'LISTADO ATM'!$A$2:$C$898,3,0)</f>
        <v>DISTRITO NACIONAL</v>
      </c>
      <c r="B70" s="140" t="s">
        <v>2619</v>
      </c>
      <c r="C70" s="100">
        <v>44394.774178240739</v>
      </c>
      <c r="D70" s="100" t="s">
        <v>2180</v>
      </c>
      <c r="E70" s="135">
        <v>34</v>
      </c>
      <c r="F70" s="143" t="str">
        <f>VLOOKUP(E70,VIP!$A$2:$O14376,2,0)</f>
        <v>DRBR034</v>
      </c>
      <c r="G70" s="143" t="str">
        <f>VLOOKUP(E70,'LISTADO ATM'!$A$2:$B$897,2,0)</f>
        <v xml:space="preserve">ATM Plaza de la Salud </v>
      </c>
      <c r="H70" s="143" t="str">
        <f>VLOOKUP(E70,VIP!$A$2:$O19337,7,FALSE)</f>
        <v>Si</v>
      </c>
      <c r="I70" s="143" t="str">
        <f>VLOOKUP(E70,VIP!$A$2:$O11302,8,FALSE)</f>
        <v>Si</v>
      </c>
      <c r="J70" s="143" t="str">
        <f>VLOOKUP(E70,VIP!$A$2:$O11252,8,FALSE)</f>
        <v>Si</v>
      </c>
      <c r="K70" s="143" t="str">
        <f>VLOOKUP(E70,VIP!$A$2:$O14826,6,0)</f>
        <v>NO</v>
      </c>
      <c r="L70" s="144" t="s">
        <v>2219</v>
      </c>
      <c r="M70" s="99" t="s">
        <v>2445</v>
      </c>
      <c r="N70" s="99" t="s">
        <v>2452</v>
      </c>
      <c r="O70" s="143" t="s">
        <v>2454</v>
      </c>
      <c r="P70" s="143"/>
      <c r="Q70" s="99" t="s">
        <v>2219</v>
      </c>
    </row>
    <row r="71" spans="1:17" ht="18" x14ac:dyDescent="0.25">
      <c r="A71" s="143" t="str">
        <f>VLOOKUP(E71,'LISTADO ATM'!$A$2:$C$898,3,0)</f>
        <v>DISTRITO NACIONAL</v>
      </c>
      <c r="B71" s="140" t="s">
        <v>2618</v>
      </c>
      <c r="C71" s="100">
        <v>44394.77615740741</v>
      </c>
      <c r="D71" s="100" t="s">
        <v>2180</v>
      </c>
      <c r="E71" s="135">
        <v>35</v>
      </c>
      <c r="F71" s="143" t="str">
        <f>VLOOKUP(E71,VIP!$A$2:$O14375,2,0)</f>
        <v>DRBR035</v>
      </c>
      <c r="G71" s="143" t="str">
        <f>VLOOKUP(E71,'LISTADO ATM'!$A$2:$B$897,2,0)</f>
        <v xml:space="preserve">ATM Dirección General de Aduanas I </v>
      </c>
      <c r="H71" s="143" t="str">
        <f>VLOOKUP(E71,VIP!$A$2:$O19336,7,FALSE)</f>
        <v>Si</v>
      </c>
      <c r="I71" s="143" t="str">
        <f>VLOOKUP(E71,VIP!$A$2:$O11301,8,FALSE)</f>
        <v>Si</v>
      </c>
      <c r="J71" s="143" t="str">
        <f>VLOOKUP(E71,VIP!$A$2:$O11251,8,FALSE)</f>
        <v>Si</v>
      </c>
      <c r="K71" s="143" t="str">
        <f>VLOOKUP(E71,VIP!$A$2:$O14825,6,0)</f>
        <v>NO</v>
      </c>
      <c r="L71" s="144" t="s">
        <v>2219</v>
      </c>
      <c r="M71" s="99" t="s">
        <v>2445</v>
      </c>
      <c r="N71" s="99" t="s">
        <v>2452</v>
      </c>
      <c r="O71" s="143" t="s">
        <v>2454</v>
      </c>
      <c r="P71" s="143"/>
      <c r="Q71" s="99" t="s">
        <v>2219</v>
      </c>
    </row>
    <row r="72" spans="1:17" ht="18" x14ac:dyDescent="0.25">
      <c r="A72" s="143" t="str">
        <f>VLOOKUP(E72,'LISTADO ATM'!$A$2:$C$898,3,0)</f>
        <v>NORTE</v>
      </c>
      <c r="B72" s="140" t="s">
        <v>2617</v>
      </c>
      <c r="C72" s="100">
        <v>44394.776539351849</v>
      </c>
      <c r="D72" s="100" t="s">
        <v>2181</v>
      </c>
      <c r="E72" s="135">
        <v>62</v>
      </c>
      <c r="F72" s="143" t="str">
        <f>VLOOKUP(E72,VIP!$A$2:$O14374,2,0)</f>
        <v>DRBR062</v>
      </c>
      <c r="G72" s="143" t="str">
        <f>VLOOKUP(E72,'LISTADO ATM'!$A$2:$B$897,2,0)</f>
        <v xml:space="preserve">ATM Oficina Dajabón </v>
      </c>
      <c r="H72" s="143" t="str">
        <f>VLOOKUP(E72,VIP!$A$2:$O19335,7,FALSE)</f>
        <v>Si</v>
      </c>
      <c r="I72" s="143" t="str">
        <f>VLOOKUP(E72,VIP!$A$2:$O11300,8,FALSE)</f>
        <v>Si</v>
      </c>
      <c r="J72" s="143" t="str">
        <f>VLOOKUP(E72,VIP!$A$2:$O11250,8,FALSE)</f>
        <v>Si</v>
      </c>
      <c r="K72" s="143" t="str">
        <f>VLOOKUP(E72,VIP!$A$2:$O14824,6,0)</f>
        <v>SI</v>
      </c>
      <c r="L72" s="144" t="s">
        <v>2219</v>
      </c>
      <c r="M72" s="99" t="s">
        <v>2445</v>
      </c>
      <c r="N72" s="99" t="s">
        <v>2452</v>
      </c>
      <c r="O72" s="143" t="s">
        <v>2586</v>
      </c>
      <c r="P72" s="143"/>
      <c r="Q72" s="99" t="s">
        <v>2219</v>
      </c>
    </row>
    <row r="73" spans="1:17" ht="18" x14ac:dyDescent="0.25">
      <c r="A73" s="143" t="str">
        <f>VLOOKUP(E73,'LISTADO ATM'!$A$2:$C$898,3,0)</f>
        <v>DISTRITO NACIONAL</v>
      </c>
      <c r="B73" s="140" t="s">
        <v>2616</v>
      </c>
      <c r="C73" s="100">
        <v>44394.777129629627</v>
      </c>
      <c r="D73" s="100" t="s">
        <v>2180</v>
      </c>
      <c r="E73" s="135">
        <v>224</v>
      </c>
      <c r="F73" s="143" t="str">
        <f>VLOOKUP(E73,VIP!$A$2:$O14373,2,0)</f>
        <v>DRBR224</v>
      </c>
      <c r="G73" s="143" t="str">
        <f>VLOOKUP(E73,'LISTADO ATM'!$A$2:$B$897,2,0)</f>
        <v xml:space="preserve">ATM S/M Nacional El Millón (Núñez de Cáceres) </v>
      </c>
      <c r="H73" s="143" t="str">
        <f>VLOOKUP(E73,VIP!$A$2:$O19334,7,FALSE)</f>
        <v>Si</v>
      </c>
      <c r="I73" s="143" t="str">
        <f>VLOOKUP(E73,VIP!$A$2:$O11299,8,FALSE)</f>
        <v>Si</v>
      </c>
      <c r="J73" s="143" t="str">
        <f>VLOOKUP(E73,VIP!$A$2:$O11249,8,FALSE)</f>
        <v>Si</v>
      </c>
      <c r="K73" s="143" t="str">
        <f>VLOOKUP(E73,VIP!$A$2:$O14823,6,0)</f>
        <v>SI</v>
      </c>
      <c r="L73" s="144" t="s">
        <v>2219</v>
      </c>
      <c r="M73" s="99" t="s">
        <v>2445</v>
      </c>
      <c r="N73" s="99" t="s">
        <v>2452</v>
      </c>
      <c r="O73" s="143" t="s">
        <v>2454</v>
      </c>
      <c r="P73" s="143"/>
      <c r="Q73" s="99" t="s">
        <v>2219</v>
      </c>
    </row>
    <row r="74" spans="1:17" ht="18" x14ac:dyDescent="0.25">
      <c r="A74" s="143" t="str">
        <f>VLOOKUP(E74,'LISTADO ATM'!$A$2:$C$898,3,0)</f>
        <v>DISTRITO NACIONAL</v>
      </c>
      <c r="B74" s="140" t="s">
        <v>2615</v>
      </c>
      <c r="C74" s="100">
        <v>44394.777569444443</v>
      </c>
      <c r="D74" s="100" t="s">
        <v>2180</v>
      </c>
      <c r="E74" s="135">
        <v>490</v>
      </c>
      <c r="F74" s="143" t="str">
        <f>VLOOKUP(E74,VIP!$A$2:$O14372,2,0)</f>
        <v>DRBR490</v>
      </c>
      <c r="G74" s="143" t="str">
        <f>VLOOKUP(E74,'LISTADO ATM'!$A$2:$B$897,2,0)</f>
        <v xml:space="preserve">ATM Hospital Ney Arias Lora </v>
      </c>
      <c r="H74" s="143" t="str">
        <f>VLOOKUP(E74,VIP!$A$2:$O19333,7,FALSE)</f>
        <v>Si</v>
      </c>
      <c r="I74" s="143" t="str">
        <f>VLOOKUP(E74,VIP!$A$2:$O11298,8,FALSE)</f>
        <v>Si</v>
      </c>
      <c r="J74" s="143" t="str">
        <f>VLOOKUP(E74,VIP!$A$2:$O11248,8,FALSE)</f>
        <v>Si</v>
      </c>
      <c r="K74" s="143" t="str">
        <f>VLOOKUP(E74,VIP!$A$2:$O14822,6,0)</f>
        <v>NO</v>
      </c>
      <c r="L74" s="144" t="s">
        <v>2219</v>
      </c>
      <c r="M74" s="99" t="s">
        <v>2445</v>
      </c>
      <c r="N74" s="99" t="s">
        <v>2452</v>
      </c>
      <c r="O74" s="143" t="s">
        <v>2454</v>
      </c>
      <c r="P74" s="143"/>
      <c r="Q74" s="99" t="s">
        <v>2219</v>
      </c>
    </row>
    <row r="75" spans="1:17" ht="18" x14ac:dyDescent="0.25">
      <c r="A75" s="143" t="str">
        <f>VLOOKUP(E75,'LISTADO ATM'!$A$2:$C$898,3,0)</f>
        <v>DISTRITO NACIONAL</v>
      </c>
      <c r="B75" s="140" t="s">
        <v>2614</v>
      </c>
      <c r="C75" s="100">
        <v>44394.777986111112</v>
      </c>
      <c r="D75" s="100" t="s">
        <v>2180</v>
      </c>
      <c r="E75" s="135">
        <v>952</v>
      </c>
      <c r="F75" s="143" t="str">
        <f>VLOOKUP(E75,VIP!$A$2:$O14371,2,0)</f>
        <v>DRBR16L</v>
      </c>
      <c r="G75" s="143" t="str">
        <f>VLOOKUP(E75,'LISTADO ATM'!$A$2:$B$897,2,0)</f>
        <v xml:space="preserve">ATM Alvarez Rivas </v>
      </c>
      <c r="H75" s="143" t="str">
        <f>VLOOKUP(E75,VIP!$A$2:$O19332,7,FALSE)</f>
        <v>Si</v>
      </c>
      <c r="I75" s="143" t="str">
        <f>VLOOKUP(E75,VIP!$A$2:$O11297,8,FALSE)</f>
        <v>Si</v>
      </c>
      <c r="J75" s="143" t="str">
        <f>VLOOKUP(E75,VIP!$A$2:$O11247,8,FALSE)</f>
        <v>Si</v>
      </c>
      <c r="K75" s="143" t="str">
        <f>VLOOKUP(E75,VIP!$A$2:$O14821,6,0)</f>
        <v>NO</v>
      </c>
      <c r="L75" s="144" t="s">
        <v>2219</v>
      </c>
      <c r="M75" s="99" t="s">
        <v>2445</v>
      </c>
      <c r="N75" s="99" t="s">
        <v>2452</v>
      </c>
      <c r="O75" s="143" t="s">
        <v>2454</v>
      </c>
      <c r="P75" s="143"/>
      <c r="Q75" s="99" t="s">
        <v>2219</v>
      </c>
    </row>
    <row r="76" spans="1:17" ht="18" x14ac:dyDescent="0.25">
      <c r="A76" s="143" t="str">
        <f>VLOOKUP(E76,'LISTADO ATM'!$A$2:$C$898,3,0)</f>
        <v>NORTE</v>
      </c>
      <c r="B76" s="140" t="s">
        <v>2613</v>
      </c>
      <c r="C76" s="100">
        <v>44394.778541666667</v>
      </c>
      <c r="D76" s="100" t="s">
        <v>2181</v>
      </c>
      <c r="E76" s="135">
        <v>88</v>
      </c>
      <c r="F76" s="143" t="str">
        <f>VLOOKUP(E76,VIP!$A$2:$O14370,2,0)</f>
        <v>DRBR088</v>
      </c>
      <c r="G76" s="143" t="str">
        <f>VLOOKUP(E76,'LISTADO ATM'!$A$2:$B$897,2,0)</f>
        <v xml:space="preserve">ATM S/M La Fuente (Santiago) </v>
      </c>
      <c r="H76" s="143" t="str">
        <f>VLOOKUP(E76,VIP!$A$2:$O19331,7,FALSE)</f>
        <v>Si</v>
      </c>
      <c r="I76" s="143" t="str">
        <f>VLOOKUP(E76,VIP!$A$2:$O11296,8,FALSE)</f>
        <v>Si</v>
      </c>
      <c r="J76" s="143" t="str">
        <f>VLOOKUP(E76,VIP!$A$2:$O11246,8,FALSE)</f>
        <v>Si</v>
      </c>
      <c r="K76" s="143" t="str">
        <f>VLOOKUP(E76,VIP!$A$2:$O14820,6,0)</f>
        <v>NO</v>
      </c>
      <c r="L76" s="144" t="s">
        <v>2219</v>
      </c>
      <c r="M76" s="203" t="s">
        <v>2545</v>
      </c>
      <c r="N76" s="99" t="s">
        <v>2452</v>
      </c>
      <c r="O76" s="143" t="s">
        <v>2586</v>
      </c>
      <c r="P76" s="143"/>
      <c r="Q76" s="203">
        <v>44395.580555555556</v>
      </c>
    </row>
    <row r="77" spans="1:17" ht="18" x14ac:dyDescent="0.25">
      <c r="A77" s="143" t="str">
        <f>VLOOKUP(E77,'LISTADO ATM'!$A$2:$C$898,3,0)</f>
        <v>ESTE</v>
      </c>
      <c r="B77" s="140" t="s">
        <v>2612</v>
      </c>
      <c r="C77" s="100">
        <v>44394.779062499998</v>
      </c>
      <c r="D77" s="100" t="s">
        <v>2180</v>
      </c>
      <c r="E77" s="135">
        <v>353</v>
      </c>
      <c r="F77" s="143" t="str">
        <f>VLOOKUP(E77,VIP!$A$2:$O14369,2,0)</f>
        <v>DRBR353</v>
      </c>
      <c r="G77" s="143" t="str">
        <f>VLOOKUP(E77,'LISTADO ATM'!$A$2:$B$897,2,0)</f>
        <v xml:space="preserve">ATM Estación Boulevard Juan Dolio </v>
      </c>
      <c r="H77" s="143" t="str">
        <f>VLOOKUP(E77,VIP!$A$2:$O19330,7,FALSE)</f>
        <v>Si</v>
      </c>
      <c r="I77" s="143" t="str">
        <f>VLOOKUP(E77,VIP!$A$2:$O11295,8,FALSE)</f>
        <v>Si</v>
      </c>
      <c r="J77" s="143" t="str">
        <f>VLOOKUP(E77,VIP!$A$2:$O11245,8,FALSE)</f>
        <v>Si</v>
      </c>
      <c r="K77" s="143" t="str">
        <f>VLOOKUP(E77,VIP!$A$2:$O14819,6,0)</f>
        <v>NO</v>
      </c>
      <c r="L77" s="144" t="s">
        <v>2219</v>
      </c>
      <c r="M77" s="99" t="s">
        <v>2445</v>
      </c>
      <c r="N77" s="99" t="s">
        <v>2452</v>
      </c>
      <c r="O77" s="143" t="s">
        <v>2454</v>
      </c>
      <c r="P77" s="143"/>
      <c r="Q77" s="99" t="s">
        <v>2219</v>
      </c>
    </row>
    <row r="78" spans="1:17" ht="18" x14ac:dyDescent="0.25">
      <c r="A78" s="143" t="str">
        <f>VLOOKUP(E78,'LISTADO ATM'!$A$2:$C$898,3,0)</f>
        <v>DISTRITO NACIONAL</v>
      </c>
      <c r="B78" s="140" t="s">
        <v>2652</v>
      </c>
      <c r="C78" s="100">
        <v>44394.814340277779</v>
      </c>
      <c r="D78" s="100" t="s">
        <v>2180</v>
      </c>
      <c r="E78" s="135">
        <v>566</v>
      </c>
      <c r="F78" s="143" t="str">
        <f>VLOOKUP(E78,VIP!$A$2:$O14412,2,0)</f>
        <v>DRBR508</v>
      </c>
      <c r="G78" s="143" t="str">
        <f>VLOOKUP(E78,'LISTADO ATM'!$A$2:$B$897,2,0)</f>
        <v xml:space="preserve">ATM Hiper Olé Aut. Duarte </v>
      </c>
      <c r="H78" s="143" t="str">
        <f>VLOOKUP(E78,VIP!$A$2:$O19373,7,FALSE)</f>
        <v>Si</v>
      </c>
      <c r="I78" s="143" t="str">
        <f>VLOOKUP(E78,VIP!$A$2:$O11338,8,FALSE)</f>
        <v>Si</v>
      </c>
      <c r="J78" s="143" t="str">
        <f>VLOOKUP(E78,VIP!$A$2:$O11288,8,FALSE)</f>
        <v>Si</v>
      </c>
      <c r="K78" s="143" t="str">
        <f>VLOOKUP(E78,VIP!$A$2:$O14862,6,0)</f>
        <v>NO</v>
      </c>
      <c r="L78" s="144" t="s">
        <v>2245</v>
      </c>
      <c r="M78" s="99" t="s">
        <v>2445</v>
      </c>
      <c r="N78" s="99" t="s">
        <v>2452</v>
      </c>
      <c r="O78" s="143" t="s">
        <v>2454</v>
      </c>
      <c r="P78" s="143"/>
      <c r="Q78" s="99" t="s">
        <v>2245</v>
      </c>
    </row>
    <row r="79" spans="1:17" ht="18" x14ac:dyDescent="0.25">
      <c r="A79" s="143" t="str">
        <f>VLOOKUP(E79,'LISTADO ATM'!$A$2:$C$898,3,0)</f>
        <v>DISTRITO NACIONAL</v>
      </c>
      <c r="B79" s="140" t="s">
        <v>2651</v>
      </c>
      <c r="C79" s="100">
        <v>44394.815196759257</v>
      </c>
      <c r="D79" s="100" t="s">
        <v>2180</v>
      </c>
      <c r="E79" s="135">
        <v>235</v>
      </c>
      <c r="F79" s="143" t="str">
        <f>VLOOKUP(E79,VIP!$A$2:$O14411,2,0)</f>
        <v>DRBR235</v>
      </c>
      <c r="G79" s="143" t="str">
        <f>VLOOKUP(E79,'LISTADO ATM'!$A$2:$B$897,2,0)</f>
        <v xml:space="preserve">ATM Oficina Multicentro La Sirena San Isidro </v>
      </c>
      <c r="H79" s="143" t="str">
        <f>VLOOKUP(E79,VIP!$A$2:$O19372,7,FALSE)</f>
        <v>Si</v>
      </c>
      <c r="I79" s="143" t="str">
        <f>VLOOKUP(E79,VIP!$A$2:$O11337,8,FALSE)</f>
        <v>Si</v>
      </c>
      <c r="J79" s="143" t="str">
        <f>VLOOKUP(E79,VIP!$A$2:$O11287,8,FALSE)</f>
        <v>Si</v>
      </c>
      <c r="K79" s="143" t="str">
        <f>VLOOKUP(E79,VIP!$A$2:$O14861,6,0)</f>
        <v>SI</v>
      </c>
      <c r="L79" s="144" t="s">
        <v>2465</v>
      </c>
      <c r="M79" s="202" t="s">
        <v>2545</v>
      </c>
      <c r="N79" s="99" t="s">
        <v>2452</v>
      </c>
      <c r="O79" s="143" t="s">
        <v>2454</v>
      </c>
      <c r="P79" s="143"/>
      <c r="Q79" s="203">
        <v>44395.486111111109</v>
      </c>
    </row>
    <row r="80" spans="1:17" ht="18" x14ac:dyDescent="0.25">
      <c r="A80" s="143" t="str">
        <f>VLOOKUP(E80,'LISTADO ATM'!$A$2:$C$898,3,0)</f>
        <v>SUR</v>
      </c>
      <c r="B80" s="140" t="s">
        <v>2650</v>
      </c>
      <c r="C80" s="100">
        <v>44394.819745370369</v>
      </c>
      <c r="D80" s="100" t="s">
        <v>2180</v>
      </c>
      <c r="E80" s="135">
        <v>968</v>
      </c>
      <c r="F80" s="143" t="str">
        <f>VLOOKUP(E80,VIP!$A$2:$O14410,2,0)</f>
        <v>DRBR24I</v>
      </c>
      <c r="G80" s="143" t="str">
        <f>VLOOKUP(E80,'LISTADO ATM'!$A$2:$B$897,2,0)</f>
        <v xml:space="preserve">ATM UNP Mercado Baní </v>
      </c>
      <c r="H80" s="143" t="str">
        <f>VLOOKUP(E80,VIP!$A$2:$O19371,7,FALSE)</f>
        <v>Si</v>
      </c>
      <c r="I80" s="143" t="str">
        <f>VLOOKUP(E80,VIP!$A$2:$O11336,8,FALSE)</f>
        <v>Si</v>
      </c>
      <c r="J80" s="143" t="str">
        <f>VLOOKUP(E80,VIP!$A$2:$O11286,8,FALSE)</f>
        <v>Si</v>
      </c>
      <c r="K80" s="143" t="str">
        <f>VLOOKUP(E80,VIP!$A$2:$O14860,6,0)</f>
        <v>SI</v>
      </c>
      <c r="L80" s="144" t="s">
        <v>2465</v>
      </c>
      <c r="M80" s="202" t="s">
        <v>2545</v>
      </c>
      <c r="N80" s="99" t="s">
        <v>2452</v>
      </c>
      <c r="O80" s="143" t="s">
        <v>2454</v>
      </c>
      <c r="P80" s="143"/>
      <c r="Q80" s="203">
        <v>44395.603472222225</v>
      </c>
    </row>
    <row r="81" spans="1:17" ht="18" x14ac:dyDescent="0.25">
      <c r="A81" s="143" t="str">
        <f>VLOOKUP(E81,'LISTADO ATM'!$A$2:$C$898,3,0)</f>
        <v>DISTRITO NACIONAL</v>
      </c>
      <c r="B81" s="140" t="s">
        <v>2649</v>
      </c>
      <c r="C81" s="100">
        <v>44394.824571759258</v>
      </c>
      <c r="D81" s="100" t="s">
        <v>2180</v>
      </c>
      <c r="E81" s="135">
        <v>938</v>
      </c>
      <c r="F81" s="143" t="str">
        <f>VLOOKUP(E81,VIP!$A$2:$O14409,2,0)</f>
        <v>DRBR938</v>
      </c>
      <c r="G81" s="143" t="str">
        <f>VLOOKUP(E81,'LISTADO ATM'!$A$2:$B$897,2,0)</f>
        <v xml:space="preserve">ATM Autobanco Oficina Filadelfia Plaza </v>
      </c>
      <c r="H81" s="143" t="str">
        <f>VLOOKUP(E81,VIP!$A$2:$O19370,7,FALSE)</f>
        <v>Si</v>
      </c>
      <c r="I81" s="143" t="str">
        <f>VLOOKUP(E81,VIP!$A$2:$O11335,8,FALSE)</f>
        <v>Si</v>
      </c>
      <c r="J81" s="143" t="str">
        <f>VLOOKUP(E81,VIP!$A$2:$O11285,8,FALSE)</f>
        <v>Si</v>
      </c>
      <c r="K81" s="143" t="str">
        <f>VLOOKUP(E81,VIP!$A$2:$O14859,6,0)</f>
        <v>NO</v>
      </c>
      <c r="L81" s="144" t="s">
        <v>2465</v>
      </c>
      <c r="M81" s="99" t="s">
        <v>2445</v>
      </c>
      <c r="N81" s="99" t="s">
        <v>2452</v>
      </c>
      <c r="O81" s="143" t="s">
        <v>2454</v>
      </c>
      <c r="P81" s="143"/>
      <c r="Q81" s="99" t="s">
        <v>2465</v>
      </c>
    </row>
    <row r="82" spans="1:17" ht="18" x14ac:dyDescent="0.25">
      <c r="A82" s="143" t="str">
        <f>VLOOKUP(E82,'LISTADO ATM'!$A$2:$C$898,3,0)</f>
        <v>ESTE</v>
      </c>
      <c r="B82" s="140" t="s">
        <v>2648</v>
      </c>
      <c r="C82" s="100">
        <v>44394.829155092593</v>
      </c>
      <c r="D82" s="100" t="s">
        <v>2180</v>
      </c>
      <c r="E82" s="135">
        <v>867</v>
      </c>
      <c r="F82" s="143" t="str">
        <f>VLOOKUP(E82,VIP!$A$2:$O14407,2,0)</f>
        <v>DRBR867</v>
      </c>
      <c r="G82" s="143" t="str">
        <f>VLOOKUP(E82,'LISTADO ATM'!$A$2:$B$897,2,0)</f>
        <v xml:space="preserve">ATM Estación Combustible Autopista El Coral </v>
      </c>
      <c r="H82" s="143" t="str">
        <f>VLOOKUP(E82,VIP!$A$2:$O19368,7,FALSE)</f>
        <v>Si</v>
      </c>
      <c r="I82" s="143" t="str">
        <f>VLOOKUP(E82,VIP!$A$2:$O11333,8,FALSE)</f>
        <v>Si</v>
      </c>
      <c r="J82" s="143" t="str">
        <f>VLOOKUP(E82,VIP!$A$2:$O11283,8,FALSE)</f>
        <v>Si</v>
      </c>
      <c r="K82" s="143" t="str">
        <f>VLOOKUP(E82,VIP!$A$2:$O14857,6,0)</f>
        <v>NO</v>
      </c>
      <c r="L82" s="144" t="s">
        <v>2245</v>
      </c>
      <c r="M82" s="202" t="s">
        <v>2545</v>
      </c>
      <c r="N82" s="99" t="s">
        <v>2452</v>
      </c>
      <c r="O82" s="143" t="s">
        <v>2454</v>
      </c>
      <c r="P82" s="143"/>
      <c r="Q82" s="203">
        <v>44395.480555555558</v>
      </c>
    </row>
    <row r="83" spans="1:17" ht="18" x14ac:dyDescent="0.25">
      <c r="A83" s="143" t="str">
        <f>VLOOKUP(E83,'LISTADO ATM'!$A$2:$C$898,3,0)</f>
        <v>DISTRITO NACIONAL</v>
      </c>
      <c r="B83" s="140" t="s">
        <v>2647</v>
      </c>
      <c r="C83" s="100">
        <v>44394.900405092594</v>
      </c>
      <c r="D83" s="100" t="s">
        <v>2180</v>
      </c>
      <c r="E83" s="135">
        <v>32</v>
      </c>
      <c r="F83" s="143" t="str">
        <f>VLOOKUP(E83,VIP!$A$2:$O14406,2,0)</f>
        <v>DRBR032</v>
      </c>
      <c r="G83" s="143" t="str">
        <f>VLOOKUP(E83,'LISTADO ATM'!$A$2:$B$897,2,0)</f>
        <v xml:space="preserve">ATM Oficina San Martín II </v>
      </c>
      <c r="H83" s="143" t="str">
        <f>VLOOKUP(E83,VIP!$A$2:$O19367,7,FALSE)</f>
        <v>Si</v>
      </c>
      <c r="I83" s="143" t="str">
        <f>VLOOKUP(E83,VIP!$A$2:$O11332,8,FALSE)</f>
        <v>Si</v>
      </c>
      <c r="J83" s="143" t="str">
        <f>VLOOKUP(E83,VIP!$A$2:$O11282,8,FALSE)</f>
        <v>Si</v>
      </c>
      <c r="K83" s="143" t="str">
        <f>VLOOKUP(E83,VIP!$A$2:$O14856,6,0)</f>
        <v>NO</v>
      </c>
      <c r="L83" s="144" t="s">
        <v>2465</v>
      </c>
      <c r="M83" s="202" t="s">
        <v>2545</v>
      </c>
      <c r="N83" s="99" t="s">
        <v>2452</v>
      </c>
      <c r="O83" s="143" t="s">
        <v>2454</v>
      </c>
      <c r="P83" s="143"/>
      <c r="Q83" s="203">
        <v>44395.6</v>
      </c>
    </row>
    <row r="84" spans="1:17" ht="18" x14ac:dyDescent="0.25">
      <c r="A84" s="143" t="str">
        <f>VLOOKUP(E84,'LISTADO ATM'!$A$2:$C$898,3,0)</f>
        <v>DISTRITO NACIONAL</v>
      </c>
      <c r="B84" s="140" t="s">
        <v>2661</v>
      </c>
      <c r="C84" s="100">
        <v>44394.916377314818</v>
      </c>
      <c r="D84" s="100" t="s">
        <v>2448</v>
      </c>
      <c r="E84" s="135">
        <v>194</v>
      </c>
      <c r="F84" s="143" t="str">
        <f>VLOOKUP(E84,VIP!$A$2:$O14415,2,0)</f>
        <v>DRBR194</v>
      </c>
      <c r="G84" s="143" t="str">
        <f>VLOOKUP(E84,'LISTADO ATM'!$A$2:$B$897,2,0)</f>
        <v xml:space="preserve">ATM UNP Pantoja </v>
      </c>
      <c r="H84" s="143" t="str">
        <f>VLOOKUP(E84,VIP!$A$2:$O19376,7,FALSE)</f>
        <v>Si</v>
      </c>
      <c r="I84" s="143" t="str">
        <f>VLOOKUP(E84,VIP!$A$2:$O11341,8,FALSE)</f>
        <v>No</v>
      </c>
      <c r="J84" s="143" t="str">
        <f>VLOOKUP(E84,VIP!$A$2:$O11291,8,FALSE)</f>
        <v>No</v>
      </c>
      <c r="K84" s="143" t="str">
        <f>VLOOKUP(E84,VIP!$A$2:$O14865,6,0)</f>
        <v>NO</v>
      </c>
      <c r="L84" s="144" t="s">
        <v>2441</v>
      </c>
      <c r="M84" s="99" t="s">
        <v>2445</v>
      </c>
      <c r="N84" s="99" t="s">
        <v>2452</v>
      </c>
      <c r="O84" s="143" t="s">
        <v>2453</v>
      </c>
      <c r="P84" s="143"/>
      <c r="Q84" s="99" t="s">
        <v>2441</v>
      </c>
    </row>
    <row r="85" spans="1:17" ht="18" x14ac:dyDescent="0.25">
      <c r="A85" s="143" t="str">
        <f>VLOOKUP(E85,'LISTADO ATM'!$A$2:$C$898,3,0)</f>
        <v>NORTE</v>
      </c>
      <c r="B85" s="140" t="s">
        <v>2660</v>
      </c>
      <c r="C85" s="100">
        <v>44394.918773148151</v>
      </c>
      <c r="D85" s="100" t="s">
        <v>2469</v>
      </c>
      <c r="E85" s="135">
        <v>171</v>
      </c>
      <c r="F85" s="143" t="str">
        <f>VLOOKUP(E85,VIP!$A$2:$O14414,2,0)</f>
        <v>DRBR171</v>
      </c>
      <c r="G85" s="143" t="str">
        <f>VLOOKUP(E85,'LISTADO ATM'!$A$2:$B$897,2,0)</f>
        <v xml:space="preserve">ATM Oficina Moca </v>
      </c>
      <c r="H85" s="143" t="str">
        <f>VLOOKUP(E85,VIP!$A$2:$O19375,7,FALSE)</f>
        <v>Si</v>
      </c>
      <c r="I85" s="143" t="str">
        <f>VLOOKUP(E85,VIP!$A$2:$O11340,8,FALSE)</f>
        <v>Si</v>
      </c>
      <c r="J85" s="143" t="str">
        <f>VLOOKUP(E85,VIP!$A$2:$O11290,8,FALSE)</f>
        <v>Si</v>
      </c>
      <c r="K85" s="143" t="str">
        <f>VLOOKUP(E85,VIP!$A$2:$O14864,6,0)</f>
        <v>NO</v>
      </c>
      <c r="L85" s="144" t="s">
        <v>2417</v>
      </c>
      <c r="M85" s="99" t="s">
        <v>2445</v>
      </c>
      <c r="N85" s="99" t="s">
        <v>2452</v>
      </c>
      <c r="O85" s="143" t="s">
        <v>2470</v>
      </c>
      <c r="P85" s="143"/>
      <c r="Q85" s="99" t="s">
        <v>2417</v>
      </c>
    </row>
    <row r="86" spans="1:17" ht="18" x14ac:dyDescent="0.25">
      <c r="A86" s="143" t="str">
        <f>VLOOKUP(E86,'LISTADO ATM'!$A$2:$C$898,3,0)</f>
        <v>DISTRITO NACIONAL</v>
      </c>
      <c r="B86" s="140" t="s">
        <v>2659</v>
      </c>
      <c r="C86" s="100">
        <v>44394.919525462959</v>
      </c>
      <c r="D86" s="100" t="s">
        <v>2469</v>
      </c>
      <c r="E86" s="135">
        <v>957</v>
      </c>
      <c r="F86" s="143" t="str">
        <f>VLOOKUP(E86,VIP!$A$2:$O14413,2,0)</f>
        <v>DRBR23F</v>
      </c>
      <c r="G86" s="143" t="str">
        <f>VLOOKUP(E86,'LISTADO ATM'!$A$2:$B$897,2,0)</f>
        <v xml:space="preserve">ATM Oficina Venezuela </v>
      </c>
      <c r="H86" s="143" t="str">
        <f>VLOOKUP(E86,VIP!$A$2:$O19374,7,FALSE)</f>
        <v>Si</v>
      </c>
      <c r="I86" s="143" t="str">
        <f>VLOOKUP(E86,VIP!$A$2:$O11339,8,FALSE)</f>
        <v>Si</v>
      </c>
      <c r="J86" s="143" t="str">
        <f>VLOOKUP(E86,VIP!$A$2:$O11289,8,FALSE)</f>
        <v>Si</v>
      </c>
      <c r="K86" s="143" t="str">
        <f>VLOOKUP(E86,VIP!$A$2:$O14863,6,0)</f>
        <v>SI</v>
      </c>
      <c r="L86" s="144" t="s">
        <v>2417</v>
      </c>
      <c r="M86" s="99" t="s">
        <v>2445</v>
      </c>
      <c r="N86" s="99" t="s">
        <v>2452</v>
      </c>
      <c r="O86" s="143" t="s">
        <v>2470</v>
      </c>
      <c r="P86" s="143"/>
      <c r="Q86" s="99" t="s">
        <v>2417</v>
      </c>
    </row>
    <row r="87" spans="1:17" ht="18" x14ac:dyDescent="0.25">
      <c r="A87" s="143" t="str">
        <f>VLOOKUP(E87,'LISTADO ATM'!$A$2:$C$898,3,0)</f>
        <v>DISTRITO NACIONAL</v>
      </c>
      <c r="B87" s="140" t="s">
        <v>2658</v>
      </c>
      <c r="C87" s="100">
        <v>44394.920393518521</v>
      </c>
      <c r="D87" s="100" t="s">
        <v>2448</v>
      </c>
      <c r="E87" s="135">
        <v>983</v>
      </c>
      <c r="F87" s="143" t="str">
        <f>VLOOKUP(E87,VIP!$A$2:$O14412,2,0)</f>
        <v>DRBR983</v>
      </c>
      <c r="G87" s="143" t="str">
        <f>VLOOKUP(E87,'LISTADO ATM'!$A$2:$B$897,2,0)</f>
        <v xml:space="preserve">ATM Bravo República de Colombia </v>
      </c>
      <c r="H87" s="143" t="str">
        <f>VLOOKUP(E87,VIP!$A$2:$O19373,7,FALSE)</f>
        <v>Si</v>
      </c>
      <c r="I87" s="143" t="str">
        <f>VLOOKUP(E87,VIP!$A$2:$O11338,8,FALSE)</f>
        <v>No</v>
      </c>
      <c r="J87" s="143" t="str">
        <f>VLOOKUP(E87,VIP!$A$2:$O11288,8,FALSE)</f>
        <v>No</v>
      </c>
      <c r="K87" s="143" t="str">
        <f>VLOOKUP(E87,VIP!$A$2:$O14862,6,0)</f>
        <v>NO</v>
      </c>
      <c r="L87" s="144" t="s">
        <v>2441</v>
      </c>
      <c r="M87" s="99" t="s">
        <v>2445</v>
      </c>
      <c r="N87" s="99" t="s">
        <v>2452</v>
      </c>
      <c r="O87" s="143" t="s">
        <v>2453</v>
      </c>
      <c r="P87" s="143"/>
      <c r="Q87" s="99" t="s">
        <v>2441</v>
      </c>
    </row>
    <row r="88" spans="1:17" ht="18" x14ac:dyDescent="0.25">
      <c r="A88" s="143" t="str">
        <f>VLOOKUP(E88,'LISTADO ATM'!$A$2:$C$898,3,0)</f>
        <v>DISTRITO NACIONAL</v>
      </c>
      <c r="B88" s="140" t="s">
        <v>2657</v>
      </c>
      <c r="C88" s="100">
        <v>44394.921203703707</v>
      </c>
      <c r="D88" s="100" t="s">
        <v>2448</v>
      </c>
      <c r="E88" s="135">
        <v>629</v>
      </c>
      <c r="F88" s="143" t="str">
        <f>VLOOKUP(E88,VIP!$A$2:$O14411,2,0)</f>
        <v>DRBR24M</v>
      </c>
      <c r="G88" s="143" t="str">
        <f>VLOOKUP(E88,'LISTADO ATM'!$A$2:$B$897,2,0)</f>
        <v xml:space="preserve">ATM Oficina Americana Independencia I </v>
      </c>
      <c r="H88" s="143" t="str">
        <f>VLOOKUP(E88,VIP!$A$2:$O19372,7,FALSE)</f>
        <v>Si</v>
      </c>
      <c r="I88" s="143" t="str">
        <f>VLOOKUP(E88,VIP!$A$2:$O11337,8,FALSE)</f>
        <v>Si</v>
      </c>
      <c r="J88" s="143" t="str">
        <f>VLOOKUP(E88,VIP!$A$2:$O11287,8,FALSE)</f>
        <v>Si</v>
      </c>
      <c r="K88" s="143" t="str">
        <f>VLOOKUP(E88,VIP!$A$2:$O14861,6,0)</f>
        <v>SI</v>
      </c>
      <c r="L88" s="144" t="s">
        <v>2417</v>
      </c>
      <c r="M88" s="99" t="s">
        <v>2445</v>
      </c>
      <c r="N88" s="99" t="s">
        <v>2452</v>
      </c>
      <c r="O88" s="143" t="s">
        <v>2453</v>
      </c>
      <c r="P88" s="143"/>
      <c r="Q88" s="99" t="s">
        <v>2417</v>
      </c>
    </row>
    <row r="89" spans="1:17" ht="18" x14ac:dyDescent="0.25">
      <c r="A89" s="143" t="str">
        <f>VLOOKUP(E89,'LISTADO ATM'!$A$2:$C$898,3,0)</f>
        <v>SUR</v>
      </c>
      <c r="B89" s="140" t="s">
        <v>2656</v>
      </c>
      <c r="C89" s="100">
        <v>44394.922280092593</v>
      </c>
      <c r="D89" s="100" t="s">
        <v>2469</v>
      </c>
      <c r="E89" s="135">
        <v>881</v>
      </c>
      <c r="F89" s="143" t="str">
        <f>VLOOKUP(E89,VIP!$A$2:$O14410,2,0)</f>
        <v>DRBR881</v>
      </c>
      <c r="G89" s="143" t="str">
        <f>VLOOKUP(E89,'LISTADO ATM'!$A$2:$B$897,2,0)</f>
        <v xml:space="preserve">ATM UNP Yaguate (San Cristóbal) </v>
      </c>
      <c r="H89" s="143" t="str">
        <f>VLOOKUP(E89,VIP!$A$2:$O19371,7,FALSE)</f>
        <v>Si</v>
      </c>
      <c r="I89" s="143" t="str">
        <f>VLOOKUP(E89,VIP!$A$2:$O11336,8,FALSE)</f>
        <v>Si</v>
      </c>
      <c r="J89" s="143" t="str">
        <f>VLOOKUP(E89,VIP!$A$2:$O11286,8,FALSE)</f>
        <v>Si</v>
      </c>
      <c r="K89" s="143" t="str">
        <f>VLOOKUP(E89,VIP!$A$2:$O14860,6,0)</f>
        <v>NO</v>
      </c>
      <c r="L89" s="144" t="s">
        <v>2417</v>
      </c>
      <c r="M89" s="99" t="s">
        <v>2445</v>
      </c>
      <c r="N89" s="99" t="s">
        <v>2452</v>
      </c>
      <c r="O89" s="143" t="s">
        <v>2470</v>
      </c>
      <c r="P89" s="143"/>
      <c r="Q89" s="99" t="s">
        <v>2417</v>
      </c>
    </row>
    <row r="90" spans="1:17" ht="18" x14ac:dyDescent="0.25">
      <c r="A90" s="143" t="str">
        <f>VLOOKUP(E90,'LISTADO ATM'!$A$2:$C$898,3,0)</f>
        <v>SUR</v>
      </c>
      <c r="B90" s="140" t="s">
        <v>2655</v>
      </c>
      <c r="C90" s="100">
        <v>44394.922893518517</v>
      </c>
      <c r="D90" s="100" t="s">
        <v>2469</v>
      </c>
      <c r="E90" s="135">
        <v>615</v>
      </c>
      <c r="F90" s="143" t="str">
        <f>VLOOKUP(E90,VIP!$A$2:$O14409,2,0)</f>
        <v>DRBR418</v>
      </c>
      <c r="G90" s="143" t="str">
        <f>VLOOKUP(E90,'LISTADO ATM'!$A$2:$B$897,2,0)</f>
        <v xml:space="preserve">ATM Estación Sunix Cabral (Barahona) </v>
      </c>
      <c r="H90" s="143" t="str">
        <f>VLOOKUP(E90,VIP!$A$2:$O19370,7,FALSE)</f>
        <v>Si</v>
      </c>
      <c r="I90" s="143" t="str">
        <f>VLOOKUP(E90,VIP!$A$2:$O11335,8,FALSE)</f>
        <v>Si</v>
      </c>
      <c r="J90" s="143" t="str">
        <f>VLOOKUP(E90,VIP!$A$2:$O11285,8,FALSE)</f>
        <v>Si</v>
      </c>
      <c r="K90" s="143" t="str">
        <f>VLOOKUP(E90,VIP!$A$2:$O14859,6,0)</f>
        <v>NO</v>
      </c>
      <c r="L90" s="144" t="s">
        <v>2417</v>
      </c>
      <c r="M90" s="99" t="s">
        <v>2445</v>
      </c>
      <c r="N90" s="99" t="s">
        <v>2452</v>
      </c>
      <c r="O90" s="143" t="s">
        <v>2470</v>
      </c>
      <c r="P90" s="143"/>
      <c r="Q90" s="99" t="s">
        <v>2417</v>
      </c>
    </row>
    <row r="91" spans="1:17" ht="18" x14ac:dyDescent="0.25">
      <c r="A91" s="143" t="str">
        <f>VLOOKUP(E91,'LISTADO ATM'!$A$2:$C$898,3,0)</f>
        <v>NORTE</v>
      </c>
      <c r="B91" s="140" t="s">
        <v>2654</v>
      </c>
      <c r="C91" s="100">
        <v>44394.923726851855</v>
      </c>
      <c r="D91" s="100" t="s">
        <v>2469</v>
      </c>
      <c r="E91" s="135">
        <v>752</v>
      </c>
      <c r="F91" s="143" t="str">
        <f>VLOOKUP(E91,VIP!$A$2:$O14408,2,0)</f>
        <v>DRBR280</v>
      </c>
      <c r="G91" s="143" t="str">
        <f>VLOOKUP(E91,'LISTADO ATM'!$A$2:$B$897,2,0)</f>
        <v xml:space="preserve">ATM UNP Las Carolinas (La Vega) </v>
      </c>
      <c r="H91" s="143" t="str">
        <f>VLOOKUP(E91,VIP!$A$2:$O19369,7,FALSE)</f>
        <v>Si</v>
      </c>
      <c r="I91" s="143" t="str">
        <f>VLOOKUP(E91,VIP!$A$2:$O11334,8,FALSE)</f>
        <v>Si</v>
      </c>
      <c r="J91" s="143" t="str">
        <f>VLOOKUP(E91,VIP!$A$2:$O11284,8,FALSE)</f>
        <v>Si</v>
      </c>
      <c r="K91" s="143" t="str">
        <f>VLOOKUP(E91,VIP!$A$2:$O14858,6,0)</f>
        <v>SI</v>
      </c>
      <c r="L91" s="144" t="s">
        <v>2441</v>
      </c>
      <c r="M91" s="99" t="s">
        <v>2445</v>
      </c>
      <c r="N91" s="99" t="s">
        <v>2452</v>
      </c>
      <c r="O91" s="143" t="s">
        <v>2470</v>
      </c>
      <c r="P91" s="143"/>
      <c r="Q91" s="99" t="s">
        <v>2441</v>
      </c>
    </row>
    <row r="92" spans="1:17" ht="18" x14ac:dyDescent="0.25">
      <c r="A92" s="143" t="str">
        <f>VLOOKUP(E92,'LISTADO ATM'!$A$2:$C$898,3,0)</f>
        <v>NORTE</v>
      </c>
      <c r="B92" s="140" t="s">
        <v>2653</v>
      </c>
      <c r="C92" s="100">
        <v>44394.924537037034</v>
      </c>
      <c r="D92" s="100" t="s">
        <v>2588</v>
      </c>
      <c r="E92" s="135">
        <v>633</v>
      </c>
      <c r="F92" s="143" t="str">
        <f>VLOOKUP(E92,VIP!$A$2:$O14407,2,0)</f>
        <v>DRBR260</v>
      </c>
      <c r="G92" s="143" t="str">
        <f>VLOOKUP(E92,'LISTADO ATM'!$A$2:$B$897,2,0)</f>
        <v xml:space="preserve">ATM Autobanco Las Colinas </v>
      </c>
      <c r="H92" s="143" t="str">
        <f>VLOOKUP(E92,VIP!$A$2:$O19368,7,FALSE)</f>
        <v>Si</v>
      </c>
      <c r="I92" s="143" t="str">
        <f>VLOOKUP(E92,VIP!$A$2:$O11333,8,FALSE)</f>
        <v>Si</v>
      </c>
      <c r="J92" s="143" t="str">
        <f>VLOOKUP(E92,VIP!$A$2:$O11283,8,FALSE)</f>
        <v>Si</v>
      </c>
      <c r="K92" s="143" t="str">
        <f>VLOOKUP(E92,VIP!$A$2:$O14857,6,0)</f>
        <v>SI</v>
      </c>
      <c r="L92" s="144" t="s">
        <v>2417</v>
      </c>
      <c r="M92" s="99" t="s">
        <v>2445</v>
      </c>
      <c r="N92" s="99" t="s">
        <v>2452</v>
      </c>
      <c r="O92" s="143" t="s">
        <v>2662</v>
      </c>
      <c r="P92" s="143"/>
      <c r="Q92" s="99" t="s">
        <v>2417</v>
      </c>
    </row>
    <row r="93" spans="1:17" ht="18" x14ac:dyDescent="0.25">
      <c r="A93" s="143" t="str">
        <f>VLOOKUP(E93,'LISTADO ATM'!$A$2:$C$898,3,0)</f>
        <v>DISTRITO NACIONAL</v>
      </c>
      <c r="B93" s="140">
        <v>3335958082</v>
      </c>
      <c r="C93" s="100">
        <v>44394.936828703707</v>
      </c>
      <c r="D93" s="100" t="s">
        <v>2469</v>
      </c>
      <c r="E93" s="135">
        <v>734</v>
      </c>
      <c r="F93" s="143" t="str">
        <f>VLOOKUP(E93,VIP!$A$2:$O14416,2,0)</f>
        <v>DRBR178</v>
      </c>
      <c r="G93" s="143" t="str">
        <f>VLOOKUP(E93,'LISTADO ATM'!$A$2:$B$897,2,0)</f>
        <v xml:space="preserve">ATM Oficina Independencia I </v>
      </c>
      <c r="H93" s="143" t="str">
        <f>VLOOKUP(E93,VIP!$A$2:$O19377,7,FALSE)</f>
        <v>Si</v>
      </c>
      <c r="I93" s="143" t="str">
        <f>VLOOKUP(E93,VIP!$A$2:$O11342,8,FALSE)</f>
        <v>Si</v>
      </c>
      <c r="J93" s="143" t="str">
        <f>VLOOKUP(E93,VIP!$A$2:$O11292,8,FALSE)</f>
        <v>Si</v>
      </c>
      <c r="K93" s="143" t="str">
        <f>VLOOKUP(E93,VIP!$A$2:$O14866,6,0)</f>
        <v>SI</v>
      </c>
      <c r="L93" s="144" t="s">
        <v>2417</v>
      </c>
      <c r="M93" s="99" t="s">
        <v>2445</v>
      </c>
      <c r="N93" s="99" t="s">
        <v>2452</v>
      </c>
      <c r="O93" s="143" t="s">
        <v>2470</v>
      </c>
      <c r="P93" s="143"/>
      <c r="Q93" s="99" t="s">
        <v>2417</v>
      </c>
    </row>
    <row r="94" spans="1:17" ht="18" x14ac:dyDescent="0.25">
      <c r="A94" s="143" t="str">
        <f>VLOOKUP(E94,'LISTADO ATM'!$A$2:$C$898,3,0)</f>
        <v>DISTRITO NACIONAL</v>
      </c>
      <c r="B94" s="140">
        <v>3335958083</v>
      </c>
      <c r="C94" s="100">
        <v>44394.953877314816</v>
      </c>
      <c r="D94" s="100" t="s">
        <v>2448</v>
      </c>
      <c r="E94" s="135">
        <v>717</v>
      </c>
      <c r="F94" s="143" t="str">
        <f>VLOOKUP(E94,VIP!$A$2:$O14417,2,0)</f>
        <v>DRBR24K</v>
      </c>
      <c r="G94" s="143" t="str">
        <f>VLOOKUP(E94,'LISTADO ATM'!$A$2:$B$897,2,0)</f>
        <v xml:space="preserve">ATM Oficina Los Alcarrizos </v>
      </c>
      <c r="H94" s="143" t="str">
        <f>VLOOKUP(E94,VIP!$A$2:$O19378,7,FALSE)</f>
        <v>Si</v>
      </c>
      <c r="I94" s="143" t="str">
        <f>VLOOKUP(E94,VIP!$A$2:$O11343,8,FALSE)</f>
        <v>Si</v>
      </c>
      <c r="J94" s="143" t="str">
        <f>VLOOKUP(E94,VIP!$A$2:$O11293,8,FALSE)</f>
        <v>Si</v>
      </c>
      <c r="K94" s="143" t="str">
        <f>VLOOKUP(E94,VIP!$A$2:$O14867,6,0)</f>
        <v>SI</v>
      </c>
      <c r="L94" s="144" t="s">
        <v>2417</v>
      </c>
      <c r="M94" s="99" t="s">
        <v>2445</v>
      </c>
      <c r="N94" s="99" t="s">
        <v>2452</v>
      </c>
      <c r="O94" s="143" t="s">
        <v>2453</v>
      </c>
      <c r="P94" s="143"/>
      <c r="Q94" s="99" t="s">
        <v>2417</v>
      </c>
    </row>
    <row r="95" spans="1:17" ht="18" x14ac:dyDescent="0.25">
      <c r="A95" s="143" t="str">
        <f>VLOOKUP(E95,'LISTADO ATM'!$A$2:$C$898,3,0)</f>
        <v>ESTE</v>
      </c>
      <c r="B95" s="140">
        <v>3335958093</v>
      </c>
      <c r="C95" s="100">
        <v>44395.311261574076</v>
      </c>
      <c r="D95" s="100" t="s">
        <v>2180</v>
      </c>
      <c r="E95" s="135">
        <v>776</v>
      </c>
      <c r="F95" s="143" t="str">
        <f>VLOOKUP(E95,VIP!$A$2:$O14438,2,0)</f>
        <v>DRBR03D</v>
      </c>
      <c r="G95" s="143" t="str">
        <f>VLOOKUP(E95,'LISTADO ATM'!$A$2:$B$897,2,0)</f>
        <v xml:space="preserve">ATM Oficina Monte Plata </v>
      </c>
      <c r="H95" s="143" t="str">
        <f>VLOOKUP(E95,VIP!$A$2:$O19399,7,FALSE)</f>
        <v>Si</v>
      </c>
      <c r="I95" s="143" t="str">
        <f>VLOOKUP(E95,VIP!$A$2:$O11364,8,FALSE)</f>
        <v>Si</v>
      </c>
      <c r="J95" s="143" t="str">
        <f>VLOOKUP(E95,VIP!$A$2:$O11314,8,FALSE)</f>
        <v>Si</v>
      </c>
      <c r="K95" s="143" t="str">
        <f>VLOOKUP(E95,VIP!$A$2:$O14888,6,0)</f>
        <v>SI</v>
      </c>
      <c r="L95" s="144" t="s">
        <v>2219</v>
      </c>
      <c r="M95" s="99" t="s">
        <v>2445</v>
      </c>
      <c r="N95" s="99" t="s">
        <v>2452</v>
      </c>
      <c r="O95" s="143" t="s">
        <v>2454</v>
      </c>
      <c r="P95" s="143"/>
      <c r="Q95" s="99" t="s">
        <v>2219</v>
      </c>
    </row>
    <row r="96" spans="1:17" ht="18" x14ac:dyDescent="0.25">
      <c r="A96" s="143" t="str">
        <f>VLOOKUP(E96,'LISTADO ATM'!$A$2:$C$898,3,0)</f>
        <v>ESTE</v>
      </c>
      <c r="B96" s="140">
        <v>3335958092</v>
      </c>
      <c r="C96" s="100">
        <v>44395.311261574076</v>
      </c>
      <c r="D96" s="100" t="s">
        <v>2180</v>
      </c>
      <c r="E96" s="135">
        <v>219</v>
      </c>
      <c r="F96" s="143" t="str">
        <f>VLOOKUP(E96,VIP!$A$2:$O14439,2,0)</f>
        <v>DRBR219</v>
      </c>
      <c r="G96" s="143" t="str">
        <f>VLOOKUP(E96,'LISTADO ATM'!$A$2:$B$897,2,0)</f>
        <v xml:space="preserve">ATM Oficina La Altagracia (Higuey) </v>
      </c>
      <c r="H96" s="143" t="str">
        <f>VLOOKUP(E96,VIP!$A$2:$O19400,7,FALSE)</f>
        <v>Si</v>
      </c>
      <c r="I96" s="143" t="str">
        <f>VLOOKUP(E96,VIP!$A$2:$O11365,8,FALSE)</f>
        <v>Si</v>
      </c>
      <c r="J96" s="143" t="str">
        <f>VLOOKUP(E96,VIP!$A$2:$O11315,8,FALSE)</f>
        <v>Si</v>
      </c>
      <c r="K96" s="143" t="str">
        <f>VLOOKUP(E96,VIP!$A$2:$O14889,6,0)</f>
        <v>NO</v>
      </c>
      <c r="L96" s="144" t="s">
        <v>2465</v>
      </c>
      <c r="M96" s="99" t="s">
        <v>2445</v>
      </c>
      <c r="N96" s="99" t="s">
        <v>2452</v>
      </c>
      <c r="O96" s="143" t="s">
        <v>2454</v>
      </c>
      <c r="P96" s="143"/>
      <c r="Q96" s="99" t="s">
        <v>2465</v>
      </c>
    </row>
    <row r="97" spans="1:17" s="117" customFormat="1" ht="18" x14ac:dyDescent="0.25">
      <c r="A97" s="143" t="str">
        <f>VLOOKUP(E97,'LISTADO ATM'!$A$2:$C$898,3,0)</f>
        <v>NORTE</v>
      </c>
      <c r="B97" s="140">
        <v>3335958094</v>
      </c>
      <c r="C97" s="100">
        <v>44395.344490740739</v>
      </c>
      <c r="D97" s="100" t="s">
        <v>2588</v>
      </c>
      <c r="E97" s="135">
        <v>136</v>
      </c>
      <c r="F97" s="143" t="str">
        <f>VLOOKUP(E97,VIP!$A$2:$O14437,2,0)</f>
        <v>DRBR136</v>
      </c>
      <c r="G97" s="143" t="str">
        <f>VLOOKUP(E97,'LISTADO ATM'!$A$2:$B$897,2,0)</f>
        <v>ATM S/M Xtra (Santiago)</v>
      </c>
      <c r="H97" s="143" t="str">
        <f>VLOOKUP(E97,VIP!$A$2:$O19398,7,FALSE)</f>
        <v>Si</v>
      </c>
      <c r="I97" s="143" t="str">
        <f>VLOOKUP(E97,VIP!$A$2:$O11363,8,FALSE)</f>
        <v>Si</v>
      </c>
      <c r="J97" s="143" t="str">
        <f>VLOOKUP(E97,VIP!$A$2:$O11313,8,FALSE)</f>
        <v>Si</v>
      </c>
      <c r="K97" s="143" t="str">
        <f>VLOOKUP(E97,VIP!$A$2:$O14887,6,0)</f>
        <v>NO</v>
      </c>
      <c r="L97" s="144" t="s">
        <v>2417</v>
      </c>
      <c r="M97" s="99" t="s">
        <v>2445</v>
      </c>
      <c r="N97" s="99" t="s">
        <v>2452</v>
      </c>
      <c r="O97" s="143" t="s">
        <v>2664</v>
      </c>
      <c r="P97" s="143"/>
      <c r="Q97" s="99" t="s">
        <v>2417</v>
      </c>
    </row>
    <row r="98" spans="1:17" s="117" customFormat="1" ht="18" x14ac:dyDescent="0.25">
      <c r="A98" s="143" t="str">
        <f>VLOOKUP(E98,'LISTADO ATM'!$A$2:$C$898,3,0)</f>
        <v>NORTE</v>
      </c>
      <c r="B98" s="140">
        <v>3335958095</v>
      </c>
      <c r="C98" s="100">
        <v>44395.347581018519</v>
      </c>
      <c r="D98" s="100" t="s">
        <v>2469</v>
      </c>
      <c r="E98" s="135">
        <v>882</v>
      </c>
      <c r="F98" s="143" t="str">
        <f>VLOOKUP(E98,VIP!$A$2:$O14436,2,0)</f>
        <v>DRBR882</v>
      </c>
      <c r="G98" s="143" t="str">
        <f>VLOOKUP(E98,'LISTADO ATM'!$A$2:$B$897,2,0)</f>
        <v xml:space="preserve">ATM Oficina Moca II </v>
      </c>
      <c r="H98" s="143" t="str">
        <f>VLOOKUP(E98,VIP!$A$2:$O19397,7,FALSE)</f>
        <v>Si</v>
      </c>
      <c r="I98" s="143" t="str">
        <f>VLOOKUP(E98,VIP!$A$2:$O11362,8,FALSE)</f>
        <v>Si</v>
      </c>
      <c r="J98" s="143" t="str">
        <f>VLOOKUP(E98,VIP!$A$2:$O11312,8,FALSE)</f>
        <v>Si</v>
      </c>
      <c r="K98" s="143" t="str">
        <f>VLOOKUP(E98,VIP!$A$2:$O14886,6,0)</f>
        <v>SI</v>
      </c>
      <c r="L98" s="144" t="s">
        <v>2441</v>
      </c>
      <c r="M98" s="99" t="s">
        <v>2445</v>
      </c>
      <c r="N98" s="99" t="s">
        <v>2452</v>
      </c>
      <c r="O98" s="143" t="s">
        <v>2470</v>
      </c>
      <c r="P98" s="143"/>
      <c r="Q98" s="99" t="s">
        <v>2441</v>
      </c>
    </row>
    <row r="99" spans="1:17" s="117" customFormat="1" ht="18" x14ac:dyDescent="0.25">
      <c r="A99" s="143" t="str">
        <f>VLOOKUP(E99,'LISTADO ATM'!$A$2:$C$898,3,0)</f>
        <v>ESTE</v>
      </c>
      <c r="B99" s="140">
        <v>3335958096</v>
      </c>
      <c r="C99" s="100">
        <v>44395.350277777776</v>
      </c>
      <c r="D99" s="100" t="s">
        <v>2469</v>
      </c>
      <c r="E99" s="135">
        <v>293</v>
      </c>
      <c r="F99" s="143" t="str">
        <f>VLOOKUP(E99,VIP!$A$2:$O14435,2,0)</f>
        <v>DRBR293</v>
      </c>
      <c r="G99" s="143" t="str">
        <f>VLOOKUP(E99,'LISTADO ATM'!$A$2:$B$897,2,0)</f>
        <v xml:space="preserve">ATM S/M Nueva Visión (San Pedro) </v>
      </c>
      <c r="H99" s="143" t="str">
        <f>VLOOKUP(E99,VIP!$A$2:$O19396,7,FALSE)</f>
        <v>Si</v>
      </c>
      <c r="I99" s="143" t="str">
        <f>VLOOKUP(E99,VIP!$A$2:$O11361,8,FALSE)</f>
        <v>Si</v>
      </c>
      <c r="J99" s="143" t="str">
        <f>VLOOKUP(E99,VIP!$A$2:$O11311,8,FALSE)</f>
        <v>Si</v>
      </c>
      <c r="K99" s="143" t="str">
        <f>VLOOKUP(E99,VIP!$A$2:$O14885,6,0)</f>
        <v>NO</v>
      </c>
      <c r="L99" s="144" t="s">
        <v>2441</v>
      </c>
      <c r="M99" s="99" t="s">
        <v>2445</v>
      </c>
      <c r="N99" s="99" t="s">
        <v>2452</v>
      </c>
      <c r="O99" s="143" t="s">
        <v>2470</v>
      </c>
      <c r="P99" s="143"/>
      <c r="Q99" s="99" t="s">
        <v>2441</v>
      </c>
    </row>
    <row r="100" spans="1:17" s="117" customFormat="1" ht="18" x14ac:dyDescent="0.25">
      <c r="A100" s="143" t="str">
        <f>VLOOKUP(E100,'LISTADO ATM'!$A$2:$C$898,3,0)</f>
        <v>ESTE</v>
      </c>
      <c r="B100" s="140">
        <v>3335958097</v>
      </c>
      <c r="C100" s="100">
        <v>44395.356585648151</v>
      </c>
      <c r="D100" s="100" t="s">
        <v>2469</v>
      </c>
      <c r="E100" s="135">
        <v>268</v>
      </c>
      <c r="F100" s="143" t="str">
        <f>VLOOKUP(E100,VIP!$A$2:$O14434,2,0)</f>
        <v>DRBR268</v>
      </c>
      <c r="G100" s="143" t="str">
        <f>VLOOKUP(E100,'LISTADO ATM'!$A$2:$B$897,2,0)</f>
        <v xml:space="preserve">ATM Autobanco La Altagracia (Higuey) </v>
      </c>
      <c r="H100" s="143" t="str">
        <f>VLOOKUP(E100,VIP!$A$2:$O19395,7,FALSE)</f>
        <v>Si</v>
      </c>
      <c r="I100" s="143" t="str">
        <f>VLOOKUP(E100,VIP!$A$2:$O11360,8,FALSE)</f>
        <v>Si</v>
      </c>
      <c r="J100" s="143" t="str">
        <f>VLOOKUP(E100,VIP!$A$2:$O11310,8,FALSE)</f>
        <v>Si</v>
      </c>
      <c r="K100" s="143" t="str">
        <f>VLOOKUP(E100,VIP!$A$2:$O14884,6,0)</f>
        <v>NO</v>
      </c>
      <c r="L100" s="144" t="s">
        <v>2417</v>
      </c>
      <c r="M100" s="99" t="s">
        <v>2445</v>
      </c>
      <c r="N100" s="99" t="s">
        <v>2452</v>
      </c>
      <c r="O100" s="143" t="s">
        <v>2470</v>
      </c>
      <c r="P100" s="143"/>
      <c r="Q100" s="99" t="s">
        <v>2417</v>
      </c>
    </row>
    <row r="101" spans="1:17" s="117" customFormat="1" ht="18" x14ac:dyDescent="0.25">
      <c r="A101" s="143" t="str">
        <f>VLOOKUP(E101,'LISTADO ATM'!$A$2:$C$898,3,0)</f>
        <v>DISTRITO NACIONAL</v>
      </c>
      <c r="B101" s="140">
        <v>3335958098</v>
      </c>
      <c r="C101" s="100">
        <v>44395.360115740739</v>
      </c>
      <c r="D101" s="100" t="s">
        <v>2448</v>
      </c>
      <c r="E101" s="135">
        <v>670</v>
      </c>
      <c r="F101" s="143" t="str">
        <f>VLOOKUP(E101,VIP!$A$2:$O14433,2,0)</f>
        <v>DRBR670</v>
      </c>
      <c r="G101" s="143" t="str">
        <f>VLOOKUP(E101,'LISTADO ATM'!$A$2:$B$897,2,0)</f>
        <v>ATM Estación Texaco Algodón</v>
      </c>
      <c r="H101" s="143" t="str">
        <f>VLOOKUP(E101,VIP!$A$2:$O19394,7,FALSE)</f>
        <v>Si</v>
      </c>
      <c r="I101" s="143" t="str">
        <f>VLOOKUP(E101,VIP!$A$2:$O11359,8,FALSE)</f>
        <v>Si</v>
      </c>
      <c r="J101" s="143" t="str">
        <f>VLOOKUP(E101,VIP!$A$2:$O11309,8,FALSE)</f>
        <v>Si</v>
      </c>
      <c r="K101" s="143" t="str">
        <f>VLOOKUP(E101,VIP!$A$2:$O14883,6,0)</f>
        <v>NO</v>
      </c>
      <c r="L101" s="144" t="s">
        <v>2441</v>
      </c>
      <c r="M101" s="99" t="s">
        <v>2445</v>
      </c>
      <c r="N101" s="99" t="s">
        <v>2452</v>
      </c>
      <c r="O101" s="143" t="s">
        <v>2453</v>
      </c>
      <c r="P101" s="143"/>
      <c r="Q101" s="99" t="s">
        <v>2441</v>
      </c>
    </row>
    <row r="102" spans="1:17" s="117" customFormat="1" ht="18" x14ac:dyDescent="0.25">
      <c r="A102" s="143" t="str">
        <f>VLOOKUP(E102,'LISTADO ATM'!$A$2:$C$898,3,0)</f>
        <v>DISTRITO NACIONAL</v>
      </c>
      <c r="B102" s="140">
        <v>3335958099</v>
      </c>
      <c r="C102" s="100">
        <v>44395.363518518519</v>
      </c>
      <c r="D102" s="100" t="s">
        <v>2448</v>
      </c>
      <c r="E102" s="135">
        <v>785</v>
      </c>
      <c r="F102" s="143" t="str">
        <f>VLOOKUP(E102,VIP!$A$2:$O14432,2,0)</f>
        <v>DRBR785</v>
      </c>
      <c r="G102" s="143" t="str">
        <f>VLOOKUP(E102,'LISTADO ATM'!$A$2:$B$897,2,0)</f>
        <v xml:space="preserve">ATM S/M Nacional Máximo Gómez </v>
      </c>
      <c r="H102" s="143" t="str">
        <f>VLOOKUP(E102,VIP!$A$2:$O19393,7,FALSE)</f>
        <v>Si</v>
      </c>
      <c r="I102" s="143" t="str">
        <f>VLOOKUP(E102,VIP!$A$2:$O11358,8,FALSE)</f>
        <v>Si</v>
      </c>
      <c r="J102" s="143" t="str">
        <f>VLOOKUP(E102,VIP!$A$2:$O11308,8,FALSE)</f>
        <v>Si</v>
      </c>
      <c r="K102" s="143" t="str">
        <f>VLOOKUP(E102,VIP!$A$2:$O14882,6,0)</f>
        <v>NO</v>
      </c>
      <c r="L102" s="144" t="s">
        <v>2441</v>
      </c>
      <c r="M102" s="99" t="s">
        <v>2445</v>
      </c>
      <c r="N102" s="99" t="s">
        <v>2452</v>
      </c>
      <c r="O102" s="143" t="s">
        <v>2453</v>
      </c>
      <c r="P102" s="143"/>
      <c r="Q102" s="99" t="s">
        <v>2441</v>
      </c>
    </row>
    <row r="103" spans="1:17" s="117" customFormat="1" ht="18" x14ac:dyDescent="0.25">
      <c r="A103" s="143" t="str">
        <f>VLOOKUP(E103,'LISTADO ATM'!$A$2:$C$898,3,0)</f>
        <v>SUR</v>
      </c>
      <c r="B103" s="140">
        <v>3335958100</v>
      </c>
      <c r="C103" s="100">
        <v>44395.366087962961</v>
      </c>
      <c r="D103" s="100" t="s">
        <v>2180</v>
      </c>
      <c r="E103" s="135">
        <v>817</v>
      </c>
      <c r="F103" s="143" t="str">
        <f>VLOOKUP(E103,VIP!$A$2:$O14431,2,0)</f>
        <v>DRBR817</v>
      </c>
      <c r="G103" s="143" t="str">
        <f>VLOOKUP(E103,'LISTADO ATM'!$A$2:$B$897,2,0)</f>
        <v xml:space="preserve">ATM Ayuntamiento Sabana Larga (San José de Ocoa) </v>
      </c>
      <c r="H103" s="143" t="str">
        <f>VLOOKUP(E103,VIP!$A$2:$O19392,7,FALSE)</f>
        <v>Si</v>
      </c>
      <c r="I103" s="143" t="str">
        <f>VLOOKUP(E103,VIP!$A$2:$O11357,8,FALSE)</f>
        <v>Si</v>
      </c>
      <c r="J103" s="143" t="str">
        <f>VLOOKUP(E103,VIP!$A$2:$O11307,8,FALSE)</f>
        <v>Si</v>
      </c>
      <c r="K103" s="143" t="str">
        <f>VLOOKUP(E103,VIP!$A$2:$O14881,6,0)</f>
        <v>NO</v>
      </c>
      <c r="L103" s="144" t="s">
        <v>2245</v>
      </c>
      <c r="M103" s="99" t="s">
        <v>2445</v>
      </c>
      <c r="N103" s="99" t="s">
        <v>2452</v>
      </c>
      <c r="O103" s="143" t="s">
        <v>2454</v>
      </c>
      <c r="P103" s="143"/>
      <c r="Q103" s="99" t="s">
        <v>2245</v>
      </c>
    </row>
    <row r="104" spans="1:17" s="117" customFormat="1" ht="18" x14ac:dyDescent="0.25">
      <c r="A104" s="143" t="str">
        <f>VLOOKUP(E104,'LISTADO ATM'!$A$2:$C$898,3,0)</f>
        <v>DISTRITO NACIONAL</v>
      </c>
      <c r="B104" s="140">
        <v>3335958101</v>
      </c>
      <c r="C104" s="100">
        <v>44395.367777777778</v>
      </c>
      <c r="D104" s="100" t="s">
        <v>2180</v>
      </c>
      <c r="E104" s="135">
        <v>672</v>
      </c>
      <c r="F104" s="143" t="str">
        <f>VLOOKUP(E104,VIP!$A$2:$O14430,2,0)</f>
        <v>DRBR672</v>
      </c>
      <c r="G104" s="143" t="str">
        <f>VLOOKUP(E104,'LISTADO ATM'!$A$2:$B$897,2,0)</f>
        <v>ATM Destacamento Policía Nacional La Victoria</v>
      </c>
      <c r="H104" s="143" t="str">
        <f>VLOOKUP(E104,VIP!$A$2:$O19391,7,FALSE)</f>
        <v>Si</v>
      </c>
      <c r="I104" s="143" t="str">
        <f>VLOOKUP(E104,VIP!$A$2:$O11356,8,FALSE)</f>
        <v>Si</v>
      </c>
      <c r="J104" s="143" t="str">
        <f>VLOOKUP(E104,VIP!$A$2:$O11306,8,FALSE)</f>
        <v>Si</v>
      </c>
      <c r="K104" s="143" t="str">
        <f>VLOOKUP(E104,VIP!$A$2:$O14880,6,0)</f>
        <v>SI</v>
      </c>
      <c r="L104" s="144" t="s">
        <v>2245</v>
      </c>
      <c r="M104" s="202" t="s">
        <v>2545</v>
      </c>
      <c r="N104" s="99" t="s">
        <v>2452</v>
      </c>
      <c r="O104" s="143" t="s">
        <v>2454</v>
      </c>
      <c r="P104" s="143"/>
      <c r="Q104" s="203">
        <v>44395.477777777778</v>
      </c>
    </row>
    <row r="105" spans="1:17" s="117" customFormat="1" ht="18" x14ac:dyDescent="0.25">
      <c r="A105" s="143" t="str">
        <f>VLOOKUP(E105,'LISTADO ATM'!$A$2:$C$898,3,0)</f>
        <v>DISTRITO NACIONAL</v>
      </c>
      <c r="B105" s="140">
        <v>3335958102</v>
      </c>
      <c r="C105" s="100">
        <v>44395.370671296296</v>
      </c>
      <c r="D105" s="100" t="s">
        <v>2180</v>
      </c>
      <c r="E105" s="135">
        <v>670</v>
      </c>
      <c r="F105" s="143" t="str">
        <f>VLOOKUP(E105,VIP!$A$2:$O14429,2,0)</f>
        <v>DRBR670</v>
      </c>
      <c r="G105" s="143" t="str">
        <f>VLOOKUP(E105,'LISTADO ATM'!$A$2:$B$897,2,0)</f>
        <v>ATM Estación Texaco Algodón</v>
      </c>
      <c r="H105" s="143" t="str">
        <f>VLOOKUP(E105,VIP!$A$2:$O19390,7,FALSE)</f>
        <v>Si</v>
      </c>
      <c r="I105" s="143" t="str">
        <f>VLOOKUP(E105,VIP!$A$2:$O11355,8,FALSE)</f>
        <v>Si</v>
      </c>
      <c r="J105" s="143" t="str">
        <f>VLOOKUP(E105,VIP!$A$2:$O11305,8,FALSE)</f>
        <v>Si</v>
      </c>
      <c r="K105" s="143" t="str">
        <f>VLOOKUP(E105,VIP!$A$2:$O14879,6,0)</f>
        <v>NO</v>
      </c>
      <c r="L105" s="144" t="s">
        <v>2219</v>
      </c>
      <c r="M105" s="99" t="s">
        <v>2445</v>
      </c>
      <c r="N105" s="99" t="s">
        <v>2452</v>
      </c>
      <c r="O105" s="143" t="s">
        <v>2454</v>
      </c>
      <c r="P105" s="143"/>
      <c r="Q105" s="99" t="s">
        <v>2219</v>
      </c>
    </row>
    <row r="106" spans="1:17" s="117" customFormat="1" ht="18" x14ac:dyDescent="0.25">
      <c r="A106" s="143" t="str">
        <f>VLOOKUP(E106,'LISTADO ATM'!$A$2:$C$898,3,0)</f>
        <v>NORTE</v>
      </c>
      <c r="B106" s="140">
        <v>3335958103</v>
      </c>
      <c r="C106" s="100">
        <v>44395.3828587963</v>
      </c>
      <c r="D106" s="100" t="s">
        <v>2180</v>
      </c>
      <c r="E106" s="135">
        <v>88</v>
      </c>
      <c r="F106" s="143" t="str">
        <f>VLOOKUP(E106,VIP!$A$2:$O14428,2,0)</f>
        <v>DRBR088</v>
      </c>
      <c r="G106" s="143" t="str">
        <f>VLOOKUP(E106,'LISTADO ATM'!$A$2:$B$897,2,0)</f>
        <v xml:space="preserve">ATM S/M La Fuente (Santiago) </v>
      </c>
      <c r="H106" s="143" t="str">
        <f>VLOOKUP(E106,VIP!$A$2:$O19389,7,FALSE)</f>
        <v>Si</v>
      </c>
      <c r="I106" s="143" t="str">
        <f>VLOOKUP(E106,VIP!$A$2:$O11354,8,FALSE)</f>
        <v>Si</v>
      </c>
      <c r="J106" s="143" t="str">
        <f>VLOOKUP(E106,VIP!$A$2:$O11304,8,FALSE)</f>
        <v>Si</v>
      </c>
      <c r="K106" s="143" t="str">
        <f>VLOOKUP(E106,VIP!$A$2:$O14878,6,0)</f>
        <v>NO</v>
      </c>
      <c r="L106" s="144" t="s">
        <v>2465</v>
      </c>
      <c r="M106" s="202" t="s">
        <v>2545</v>
      </c>
      <c r="N106" s="99" t="s">
        <v>2452</v>
      </c>
      <c r="O106" s="143" t="s">
        <v>2454</v>
      </c>
      <c r="P106" s="143"/>
      <c r="Q106" s="203">
        <v>44395.604166666664</v>
      </c>
    </row>
    <row r="107" spans="1:17" s="117" customFormat="1" ht="18" x14ac:dyDescent="0.25">
      <c r="A107" s="143" t="str">
        <f>VLOOKUP(E107,'LISTADO ATM'!$A$2:$C$898,3,0)</f>
        <v>SUR</v>
      </c>
      <c r="B107" s="140">
        <v>3335958104</v>
      </c>
      <c r="C107" s="100">
        <v>44395.402303240742</v>
      </c>
      <c r="D107" s="100" t="s">
        <v>2180</v>
      </c>
      <c r="E107" s="135">
        <v>995</v>
      </c>
      <c r="F107" s="143" t="str">
        <f>VLOOKUP(E107,VIP!$A$2:$O14427,2,0)</f>
        <v>DRBR545</v>
      </c>
      <c r="G107" s="143" t="str">
        <f>VLOOKUP(E107,'LISTADO ATM'!$A$2:$B$897,2,0)</f>
        <v xml:space="preserve">ATM Oficina San Cristobal III (Lobby) </v>
      </c>
      <c r="H107" s="143" t="str">
        <f>VLOOKUP(E107,VIP!$A$2:$O19388,7,FALSE)</f>
        <v>Si</v>
      </c>
      <c r="I107" s="143" t="str">
        <f>VLOOKUP(E107,VIP!$A$2:$O11353,8,FALSE)</f>
        <v>No</v>
      </c>
      <c r="J107" s="143" t="str">
        <f>VLOOKUP(E107,VIP!$A$2:$O11303,8,FALSE)</f>
        <v>No</v>
      </c>
      <c r="K107" s="143" t="str">
        <f>VLOOKUP(E107,VIP!$A$2:$O14877,6,0)</f>
        <v>NO</v>
      </c>
      <c r="L107" s="144" t="s">
        <v>2465</v>
      </c>
      <c r="M107" s="99" t="s">
        <v>2445</v>
      </c>
      <c r="N107" s="99" t="s">
        <v>2452</v>
      </c>
      <c r="O107" s="143" t="s">
        <v>2454</v>
      </c>
      <c r="P107" s="143"/>
      <c r="Q107" s="99" t="s">
        <v>2465</v>
      </c>
    </row>
    <row r="108" spans="1:17" s="117" customFormat="1" ht="18" x14ac:dyDescent="0.25">
      <c r="A108" s="143" t="str">
        <f>VLOOKUP(E108,'LISTADO ATM'!$A$2:$C$898,3,0)</f>
        <v>SUR</v>
      </c>
      <c r="B108" s="140">
        <v>3335958105</v>
      </c>
      <c r="C108" s="100">
        <v>44395.406365740739</v>
      </c>
      <c r="D108" s="100" t="s">
        <v>2180</v>
      </c>
      <c r="E108" s="135">
        <v>584</v>
      </c>
      <c r="F108" s="143" t="str">
        <f>VLOOKUP(E108,VIP!$A$2:$O14426,2,0)</f>
        <v>DRBR404</v>
      </c>
      <c r="G108" s="143" t="str">
        <f>VLOOKUP(E108,'LISTADO ATM'!$A$2:$B$897,2,0)</f>
        <v xml:space="preserve">ATM Oficina San Cristóbal I </v>
      </c>
      <c r="H108" s="143" t="str">
        <f>VLOOKUP(E108,VIP!$A$2:$O19387,7,FALSE)</f>
        <v>Si</v>
      </c>
      <c r="I108" s="143" t="str">
        <f>VLOOKUP(E108,VIP!$A$2:$O11352,8,FALSE)</f>
        <v>Si</v>
      </c>
      <c r="J108" s="143" t="str">
        <f>VLOOKUP(E108,VIP!$A$2:$O11302,8,FALSE)</f>
        <v>Si</v>
      </c>
      <c r="K108" s="143" t="str">
        <f>VLOOKUP(E108,VIP!$A$2:$O14876,6,0)</f>
        <v>SI</v>
      </c>
      <c r="L108" s="144" t="s">
        <v>2465</v>
      </c>
      <c r="M108" s="99" t="s">
        <v>2445</v>
      </c>
      <c r="N108" s="99" t="s">
        <v>2452</v>
      </c>
      <c r="O108" s="143" t="s">
        <v>2454</v>
      </c>
      <c r="P108" s="143"/>
      <c r="Q108" s="99" t="s">
        <v>2465</v>
      </c>
    </row>
    <row r="109" spans="1:17" s="117" customFormat="1" ht="18" x14ac:dyDescent="0.25">
      <c r="A109" s="143" t="str">
        <f>VLOOKUP(E109,'LISTADO ATM'!$A$2:$C$898,3,0)</f>
        <v>ESTE</v>
      </c>
      <c r="B109" s="140">
        <v>3335958107</v>
      </c>
      <c r="C109" s="100">
        <v>44395.409861111111</v>
      </c>
      <c r="D109" s="100" t="s">
        <v>2180</v>
      </c>
      <c r="E109" s="135">
        <v>963</v>
      </c>
      <c r="F109" s="143" t="str">
        <f>VLOOKUP(E109,VIP!$A$2:$O14424,2,0)</f>
        <v>DRBR963</v>
      </c>
      <c r="G109" s="143" t="str">
        <f>VLOOKUP(E109,'LISTADO ATM'!$A$2:$B$897,2,0)</f>
        <v xml:space="preserve">ATM Multiplaza La Romana </v>
      </c>
      <c r="H109" s="143" t="str">
        <f>VLOOKUP(E109,VIP!$A$2:$O19385,7,FALSE)</f>
        <v>Si</v>
      </c>
      <c r="I109" s="143" t="str">
        <f>VLOOKUP(E109,VIP!$A$2:$O11350,8,FALSE)</f>
        <v>Si</v>
      </c>
      <c r="J109" s="143" t="str">
        <f>VLOOKUP(E109,VIP!$A$2:$O11300,8,FALSE)</f>
        <v>Si</v>
      </c>
      <c r="K109" s="143" t="str">
        <f>VLOOKUP(E109,VIP!$A$2:$O14874,6,0)</f>
        <v>NO</v>
      </c>
      <c r="L109" s="144" t="s">
        <v>2465</v>
      </c>
      <c r="M109" s="99" t="s">
        <v>2445</v>
      </c>
      <c r="N109" s="99" t="s">
        <v>2452</v>
      </c>
      <c r="O109" s="143" t="s">
        <v>2454</v>
      </c>
      <c r="P109" s="143"/>
      <c r="Q109" s="99" t="s">
        <v>2465</v>
      </c>
    </row>
    <row r="110" spans="1:17" s="117" customFormat="1" ht="18" x14ac:dyDescent="0.25">
      <c r="A110" s="143" t="str">
        <f>VLOOKUP(E110,'LISTADO ATM'!$A$2:$C$898,3,0)</f>
        <v>NORTE</v>
      </c>
      <c r="B110" s="140">
        <v>3335958108</v>
      </c>
      <c r="C110" s="100">
        <v>44395.427870370368</v>
      </c>
      <c r="D110" s="100" t="s">
        <v>2180</v>
      </c>
      <c r="E110" s="135">
        <v>380</v>
      </c>
      <c r="F110" s="143" t="str">
        <f>VLOOKUP(E110,VIP!$A$2:$O14423,2,0)</f>
        <v>DRBR380</v>
      </c>
      <c r="G110" s="143" t="str">
        <f>VLOOKUP(E110,'LISTADO ATM'!$A$2:$B$897,2,0)</f>
        <v xml:space="preserve">ATM Oficina Navarrete </v>
      </c>
      <c r="H110" s="143" t="str">
        <f>VLOOKUP(E110,VIP!$A$2:$O19384,7,FALSE)</f>
        <v>Si</v>
      </c>
      <c r="I110" s="143" t="str">
        <f>VLOOKUP(E110,VIP!$A$2:$O11349,8,FALSE)</f>
        <v>Si</v>
      </c>
      <c r="J110" s="143" t="str">
        <f>VLOOKUP(E110,VIP!$A$2:$O11299,8,FALSE)</f>
        <v>Si</v>
      </c>
      <c r="K110" s="143" t="str">
        <f>VLOOKUP(E110,VIP!$A$2:$O14873,6,0)</f>
        <v>NO</v>
      </c>
      <c r="L110" s="144" t="s">
        <v>2465</v>
      </c>
      <c r="M110" s="202" t="s">
        <v>2545</v>
      </c>
      <c r="N110" s="99" t="s">
        <v>2452</v>
      </c>
      <c r="O110" s="143" t="s">
        <v>2454</v>
      </c>
      <c r="P110" s="143"/>
      <c r="Q110" s="203">
        <v>44395.481944444444</v>
      </c>
    </row>
    <row r="111" spans="1:17" s="117" customFormat="1" ht="18" x14ac:dyDescent="0.25">
      <c r="A111" s="143" t="str">
        <f>VLOOKUP(E111,'LISTADO ATM'!$A$2:$C$898,3,0)</f>
        <v>NORTE</v>
      </c>
      <c r="B111" s="140">
        <v>3335958109</v>
      </c>
      <c r="C111" s="100">
        <v>44395.428449074076</v>
      </c>
      <c r="D111" s="100" t="s">
        <v>2469</v>
      </c>
      <c r="E111" s="135">
        <v>52</v>
      </c>
      <c r="F111" s="143" t="str">
        <f>VLOOKUP(E111,VIP!$A$2:$O14422,2,0)</f>
        <v>DRBR052</v>
      </c>
      <c r="G111" s="143" t="str">
        <f>VLOOKUP(E111,'LISTADO ATM'!$A$2:$B$897,2,0)</f>
        <v xml:space="preserve">ATM Oficina Jarabacoa </v>
      </c>
      <c r="H111" s="143" t="str">
        <f>VLOOKUP(E111,VIP!$A$2:$O19383,7,FALSE)</f>
        <v>Si</v>
      </c>
      <c r="I111" s="143" t="str">
        <f>VLOOKUP(E111,VIP!$A$2:$O11348,8,FALSE)</f>
        <v>Si</v>
      </c>
      <c r="J111" s="143" t="str">
        <f>VLOOKUP(E111,VIP!$A$2:$O11298,8,FALSE)</f>
        <v>Si</v>
      </c>
      <c r="K111" s="143" t="str">
        <f>VLOOKUP(E111,VIP!$A$2:$O14872,6,0)</f>
        <v>NO</v>
      </c>
      <c r="L111" s="144" t="s">
        <v>2417</v>
      </c>
      <c r="M111" s="99" t="s">
        <v>2445</v>
      </c>
      <c r="N111" s="99" t="s">
        <v>2452</v>
      </c>
      <c r="O111" s="143" t="s">
        <v>2470</v>
      </c>
      <c r="P111" s="143"/>
      <c r="Q111" s="99" t="s">
        <v>2417</v>
      </c>
    </row>
    <row r="112" spans="1:17" s="117" customFormat="1" ht="18" x14ac:dyDescent="0.25">
      <c r="A112" s="143" t="str">
        <f>VLOOKUP(E112,'LISTADO ATM'!$A$2:$C$898,3,0)</f>
        <v>NORTE</v>
      </c>
      <c r="B112" s="140">
        <v>3335958110</v>
      </c>
      <c r="C112" s="100">
        <v>44395.428773148145</v>
      </c>
      <c r="D112" s="100" t="s">
        <v>2180</v>
      </c>
      <c r="E112" s="135">
        <v>372</v>
      </c>
      <c r="F112" s="143" t="str">
        <f>VLOOKUP(E112,VIP!$A$2:$O14421,2,0)</f>
        <v>DRBR372</v>
      </c>
      <c r="G112" s="143" t="str">
        <f>VLOOKUP(E112,'LISTADO ATM'!$A$2:$B$897,2,0)</f>
        <v>ATM Oficina Sánchez II</v>
      </c>
      <c r="H112" s="143" t="str">
        <f>VLOOKUP(E112,VIP!$A$2:$O19382,7,FALSE)</f>
        <v>N/A</v>
      </c>
      <c r="I112" s="143" t="str">
        <f>VLOOKUP(E112,VIP!$A$2:$O11347,8,FALSE)</f>
        <v>N/A</v>
      </c>
      <c r="J112" s="143" t="str">
        <f>VLOOKUP(E112,VIP!$A$2:$O11297,8,FALSE)</f>
        <v>N/A</v>
      </c>
      <c r="K112" s="143" t="str">
        <f>VLOOKUP(E112,VIP!$A$2:$O14871,6,0)</f>
        <v>N/A</v>
      </c>
      <c r="L112" s="144" t="s">
        <v>2465</v>
      </c>
      <c r="M112" s="202" t="s">
        <v>2545</v>
      </c>
      <c r="N112" s="99" t="s">
        <v>2452</v>
      </c>
      <c r="O112" s="143" t="s">
        <v>2454</v>
      </c>
      <c r="P112" s="143"/>
      <c r="Q112" s="203">
        <v>44395.595138888886</v>
      </c>
    </row>
    <row r="113" spans="1:17" s="117" customFormat="1" ht="18" x14ac:dyDescent="0.25">
      <c r="A113" s="143" t="str">
        <f>VLOOKUP(E113,'LISTADO ATM'!$A$2:$C$898,3,0)</f>
        <v>DISTRITO NACIONAL</v>
      </c>
      <c r="B113" s="140">
        <v>3335958111</v>
      </c>
      <c r="C113" s="100">
        <v>44395.431666666664</v>
      </c>
      <c r="D113" s="100" t="s">
        <v>2448</v>
      </c>
      <c r="E113" s="135">
        <v>54</v>
      </c>
      <c r="F113" s="143" t="str">
        <f>VLOOKUP(E113,VIP!$A$2:$O14420,2,0)</f>
        <v>DRBR054</v>
      </c>
      <c r="G113" s="143" t="str">
        <f>VLOOKUP(E113,'LISTADO ATM'!$A$2:$B$897,2,0)</f>
        <v xml:space="preserve">ATM Autoservicio Galería 360 </v>
      </c>
      <c r="H113" s="143" t="str">
        <f>VLOOKUP(E113,VIP!$A$2:$O19381,7,FALSE)</f>
        <v>Si</v>
      </c>
      <c r="I113" s="143" t="str">
        <f>VLOOKUP(E113,VIP!$A$2:$O11346,8,FALSE)</f>
        <v>Si</v>
      </c>
      <c r="J113" s="143" t="str">
        <f>VLOOKUP(E113,VIP!$A$2:$O11296,8,FALSE)</f>
        <v>Si</v>
      </c>
      <c r="K113" s="143" t="str">
        <f>VLOOKUP(E113,VIP!$A$2:$O14870,6,0)</f>
        <v>NO</v>
      </c>
      <c r="L113" s="144" t="s">
        <v>2417</v>
      </c>
      <c r="M113" s="99" t="s">
        <v>2445</v>
      </c>
      <c r="N113" s="99" t="s">
        <v>2452</v>
      </c>
      <c r="O113" s="143" t="s">
        <v>2453</v>
      </c>
      <c r="P113" s="143"/>
      <c r="Q113" s="99" t="s">
        <v>2417</v>
      </c>
    </row>
    <row r="114" spans="1:17" s="117" customFormat="1" ht="18" x14ac:dyDescent="0.25">
      <c r="A114" s="143" t="str">
        <f>VLOOKUP(E114,'LISTADO ATM'!$A$2:$C$898,3,0)</f>
        <v>DISTRITO NACIONAL</v>
      </c>
      <c r="B114" s="140">
        <v>3335958113</v>
      </c>
      <c r="C114" s="100">
        <v>44395.441469907404</v>
      </c>
      <c r="D114" s="100" t="s">
        <v>2469</v>
      </c>
      <c r="E114" s="135">
        <v>516</v>
      </c>
      <c r="F114" s="143" t="str">
        <f>VLOOKUP(E114,VIP!$A$2:$O14439,2,0)</f>
        <v>DRBR516</v>
      </c>
      <c r="G114" s="143" t="str">
        <f>VLOOKUP(E114,'LISTADO ATM'!$A$2:$B$897,2,0)</f>
        <v xml:space="preserve">ATM Oficina Gascue </v>
      </c>
      <c r="H114" s="143" t="str">
        <f>VLOOKUP(E114,VIP!$A$2:$O19400,7,FALSE)</f>
        <v>Si</v>
      </c>
      <c r="I114" s="143" t="str">
        <f>VLOOKUP(E114,VIP!$A$2:$O11365,8,FALSE)</f>
        <v>Si</v>
      </c>
      <c r="J114" s="143" t="str">
        <f>VLOOKUP(E114,VIP!$A$2:$O11315,8,FALSE)</f>
        <v>Si</v>
      </c>
      <c r="K114" s="143" t="str">
        <f>VLOOKUP(E114,VIP!$A$2:$O14889,6,0)</f>
        <v>SI</v>
      </c>
      <c r="L114" s="144" t="s">
        <v>2417</v>
      </c>
      <c r="M114" s="99" t="s">
        <v>2445</v>
      </c>
      <c r="N114" s="99" t="s">
        <v>2452</v>
      </c>
      <c r="O114" s="143" t="s">
        <v>2470</v>
      </c>
      <c r="P114" s="143"/>
      <c r="Q114" s="99" t="s">
        <v>2417</v>
      </c>
    </row>
    <row r="115" spans="1:17" s="117" customFormat="1" ht="18" x14ac:dyDescent="0.25">
      <c r="A115" s="143" t="str">
        <f>VLOOKUP(E115,'LISTADO ATM'!$A$2:$C$898,3,0)</f>
        <v>DISTRITO NACIONAL</v>
      </c>
      <c r="B115" s="140">
        <v>3335958114</v>
      </c>
      <c r="C115" s="100">
        <v>44395.447002314817</v>
      </c>
      <c r="D115" s="100" t="s">
        <v>2448</v>
      </c>
      <c r="E115" s="135">
        <v>697</v>
      </c>
      <c r="F115" s="143" t="str">
        <f>VLOOKUP(E115,VIP!$A$2:$O14438,2,0)</f>
        <v>DRBR697</v>
      </c>
      <c r="G115" s="143" t="str">
        <f>VLOOKUP(E115,'LISTADO ATM'!$A$2:$B$897,2,0)</f>
        <v>ATM Hipermercado Olé Ciudad Juan Bosch</v>
      </c>
      <c r="H115" s="143" t="str">
        <f>VLOOKUP(E115,VIP!$A$2:$O19399,7,FALSE)</f>
        <v>Si</v>
      </c>
      <c r="I115" s="143" t="str">
        <f>VLOOKUP(E115,VIP!$A$2:$O11364,8,FALSE)</f>
        <v>Si</v>
      </c>
      <c r="J115" s="143" t="str">
        <f>VLOOKUP(E115,VIP!$A$2:$O11314,8,FALSE)</f>
        <v>Si</v>
      </c>
      <c r="K115" s="143" t="str">
        <f>VLOOKUP(E115,VIP!$A$2:$O14888,6,0)</f>
        <v>NO</v>
      </c>
      <c r="L115" s="144" t="s">
        <v>2417</v>
      </c>
      <c r="M115" s="99" t="s">
        <v>2445</v>
      </c>
      <c r="N115" s="99" t="s">
        <v>2452</v>
      </c>
      <c r="O115" s="143" t="s">
        <v>2453</v>
      </c>
      <c r="P115" s="143"/>
      <c r="Q115" s="99" t="s">
        <v>2417</v>
      </c>
    </row>
    <row r="116" spans="1:17" s="117" customFormat="1" ht="18" x14ac:dyDescent="0.25">
      <c r="A116" s="143" t="str">
        <f>VLOOKUP(E116,'LISTADO ATM'!$A$2:$C$898,3,0)</f>
        <v>DISTRITO NACIONAL</v>
      </c>
      <c r="B116" s="140">
        <v>3335958115</v>
      </c>
      <c r="C116" s="100">
        <v>44395.448807870373</v>
      </c>
      <c r="D116" s="100" t="s">
        <v>2448</v>
      </c>
      <c r="E116" s="135">
        <v>931</v>
      </c>
      <c r="F116" s="143" t="str">
        <f>VLOOKUP(E116,VIP!$A$2:$O14437,2,0)</f>
        <v>DRBR24N</v>
      </c>
      <c r="G116" s="143" t="str">
        <f>VLOOKUP(E116,'LISTADO ATM'!$A$2:$B$897,2,0)</f>
        <v xml:space="preserve">ATM Autobanco Luperón I </v>
      </c>
      <c r="H116" s="143" t="str">
        <f>VLOOKUP(E116,VIP!$A$2:$O19398,7,FALSE)</f>
        <v>Si</v>
      </c>
      <c r="I116" s="143" t="str">
        <f>VLOOKUP(E116,VIP!$A$2:$O11363,8,FALSE)</f>
        <v>Si</v>
      </c>
      <c r="J116" s="143" t="str">
        <f>VLOOKUP(E116,VIP!$A$2:$O11313,8,FALSE)</f>
        <v>Si</v>
      </c>
      <c r="K116" s="143" t="str">
        <f>VLOOKUP(E116,VIP!$A$2:$O14887,6,0)</f>
        <v>NO</v>
      </c>
      <c r="L116" s="144" t="s">
        <v>2441</v>
      </c>
      <c r="M116" s="99" t="s">
        <v>2445</v>
      </c>
      <c r="N116" s="99" t="s">
        <v>2452</v>
      </c>
      <c r="O116" s="143" t="s">
        <v>2453</v>
      </c>
      <c r="P116" s="143"/>
      <c r="Q116" s="99" t="s">
        <v>2441</v>
      </c>
    </row>
    <row r="117" spans="1:17" s="117" customFormat="1" ht="18" x14ac:dyDescent="0.25">
      <c r="A117" s="143" t="str">
        <f>VLOOKUP(E117,'LISTADO ATM'!$A$2:$C$898,3,0)</f>
        <v>SUR</v>
      </c>
      <c r="B117" s="140">
        <v>3335958116</v>
      </c>
      <c r="C117" s="100">
        <v>44395.482870370368</v>
      </c>
      <c r="D117" s="100" t="s">
        <v>2180</v>
      </c>
      <c r="E117" s="135">
        <v>829</v>
      </c>
      <c r="F117" s="143" t="str">
        <f>VLOOKUP(E117,VIP!$A$2:$O14436,2,0)</f>
        <v>DRBR829</v>
      </c>
      <c r="G117" s="143" t="str">
        <f>VLOOKUP(E117,'LISTADO ATM'!$A$2:$B$897,2,0)</f>
        <v xml:space="preserve">ATM UNP Multicentro Sirena Baní </v>
      </c>
      <c r="H117" s="143" t="str">
        <f>VLOOKUP(E117,VIP!$A$2:$O19397,7,FALSE)</f>
        <v>Si</v>
      </c>
      <c r="I117" s="143" t="str">
        <f>VLOOKUP(E117,VIP!$A$2:$O11362,8,FALSE)</f>
        <v>Si</v>
      </c>
      <c r="J117" s="143" t="str">
        <f>VLOOKUP(E117,VIP!$A$2:$O11312,8,FALSE)</f>
        <v>Si</v>
      </c>
      <c r="K117" s="143" t="str">
        <f>VLOOKUP(E117,VIP!$A$2:$O14886,6,0)</f>
        <v>NO</v>
      </c>
      <c r="L117" s="144" t="s">
        <v>2441</v>
      </c>
      <c r="M117" s="99" t="s">
        <v>2445</v>
      </c>
      <c r="N117" s="99" t="s">
        <v>2452</v>
      </c>
      <c r="O117" s="143" t="s">
        <v>2454</v>
      </c>
      <c r="P117" s="143"/>
      <c r="Q117" s="99" t="s">
        <v>2441</v>
      </c>
    </row>
    <row r="118" spans="1:17" s="117" customFormat="1" ht="18" x14ac:dyDescent="0.25">
      <c r="A118" s="143" t="str">
        <f>VLOOKUP(E118,'LISTADO ATM'!$A$2:$C$898,3,0)</f>
        <v>DISTRITO NACIONAL</v>
      </c>
      <c r="B118" s="140">
        <v>3335958117</v>
      </c>
      <c r="C118" s="100">
        <v>44395.489988425928</v>
      </c>
      <c r="D118" s="100" t="s">
        <v>2180</v>
      </c>
      <c r="E118" s="135">
        <v>648</v>
      </c>
      <c r="F118" s="143" t="str">
        <f>VLOOKUP(E118,VIP!$A$2:$O14435,2,0)</f>
        <v>DRBR190</v>
      </c>
      <c r="G118" s="143" t="str">
        <f>VLOOKUP(E118,'LISTADO ATM'!$A$2:$B$897,2,0)</f>
        <v xml:space="preserve">ATM Hermandad de Pensionados </v>
      </c>
      <c r="H118" s="143" t="str">
        <f>VLOOKUP(E118,VIP!$A$2:$O19396,7,FALSE)</f>
        <v>Si</v>
      </c>
      <c r="I118" s="143" t="str">
        <f>VLOOKUP(E118,VIP!$A$2:$O11361,8,FALSE)</f>
        <v>No</v>
      </c>
      <c r="J118" s="143" t="str">
        <f>VLOOKUP(E118,VIP!$A$2:$O11311,8,FALSE)</f>
        <v>No</v>
      </c>
      <c r="K118" s="143" t="str">
        <f>VLOOKUP(E118,VIP!$A$2:$O14885,6,0)</f>
        <v>NO</v>
      </c>
      <c r="L118" s="144" t="s">
        <v>2245</v>
      </c>
      <c r="M118" s="99" t="s">
        <v>2445</v>
      </c>
      <c r="N118" s="99" t="s">
        <v>2452</v>
      </c>
      <c r="O118" s="143" t="s">
        <v>2454</v>
      </c>
      <c r="P118" s="143"/>
      <c r="Q118" s="99" t="s">
        <v>2245</v>
      </c>
    </row>
    <row r="119" spans="1:17" s="117" customFormat="1" ht="18" x14ac:dyDescent="0.25">
      <c r="A119" s="143" t="str">
        <f>VLOOKUP(E119,'LISTADO ATM'!$A$2:$C$898,3,0)</f>
        <v>ESTE</v>
      </c>
      <c r="B119" s="140">
        <v>3335958118</v>
      </c>
      <c r="C119" s="100">
        <v>44395.511412037034</v>
      </c>
      <c r="D119" s="100" t="s">
        <v>2180</v>
      </c>
      <c r="E119" s="135">
        <v>104</v>
      </c>
      <c r="F119" s="143" t="str">
        <f>VLOOKUP(E119,VIP!$A$2:$O14434,2,0)</f>
        <v>DRBR104</v>
      </c>
      <c r="G119" s="143" t="str">
        <f>VLOOKUP(E119,'LISTADO ATM'!$A$2:$B$897,2,0)</f>
        <v xml:space="preserve">ATM Jumbo Higuey </v>
      </c>
      <c r="H119" s="143" t="str">
        <f>VLOOKUP(E119,VIP!$A$2:$O19395,7,FALSE)</f>
        <v>Si</v>
      </c>
      <c r="I119" s="143" t="str">
        <f>VLOOKUP(E119,VIP!$A$2:$O11360,8,FALSE)</f>
        <v>Si</v>
      </c>
      <c r="J119" s="143" t="str">
        <f>VLOOKUP(E119,VIP!$A$2:$O11310,8,FALSE)</f>
        <v>Si</v>
      </c>
      <c r="K119" s="143" t="str">
        <f>VLOOKUP(E119,VIP!$A$2:$O14884,6,0)</f>
        <v>NO</v>
      </c>
      <c r="L119" s="144" t="s">
        <v>2465</v>
      </c>
      <c r="M119" s="99" t="s">
        <v>2445</v>
      </c>
      <c r="N119" s="99" t="s">
        <v>2452</v>
      </c>
      <c r="O119" s="143" t="s">
        <v>2454</v>
      </c>
      <c r="P119" s="143"/>
      <c r="Q119" s="99" t="s">
        <v>2465</v>
      </c>
    </row>
    <row r="120" spans="1:17" s="117" customFormat="1" ht="18" x14ac:dyDescent="0.25">
      <c r="A120" s="143" t="str">
        <f>VLOOKUP(E120,'LISTADO ATM'!$A$2:$C$898,3,0)</f>
        <v>SUR</v>
      </c>
      <c r="B120" s="140">
        <v>3335958119</v>
      </c>
      <c r="C120" s="100">
        <v>44395.514166666668</v>
      </c>
      <c r="D120" s="100" t="s">
        <v>2180</v>
      </c>
      <c r="E120" s="135">
        <v>182</v>
      </c>
      <c r="F120" s="143" t="str">
        <f>VLOOKUP(E120,VIP!$A$2:$O14433,2,0)</f>
        <v>DRBR182</v>
      </c>
      <c r="G120" s="143" t="str">
        <f>VLOOKUP(E120,'LISTADO ATM'!$A$2:$B$897,2,0)</f>
        <v xml:space="preserve">ATM Barahona Comb </v>
      </c>
      <c r="H120" s="143" t="str">
        <f>VLOOKUP(E120,VIP!$A$2:$O19394,7,FALSE)</f>
        <v>Si</v>
      </c>
      <c r="I120" s="143" t="str">
        <f>VLOOKUP(E120,VIP!$A$2:$O11359,8,FALSE)</f>
        <v>Si</v>
      </c>
      <c r="J120" s="143" t="str">
        <f>VLOOKUP(E120,VIP!$A$2:$O11309,8,FALSE)</f>
        <v>Si</v>
      </c>
      <c r="K120" s="143" t="str">
        <f>VLOOKUP(E120,VIP!$A$2:$O14883,6,0)</f>
        <v>NO</v>
      </c>
      <c r="L120" s="144" t="s">
        <v>2465</v>
      </c>
      <c r="M120" s="99" t="s">
        <v>2445</v>
      </c>
      <c r="N120" s="99" t="s">
        <v>2452</v>
      </c>
      <c r="O120" s="143" t="s">
        <v>2454</v>
      </c>
      <c r="P120" s="143"/>
      <c r="Q120" s="99" t="s">
        <v>2465</v>
      </c>
    </row>
    <row r="121" spans="1:17" s="117" customFormat="1" ht="18" x14ac:dyDescent="0.25">
      <c r="A121" s="143" t="str">
        <f>VLOOKUP(E121,'LISTADO ATM'!$A$2:$C$898,3,0)</f>
        <v>NORTE</v>
      </c>
      <c r="B121" s="140">
        <v>3335958121</v>
      </c>
      <c r="C121" s="100">
        <v>44395.521782407406</v>
      </c>
      <c r="D121" s="100" t="s">
        <v>2181</v>
      </c>
      <c r="E121" s="135">
        <v>11</v>
      </c>
      <c r="F121" s="143" t="str">
        <f>VLOOKUP(E121,VIP!$A$2:$O14432,2,0)</f>
        <v>DRBR056</v>
      </c>
      <c r="G121" s="143" t="str">
        <f>VLOOKUP(E121,'LISTADO ATM'!$A$2:$B$897,2,0)</f>
        <v>ATM Hotel Viva Las Terrenas</v>
      </c>
      <c r="H121" s="143" t="str">
        <f>VLOOKUP(E121,VIP!$A$2:$O19393,7,FALSE)</f>
        <v>Si</v>
      </c>
      <c r="I121" s="143" t="str">
        <f>VLOOKUP(E121,VIP!$A$2:$O11358,8,FALSE)</f>
        <v>Si</v>
      </c>
      <c r="J121" s="143" t="str">
        <f>VLOOKUP(E121,VIP!$A$2:$O11308,8,FALSE)</f>
        <v>Si</v>
      </c>
      <c r="K121" s="143" t="str">
        <f>VLOOKUP(E121,VIP!$A$2:$O14882,6,0)</f>
        <v>NO</v>
      </c>
      <c r="L121" s="144" t="s">
        <v>2245</v>
      </c>
      <c r="M121" s="99" t="s">
        <v>2445</v>
      </c>
      <c r="N121" s="99" t="s">
        <v>2452</v>
      </c>
      <c r="O121" s="143" t="s">
        <v>2586</v>
      </c>
      <c r="P121" s="143"/>
      <c r="Q121" s="99" t="s">
        <v>2245</v>
      </c>
    </row>
    <row r="122" spans="1:17" s="117" customFormat="1" ht="18" x14ac:dyDescent="0.25">
      <c r="A122" s="143" t="str">
        <f>VLOOKUP(E122,'LISTADO ATM'!$A$2:$C$898,3,0)</f>
        <v>NORTE</v>
      </c>
      <c r="B122" s="140">
        <v>3335958122</v>
      </c>
      <c r="C122" s="100">
        <v>44395.523842592593</v>
      </c>
      <c r="D122" s="100" t="s">
        <v>2469</v>
      </c>
      <c r="E122" s="135">
        <v>888</v>
      </c>
      <c r="F122" s="143" t="str">
        <f>VLOOKUP(E122,VIP!$A$2:$O14431,2,0)</f>
        <v>DRBR888</v>
      </c>
      <c r="G122" s="143" t="str">
        <f>VLOOKUP(E122,'LISTADO ATM'!$A$2:$B$897,2,0)</f>
        <v>ATM Oficina galeria 56 II (SFM)</v>
      </c>
      <c r="H122" s="143" t="str">
        <f>VLOOKUP(E122,VIP!$A$2:$O19392,7,FALSE)</f>
        <v>Si</v>
      </c>
      <c r="I122" s="143" t="str">
        <f>VLOOKUP(E122,VIP!$A$2:$O11357,8,FALSE)</f>
        <v>Si</v>
      </c>
      <c r="J122" s="143" t="str">
        <f>VLOOKUP(E122,VIP!$A$2:$O11307,8,FALSE)</f>
        <v>Si</v>
      </c>
      <c r="K122" s="143" t="str">
        <f>VLOOKUP(E122,VIP!$A$2:$O14881,6,0)</f>
        <v>SI</v>
      </c>
      <c r="L122" s="144" t="s">
        <v>2441</v>
      </c>
      <c r="M122" s="99" t="s">
        <v>2445</v>
      </c>
      <c r="N122" s="99" t="s">
        <v>2452</v>
      </c>
      <c r="O122" s="143" t="s">
        <v>2470</v>
      </c>
      <c r="P122" s="143"/>
      <c r="Q122" s="99" t="s">
        <v>2441</v>
      </c>
    </row>
    <row r="123" spans="1:17" s="117" customFormat="1" ht="18" x14ac:dyDescent="0.25">
      <c r="A123" s="143" t="str">
        <f>VLOOKUP(E123,'LISTADO ATM'!$A$2:$C$898,3,0)</f>
        <v>DISTRITO NACIONAL</v>
      </c>
      <c r="B123" s="140">
        <v>3335958123</v>
      </c>
      <c r="C123" s="100">
        <v>44395.528854166667</v>
      </c>
      <c r="D123" s="100" t="s">
        <v>2180</v>
      </c>
      <c r="E123" s="135">
        <v>443</v>
      </c>
      <c r="F123" s="143" t="str">
        <f>VLOOKUP(E123,VIP!$A$2:$O14430,2,0)</f>
        <v>DRBR443</v>
      </c>
      <c r="G123" s="143" t="str">
        <f>VLOOKUP(E123,'LISTADO ATM'!$A$2:$B$897,2,0)</f>
        <v xml:space="preserve">ATM Edificio San Rafael </v>
      </c>
      <c r="H123" s="143" t="str">
        <f>VLOOKUP(E123,VIP!$A$2:$O19391,7,FALSE)</f>
        <v>Si</v>
      </c>
      <c r="I123" s="143" t="str">
        <f>VLOOKUP(E123,VIP!$A$2:$O11356,8,FALSE)</f>
        <v>Si</v>
      </c>
      <c r="J123" s="143" t="str">
        <f>VLOOKUP(E123,VIP!$A$2:$O11306,8,FALSE)</f>
        <v>Si</v>
      </c>
      <c r="K123" s="143" t="str">
        <f>VLOOKUP(E123,VIP!$A$2:$O14880,6,0)</f>
        <v>NO</v>
      </c>
      <c r="L123" s="144" t="s">
        <v>2245</v>
      </c>
      <c r="M123" s="99" t="s">
        <v>2445</v>
      </c>
      <c r="N123" s="99" t="s">
        <v>2452</v>
      </c>
      <c r="O123" s="143" t="s">
        <v>2454</v>
      </c>
      <c r="P123" s="143"/>
      <c r="Q123" s="99" t="s">
        <v>2245</v>
      </c>
    </row>
    <row r="124" spans="1:17" s="117" customFormat="1" ht="18" x14ac:dyDescent="0.25">
      <c r="A124" s="143" t="str">
        <f>VLOOKUP(E124,'LISTADO ATM'!$A$2:$C$898,3,0)</f>
        <v>SUR</v>
      </c>
      <c r="B124" s="140">
        <v>3335958124</v>
      </c>
      <c r="C124" s="100">
        <v>44395.570497685185</v>
      </c>
      <c r="D124" s="100" t="s">
        <v>2469</v>
      </c>
      <c r="E124" s="135">
        <v>301</v>
      </c>
      <c r="F124" s="143" t="str">
        <f>VLOOKUP(E124,VIP!$A$2:$O14429,2,0)</f>
        <v>DRBR301</v>
      </c>
      <c r="G124" s="143" t="str">
        <f>VLOOKUP(E124,'LISTADO ATM'!$A$2:$B$897,2,0)</f>
        <v xml:space="preserve">ATM UNP Alfa y Omega (Barahona) </v>
      </c>
      <c r="H124" s="143" t="str">
        <f>VLOOKUP(E124,VIP!$A$2:$O19390,7,FALSE)</f>
        <v>Si</v>
      </c>
      <c r="I124" s="143" t="str">
        <f>VLOOKUP(E124,VIP!$A$2:$O11355,8,FALSE)</f>
        <v>Si</v>
      </c>
      <c r="J124" s="143" t="str">
        <f>VLOOKUP(E124,VIP!$A$2:$O11305,8,FALSE)</f>
        <v>Si</v>
      </c>
      <c r="K124" s="143" t="str">
        <f>VLOOKUP(E124,VIP!$A$2:$O14879,6,0)</f>
        <v>NO</v>
      </c>
      <c r="L124" s="144" t="s">
        <v>2417</v>
      </c>
      <c r="M124" s="99" t="s">
        <v>2445</v>
      </c>
      <c r="N124" s="99" t="s">
        <v>2452</v>
      </c>
      <c r="O124" s="143" t="s">
        <v>2470</v>
      </c>
      <c r="P124" s="143"/>
      <c r="Q124" s="99" t="s">
        <v>2417</v>
      </c>
    </row>
    <row r="125" spans="1:17" s="117" customFormat="1" ht="18" x14ac:dyDescent="0.25">
      <c r="A125" s="143" t="str">
        <f>VLOOKUP(E125,'LISTADO ATM'!$A$2:$C$898,3,0)</f>
        <v>ESTE</v>
      </c>
      <c r="B125" s="140">
        <v>3335958125</v>
      </c>
      <c r="C125" s="100">
        <v>44395.57440972222</v>
      </c>
      <c r="D125" s="100" t="s">
        <v>2469</v>
      </c>
      <c r="E125" s="135">
        <v>399</v>
      </c>
      <c r="F125" s="143" t="str">
        <f>VLOOKUP(E125,VIP!$A$2:$O14428,2,0)</f>
        <v>DRBR399</v>
      </c>
      <c r="G125" s="143" t="str">
        <f>VLOOKUP(E125,'LISTADO ATM'!$A$2:$B$897,2,0)</f>
        <v xml:space="preserve">ATM Oficina La Romana II </v>
      </c>
      <c r="H125" s="143" t="str">
        <f>VLOOKUP(E125,VIP!$A$2:$O19389,7,FALSE)</f>
        <v>Si</v>
      </c>
      <c r="I125" s="143" t="str">
        <f>VLOOKUP(E125,VIP!$A$2:$O11354,8,FALSE)</f>
        <v>Si</v>
      </c>
      <c r="J125" s="143" t="str">
        <f>VLOOKUP(E125,VIP!$A$2:$O11304,8,FALSE)</f>
        <v>Si</v>
      </c>
      <c r="K125" s="143" t="str">
        <f>VLOOKUP(E125,VIP!$A$2:$O14878,6,0)</f>
        <v>NO</v>
      </c>
      <c r="L125" s="144" t="s">
        <v>2417</v>
      </c>
      <c r="M125" s="99" t="s">
        <v>2445</v>
      </c>
      <c r="N125" s="99" t="s">
        <v>2452</v>
      </c>
      <c r="O125" s="143" t="s">
        <v>2470</v>
      </c>
      <c r="P125" s="143"/>
      <c r="Q125" s="99" t="s">
        <v>2417</v>
      </c>
    </row>
    <row r="126" spans="1:17" s="117" customFormat="1" ht="18" x14ac:dyDescent="0.25">
      <c r="A126" s="143" t="str">
        <f>VLOOKUP(E126,'LISTADO ATM'!$A$2:$C$898,3,0)</f>
        <v>DISTRITO NACIONAL</v>
      </c>
      <c r="B126" s="140">
        <v>3335958126</v>
      </c>
      <c r="C126" s="100">
        <v>44395.577511574076</v>
      </c>
      <c r="D126" s="100" t="s">
        <v>2469</v>
      </c>
      <c r="E126" s="135">
        <v>441</v>
      </c>
      <c r="F126" s="143" t="str">
        <f>VLOOKUP(E126,VIP!$A$2:$O14427,2,0)</f>
        <v>DRBR441</v>
      </c>
      <c r="G126" s="143" t="str">
        <f>VLOOKUP(E126,'LISTADO ATM'!$A$2:$B$897,2,0)</f>
        <v>ATM Estacion de Servicio Romulo Betancour</v>
      </c>
      <c r="H126" s="143" t="str">
        <f>VLOOKUP(E126,VIP!$A$2:$O19388,7,FALSE)</f>
        <v>NO</v>
      </c>
      <c r="I126" s="143" t="str">
        <f>VLOOKUP(E126,VIP!$A$2:$O11353,8,FALSE)</f>
        <v>NO</v>
      </c>
      <c r="J126" s="143" t="str">
        <f>VLOOKUP(E126,VIP!$A$2:$O11303,8,FALSE)</f>
        <v>NO</v>
      </c>
      <c r="K126" s="143" t="str">
        <f>VLOOKUP(E126,VIP!$A$2:$O14877,6,0)</f>
        <v>NO</v>
      </c>
      <c r="L126" s="144" t="s">
        <v>2417</v>
      </c>
      <c r="M126" s="99" t="s">
        <v>2445</v>
      </c>
      <c r="N126" s="99" t="s">
        <v>2452</v>
      </c>
      <c r="O126" s="143" t="s">
        <v>2470</v>
      </c>
      <c r="P126" s="143"/>
      <c r="Q126" s="99" t="s">
        <v>2417</v>
      </c>
    </row>
    <row r="127" spans="1:17" s="117" customFormat="1" ht="18" x14ac:dyDescent="0.25">
      <c r="A127" s="143" t="str">
        <f>VLOOKUP(E127,'LISTADO ATM'!$A$2:$C$898,3,0)</f>
        <v>DISTRITO NACIONAL</v>
      </c>
      <c r="B127" s="140">
        <v>3335958127</v>
      </c>
      <c r="C127" s="100">
        <v>44395.605266203704</v>
      </c>
      <c r="D127" s="100" t="s">
        <v>2448</v>
      </c>
      <c r="E127" s="135">
        <v>539</v>
      </c>
      <c r="F127" s="143" t="str">
        <f>VLOOKUP(E127,VIP!$A$2:$O14426,2,0)</f>
        <v>DRBR539</v>
      </c>
      <c r="G127" s="143" t="str">
        <f>VLOOKUP(E127,'LISTADO ATM'!$A$2:$B$897,2,0)</f>
        <v>ATM S/M La Cadena Los Proceres</v>
      </c>
      <c r="H127" s="143" t="str">
        <f>VLOOKUP(E127,VIP!$A$2:$O19387,7,FALSE)</f>
        <v>Si</v>
      </c>
      <c r="I127" s="143" t="str">
        <f>VLOOKUP(E127,VIP!$A$2:$O11352,8,FALSE)</f>
        <v>Si</v>
      </c>
      <c r="J127" s="143" t="str">
        <f>VLOOKUP(E127,VIP!$A$2:$O11302,8,FALSE)</f>
        <v>Si</v>
      </c>
      <c r="K127" s="143" t="str">
        <f>VLOOKUP(E127,VIP!$A$2:$O14876,6,0)</f>
        <v>NO</v>
      </c>
      <c r="L127" s="144" t="s">
        <v>2441</v>
      </c>
      <c r="M127" s="99" t="s">
        <v>2445</v>
      </c>
      <c r="N127" s="99" t="s">
        <v>2452</v>
      </c>
      <c r="O127" s="143" t="s">
        <v>2453</v>
      </c>
      <c r="P127" s="143"/>
      <c r="Q127" s="99" t="s">
        <v>2441</v>
      </c>
    </row>
    <row r="128" spans="1:17" s="117" customFormat="1" ht="18" x14ac:dyDescent="0.25">
      <c r="A128" s="143" t="str">
        <f>VLOOKUP(E128,'LISTADO ATM'!$A$2:$C$898,3,0)</f>
        <v>SUR</v>
      </c>
      <c r="B128" s="140">
        <v>3335958128</v>
      </c>
      <c r="C128" s="100">
        <v>44395.611180555556</v>
      </c>
      <c r="D128" s="100" t="s">
        <v>2469</v>
      </c>
      <c r="E128" s="135">
        <v>616</v>
      </c>
      <c r="F128" s="143" t="str">
        <f>VLOOKUP(E128,VIP!$A$2:$O14425,2,0)</f>
        <v>DRBR187</v>
      </c>
      <c r="G128" s="143" t="str">
        <f>VLOOKUP(E128,'LISTADO ATM'!$A$2:$B$897,2,0)</f>
        <v xml:space="preserve">ATM 5ta. Brigada Barahona </v>
      </c>
      <c r="H128" s="143" t="str">
        <f>VLOOKUP(E128,VIP!$A$2:$O19386,7,FALSE)</f>
        <v>Si</v>
      </c>
      <c r="I128" s="143" t="str">
        <f>VLOOKUP(E128,VIP!$A$2:$O11351,8,FALSE)</f>
        <v>Si</v>
      </c>
      <c r="J128" s="143" t="str">
        <f>VLOOKUP(E128,VIP!$A$2:$O11301,8,FALSE)</f>
        <v>Si</v>
      </c>
      <c r="K128" s="143" t="str">
        <f>VLOOKUP(E128,VIP!$A$2:$O14875,6,0)</f>
        <v>NO</v>
      </c>
      <c r="L128" s="144" t="s">
        <v>2417</v>
      </c>
      <c r="M128" s="99" t="s">
        <v>2445</v>
      </c>
      <c r="N128" s="99" t="s">
        <v>2452</v>
      </c>
      <c r="O128" s="143" t="s">
        <v>2470</v>
      </c>
      <c r="P128" s="143"/>
      <c r="Q128" s="99" t="s">
        <v>2417</v>
      </c>
    </row>
    <row r="129" spans="1:17" s="117" customFormat="1" ht="18" x14ac:dyDescent="0.25">
      <c r="A129" s="143" t="str">
        <f>VLOOKUP(E129,'LISTADO ATM'!$A$2:$C$898,3,0)</f>
        <v>DISTRITO NACIONAL</v>
      </c>
      <c r="B129" s="140">
        <v>3335958129</v>
      </c>
      <c r="C129" s="100">
        <v>44395.616400462961</v>
      </c>
      <c r="D129" s="100" t="s">
        <v>2180</v>
      </c>
      <c r="E129" s="135">
        <v>545</v>
      </c>
      <c r="F129" s="143" t="str">
        <f>VLOOKUP(E129,VIP!$A$2:$O14424,2,0)</f>
        <v>DRBR995</v>
      </c>
      <c r="G129" s="143" t="str">
        <f>VLOOKUP(E129,'LISTADO ATM'!$A$2:$B$897,2,0)</f>
        <v xml:space="preserve">ATM Oficina Isabel La Católica II  </v>
      </c>
      <c r="H129" s="143" t="str">
        <f>VLOOKUP(E129,VIP!$A$2:$O19385,7,FALSE)</f>
        <v>Si</v>
      </c>
      <c r="I129" s="143" t="str">
        <f>VLOOKUP(E129,VIP!$A$2:$O11350,8,FALSE)</f>
        <v>Si</v>
      </c>
      <c r="J129" s="143" t="str">
        <f>VLOOKUP(E129,VIP!$A$2:$O11300,8,FALSE)</f>
        <v>Si</v>
      </c>
      <c r="K129" s="143" t="str">
        <f>VLOOKUP(E129,VIP!$A$2:$O14874,6,0)</f>
        <v>NO</v>
      </c>
      <c r="L129" s="144" t="s">
        <v>2219</v>
      </c>
      <c r="M129" s="99" t="s">
        <v>2445</v>
      </c>
      <c r="N129" s="99" t="s">
        <v>2452</v>
      </c>
      <c r="O129" s="143" t="s">
        <v>2454</v>
      </c>
      <c r="P129" s="143"/>
      <c r="Q129" s="99" t="s">
        <v>2219</v>
      </c>
    </row>
    <row r="130" spans="1:17" s="117" customFormat="1" ht="18" x14ac:dyDescent="0.25">
      <c r="A130" s="143" t="str">
        <f>VLOOKUP(E130,'LISTADO ATM'!$A$2:$C$898,3,0)</f>
        <v>NORTE</v>
      </c>
      <c r="B130" s="140">
        <v>3335958130</v>
      </c>
      <c r="C130" s="100">
        <v>44395.616516203707</v>
      </c>
      <c r="D130" s="100" t="s">
        <v>2588</v>
      </c>
      <c r="E130" s="135">
        <v>633</v>
      </c>
      <c r="F130" s="143" t="str">
        <f>VLOOKUP(E130,VIP!$A$2:$O14423,2,0)</f>
        <v>DRBR260</v>
      </c>
      <c r="G130" s="143" t="str">
        <f>VLOOKUP(E130,'LISTADO ATM'!$A$2:$B$897,2,0)</f>
        <v xml:space="preserve">ATM Autobanco Las Colinas </v>
      </c>
      <c r="H130" s="143" t="str">
        <f>VLOOKUP(E130,VIP!$A$2:$O19384,7,FALSE)</f>
        <v>Si</v>
      </c>
      <c r="I130" s="143" t="str">
        <f>VLOOKUP(E130,VIP!$A$2:$O11349,8,FALSE)</f>
        <v>Si</v>
      </c>
      <c r="J130" s="143" t="str">
        <f>VLOOKUP(E130,VIP!$A$2:$O11299,8,FALSE)</f>
        <v>Si</v>
      </c>
      <c r="K130" s="143" t="str">
        <f>VLOOKUP(E130,VIP!$A$2:$O14873,6,0)</f>
        <v>SI</v>
      </c>
      <c r="L130" s="144" t="s">
        <v>2665</v>
      </c>
      <c r="M130" s="99" t="s">
        <v>2445</v>
      </c>
      <c r="N130" s="99" t="s">
        <v>2452</v>
      </c>
      <c r="O130" s="143" t="s">
        <v>2662</v>
      </c>
      <c r="P130" s="143"/>
      <c r="Q130" s="99" t="s">
        <v>2665</v>
      </c>
    </row>
    <row r="131" spans="1:17" s="117" customFormat="1" ht="18" x14ac:dyDescent="0.25">
      <c r="A131" s="143" t="str">
        <f>VLOOKUP(E131,'LISTADO ATM'!$A$2:$C$898,3,0)</f>
        <v>NORTE</v>
      </c>
      <c r="B131" s="140">
        <v>3335958131</v>
      </c>
      <c r="C131" s="100">
        <v>44395.617650462962</v>
      </c>
      <c r="D131" s="100" t="s">
        <v>2180</v>
      </c>
      <c r="E131" s="135">
        <v>288</v>
      </c>
      <c r="F131" s="143" t="str">
        <f>VLOOKUP(E131,VIP!$A$2:$O14422,2,0)</f>
        <v>DRBR288</v>
      </c>
      <c r="G131" s="143" t="str">
        <f>VLOOKUP(E131,'LISTADO ATM'!$A$2:$B$897,2,0)</f>
        <v xml:space="preserve">ATM Oficina Camino Real II (Puerto Plata) </v>
      </c>
      <c r="H131" s="143" t="str">
        <f>VLOOKUP(E131,VIP!$A$2:$O19383,7,FALSE)</f>
        <v>N/A</v>
      </c>
      <c r="I131" s="143" t="str">
        <f>VLOOKUP(E131,VIP!$A$2:$O11348,8,FALSE)</f>
        <v>N/A</v>
      </c>
      <c r="J131" s="143" t="str">
        <f>VLOOKUP(E131,VIP!$A$2:$O11298,8,FALSE)</f>
        <v>N/A</v>
      </c>
      <c r="K131" s="143" t="str">
        <f>VLOOKUP(E131,VIP!$A$2:$O14872,6,0)</f>
        <v>N/A</v>
      </c>
      <c r="L131" s="144" t="s">
        <v>2441</v>
      </c>
      <c r="M131" s="99" t="s">
        <v>2445</v>
      </c>
      <c r="N131" s="99" t="s">
        <v>2452</v>
      </c>
      <c r="O131" s="143" t="s">
        <v>2454</v>
      </c>
      <c r="P131" s="143"/>
      <c r="Q131" s="99" t="s">
        <v>2441</v>
      </c>
    </row>
    <row r="132" spans="1:17" s="117" customFormat="1" ht="18" x14ac:dyDescent="0.25">
      <c r="A132" s="143" t="str">
        <f>VLOOKUP(E132,'LISTADO ATM'!$A$2:$C$898,3,0)</f>
        <v>ESTE</v>
      </c>
      <c r="B132" s="140">
        <v>3335958132</v>
      </c>
      <c r="C132" s="100">
        <v>44395.619803240741</v>
      </c>
      <c r="D132" s="100" t="s">
        <v>2469</v>
      </c>
      <c r="E132" s="135">
        <v>634</v>
      </c>
      <c r="F132" s="143" t="str">
        <f>VLOOKUP(E132,VIP!$A$2:$O14421,2,0)</f>
        <v>DRBR273</v>
      </c>
      <c r="G132" s="143" t="str">
        <f>VLOOKUP(E132,'LISTADO ATM'!$A$2:$B$897,2,0)</f>
        <v xml:space="preserve">ATM Ayuntamiento Los Llanos (SPM) </v>
      </c>
      <c r="H132" s="143" t="str">
        <f>VLOOKUP(E132,VIP!$A$2:$O19382,7,FALSE)</f>
        <v>Si</v>
      </c>
      <c r="I132" s="143" t="str">
        <f>VLOOKUP(E132,VIP!$A$2:$O11347,8,FALSE)</f>
        <v>Si</v>
      </c>
      <c r="J132" s="143" t="str">
        <f>VLOOKUP(E132,VIP!$A$2:$O11297,8,FALSE)</f>
        <v>Si</v>
      </c>
      <c r="K132" s="143" t="str">
        <f>VLOOKUP(E132,VIP!$A$2:$O14871,6,0)</f>
        <v>NO</v>
      </c>
      <c r="L132" s="144" t="s">
        <v>2441</v>
      </c>
      <c r="M132" s="99" t="s">
        <v>2445</v>
      </c>
      <c r="N132" s="99" t="s">
        <v>2452</v>
      </c>
      <c r="O132" s="143" t="s">
        <v>2470</v>
      </c>
      <c r="P132" s="143"/>
      <c r="Q132" s="99" t="s">
        <v>2441</v>
      </c>
    </row>
    <row r="133" spans="1:17" s="117" customFormat="1" ht="18" x14ac:dyDescent="0.25">
      <c r="A133" s="143" t="str">
        <f>VLOOKUP(E133,'LISTADO ATM'!$A$2:$C$898,3,0)</f>
        <v>NORTE</v>
      </c>
      <c r="B133" s="140">
        <v>3335958133</v>
      </c>
      <c r="C133" s="100">
        <v>44395.622754629629</v>
      </c>
      <c r="D133" s="100" t="s">
        <v>2469</v>
      </c>
      <c r="E133" s="135">
        <v>636</v>
      </c>
      <c r="F133" s="143" t="str">
        <f>VLOOKUP(E133,VIP!$A$2:$O14420,2,0)</f>
        <v>DRBR110</v>
      </c>
      <c r="G133" s="143" t="str">
        <f>VLOOKUP(E133,'LISTADO ATM'!$A$2:$B$897,2,0)</f>
        <v xml:space="preserve">ATM Oficina Tamboríl </v>
      </c>
      <c r="H133" s="143" t="str">
        <f>VLOOKUP(E133,VIP!$A$2:$O19381,7,FALSE)</f>
        <v>Si</v>
      </c>
      <c r="I133" s="143" t="str">
        <f>VLOOKUP(E133,VIP!$A$2:$O11346,8,FALSE)</f>
        <v>Si</v>
      </c>
      <c r="J133" s="143" t="str">
        <f>VLOOKUP(E133,VIP!$A$2:$O11296,8,FALSE)</f>
        <v>Si</v>
      </c>
      <c r="K133" s="143" t="str">
        <f>VLOOKUP(E133,VIP!$A$2:$O14870,6,0)</f>
        <v>SI</v>
      </c>
      <c r="L133" s="144" t="s">
        <v>2441</v>
      </c>
      <c r="M133" s="99" t="s">
        <v>2445</v>
      </c>
      <c r="N133" s="99" t="s">
        <v>2452</v>
      </c>
      <c r="O133" s="143" t="s">
        <v>2470</v>
      </c>
      <c r="P133" s="143"/>
      <c r="Q133" s="99" t="s">
        <v>2441</v>
      </c>
    </row>
    <row r="134" spans="1:17" s="117" customFormat="1" ht="18" x14ac:dyDescent="0.25">
      <c r="A134" s="143" t="str">
        <f>VLOOKUP(E134,'LISTADO ATM'!$A$2:$C$898,3,0)</f>
        <v>ESTE</v>
      </c>
      <c r="B134" s="140">
        <v>3335958134</v>
      </c>
      <c r="C134" s="100">
        <v>44395.630347222221</v>
      </c>
      <c r="D134" s="100" t="s">
        <v>2469</v>
      </c>
      <c r="E134" s="135">
        <v>651</v>
      </c>
      <c r="F134" s="143" t="str">
        <f>VLOOKUP(E134,VIP!$A$2:$O14419,2,0)</f>
        <v>DRBR651</v>
      </c>
      <c r="G134" s="143" t="str">
        <f>VLOOKUP(E134,'LISTADO ATM'!$A$2:$B$897,2,0)</f>
        <v>ATM Eco Petroleo Romana</v>
      </c>
      <c r="H134" s="143" t="str">
        <f>VLOOKUP(E134,VIP!$A$2:$O19380,7,FALSE)</f>
        <v>Si</v>
      </c>
      <c r="I134" s="143" t="str">
        <f>VLOOKUP(E134,VIP!$A$2:$O11345,8,FALSE)</f>
        <v>Si</v>
      </c>
      <c r="J134" s="143" t="str">
        <f>VLOOKUP(E134,VIP!$A$2:$O11295,8,FALSE)</f>
        <v>Si</v>
      </c>
      <c r="K134" s="143" t="str">
        <f>VLOOKUP(E134,VIP!$A$2:$O14869,6,0)</f>
        <v>NO</v>
      </c>
      <c r="L134" s="144" t="s">
        <v>2417</v>
      </c>
      <c r="M134" s="99" t="s">
        <v>2445</v>
      </c>
      <c r="N134" s="99" t="s">
        <v>2452</v>
      </c>
      <c r="O134" s="143" t="s">
        <v>2470</v>
      </c>
      <c r="P134" s="143"/>
      <c r="Q134" s="99" t="s">
        <v>2417</v>
      </c>
    </row>
    <row r="1048490" spans="16:16" ht="18" x14ac:dyDescent="0.25">
      <c r="P1048490" s="143"/>
    </row>
  </sheetData>
  <autoFilter ref="A4:Q34" xr:uid="{00000000-0009-0000-0000-000007000000}">
    <sortState xmlns:xlrd2="http://schemas.microsoft.com/office/spreadsheetml/2017/richdata2" ref="A5:Q134">
      <sortCondition ref="C4:C3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5:E1048576 E35:E96 E1:E4">
    <cfRule type="duplicateValues" dxfId="114" priority="121797"/>
  </conditionalFormatting>
  <conditionalFormatting sqref="B135:B1048576 B35:B96 B1:B4">
    <cfRule type="duplicateValues" dxfId="113" priority="121800"/>
  </conditionalFormatting>
  <conditionalFormatting sqref="B85">
    <cfRule type="duplicateValues" dxfId="112" priority="10"/>
  </conditionalFormatting>
  <conditionalFormatting sqref="E85">
    <cfRule type="duplicateValues" dxfId="111" priority="9"/>
  </conditionalFormatting>
  <conditionalFormatting sqref="E85">
    <cfRule type="duplicateValues" dxfId="110" priority="8"/>
  </conditionalFormatting>
  <conditionalFormatting sqref="B86:B94">
    <cfRule type="duplicateValues" dxfId="109" priority="7"/>
  </conditionalFormatting>
  <conditionalFormatting sqref="B95:B96">
    <cfRule type="duplicateValues" dxfId="108" priority="6"/>
  </conditionalFormatting>
  <conditionalFormatting sqref="B5:B12">
    <cfRule type="duplicateValues" dxfId="107" priority="121892"/>
  </conditionalFormatting>
  <conditionalFormatting sqref="E13:E96">
    <cfRule type="duplicateValues" dxfId="106" priority="121902"/>
  </conditionalFormatting>
  <conditionalFormatting sqref="B13:B84">
    <cfRule type="duplicateValues" dxfId="105" priority="121904"/>
  </conditionalFormatting>
  <conditionalFormatting sqref="E5:E96">
    <cfRule type="duplicateValues" dxfId="104" priority="121906"/>
  </conditionalFormatting>
  <conditionalFormatting sqref="E97:E134">
    <cfRule type="duplicateValues" dxfId="1" priority="121945"/>
  </conditionalFormatting>
  <conditionalFormatting sqref="B97:B134">
    <cfRule type="duplicateValues" dxfId="0" priority="121947"/>
  </conditionalFormatting>
  <hyperlinks>
    <hyperlink ref="B29" r:id="rId7" display="http://s460-helpdesk/CAisd/pdmweb.exe?OP=SEARCH+FACTORY=in+SKIPLIST=1+QBE.EQ.id=3666228" xr:uid="{00000000-0004-0000-0700-000000000000}"/>
    <hyperlink ref="B28" r:id="rId8" display="http://s460-helpdesk/CAisd/pdmweb.exe?OP=SEARCH+FACTORY=in+SKIPLIST=1+QBE.EQ.id=3666222" xr:uid="{00000000-0004-0000-0700-000001000000}"/>
    <hyperlink ref="B27" r:id="rId9" display="http://s460-helpdesk/CAisd/pdmweb.exe?OP=SEARCH+FACTORY=in+SKIPLIST=1+QBE.EQ.id=3666218" xr:uid="{00000000-0004-0000-0700-000002000000}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81"/>
  <sheetViews>
    <sheetView zoomScale="55" zoomScaleNormal="55" workbookViewId="0">
      <selection activeCell="T26" sqref="T26"/>
    </sheetView>
  </sheetViews>
  <sheetFormatPr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8" t="s">
        <v>2150</v>
      </c>
      <c r="B1" s="179"/>
      <c r="C1" s="179"/>
      <c r="D1" s="179"/>
      <c r="E1" s="180"/>
      <c r="F1" s="176" t="s">
        <v>2550</v>
      </c>
      <c r="G1" s="177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25">
      <c r="A2" s="181" t="s">
        <v>2450</v>
      </c>
      <c r="B2" s="182"/>
      <c r="C2" s="182"/>
      <c r="D2" s="182"/>
      <c r="E2" s="183"/>
      <c r="F2" s="104" t="s">
        <v>2549</v>
      </c>
      <c r="G2" s="103">
        <f>G3+G4</f>
        <v>130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1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112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18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11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84" t="s">
        <v>2581</v>
      </c>
      <c r="B7" s="185"/>
      <c r="C7" s="185"/>
      <c r="D7" s="185"/>
      <c r="E7" s="186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8" x14ac:dyDescent="0.25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8" x14ac:dyDescent="0.25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25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2601</v>
      </c>
    </row>
    <row r="13" spans="1:11" s="110" customFormat="1" ht="18" x14ac:dyDescent="0.25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8" x14ac:dyDescent="0.25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25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8" x14ac:dyDescent="0.25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25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8" x14ac:dyDescent="0.25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8" x14ac:dyDescent="0.25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8" x14ac:dyDescent="0.25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25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8" x14ac:dyDescent="0.25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8" x14ac:dyDescent="0.25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8" x14ac:dyDescent="0.25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8" x14ac:dyDescent="0.25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8" x14ac:dyDescent="0.25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8" x14ac:dyDescent="0.25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8" x14ac:dyDescent="0.25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8" x14ac:dyDescent="0.25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2611</v>
      </c>
    </row>
    <row r="30" spans="1:5" s="117" customFormat="1" ht="18" x14ac:dyDescent="0.25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.75" thickBot="1" x14ac:dyDescent="0.3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.75" thickBot="1" x14ac:dyDescent="0.3">
      <c r="A32" s="120" t="s">
        <v>2472</v>
      </c>
      <c r="B32" s="155">
        <f>COUNT(B9:B31)</f>
        <v>23</v>
      </c>
      <c r="C32" s="187"/>
      <c r="D32" s="188"/>
      <c r="E32" s="189"/>
    </row>
    <row r="33" spans="1:8" s="117" customFormat="1" x14ac:dyDescent="0.25">
      <c r="B33" s="147"/>
      <c r="E33" s="122"/>
    </row>
    <row r="34" spans="1:8" s="117" customFormat="1" ht="18" x14ac:dyDescent="0.25">
      <c r="A34" s="184" t="s">
        <v>2582</v>
      </c>
      <c r="B34" s="185"/>
      <c r="C34" s="185"/>
      <c r="D34" s="185"/>
      <c r="E34" s="186"/>
    </row>
    <row r="35" spans="1:8" s="117" customFormat="1" ht="18" x14ac:dyDescent="0.25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25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8" x14ac:dyDescent="0.25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.75" thickBot="1" x14ac:dyDescent="0.3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.75" thickBot="1" x14ac:dyDescent="0.3">
      <c r="A39" s="120" t="s">
        <v>2472</v>
      </c>
      <c r="B39" s="155">
        <f>COUNT(B36:B38)</f>
        <v>3</v>
      </c>
      <c r="C39" s="187"/>
      <c r="D39" s="188"/>
      <c r="E39" s="189"/>
    </row>
    <row r="40" spans="1:8" s="106" customFormat="1" ht="15.75" thickBot="1" x14ac:dyDescent="0.3">
      <c r="A40" s="117"/>
      <c r="B40" s="147"/>
      <c r="C40" s="117"/>
      <c r="D40" s="117"/>
      <c r="E40" s="122"/>
    </row>
    <row r="41" spans="1:8" s="106" customFormat="1" ht="18.75" thickBot="1" x14ac:dyDescent="0.3">
      <c r="A41" s="173" t="s">
        <v>2473</v>
      </c>
      <c r="B41" s="174"/>
      <c r="C41" s="174"/>
      <c r="D41" s="174"/>
      <c r="E41" s="175"/>
      <c r="G41" s="110"/>
      <c r="H41" s="110"/>
    </row>
    <row r="42" spans="1:8" ht="18" x14ac:dyDescent="0.25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8" x14ac:dyDescent="0.25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8" x14ac:dyDescent="0.25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25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8" x14ac:dyDescent="0.25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8" x14ac:dyDescent="0.25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8" x14ac:dyDescent="0.25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8" x14ac:dyDescent="0.25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8" x14ac:dyDescent="0.25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8" x14ac:dyDescent="0.25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8" x14ac:dyDescent="0.25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25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8" x14ac:dyDescent="0.25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8" x14ac:dyDescent="0.25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.75" thickBot="1" x14ac:dyDescent="0.3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.75" thickBot="1" x14ac:dyDescent="0.3">
      <c r="A57" s="139"/>
      <c r="B57" s="155">
        <f>COUNT(B43:B56)</f>
        <v>14</v>
      </c>
      <c r="C57" s="129"/>
      <c r="D57" s="129"/>
      <c r="E57" s="129"/>
    </row>
    <row r="58" spans="1:5" ht="15.75" thickBot="1" x14ac:dyDescent="0.3">
      <c r="A58" s="117"/>
      <c r="B58" s="147"/>
      <c r="C58" s="117"/>
      <c r="D58" s="117"/>
      <c r="E58" s="122"/>
    </row>
    <row r="59" spans="1:5" ht="18.75" thickBot="1" x14ac:dyDescent="0.3">
      <c r="A59" s="173" t="s">
        <v>2436</v>
      </c>
      <c r="B59" s="174"/>
      <c r="C59" s="174"/>
      <c r="D59" s="174"/>
      <c r="E59" s="175"/>
    </row>
    <row r="60" spans="1:5" ht="18" customHeight="1" x14ac:dyDescent="0.25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8" x14ac:dyDescent="0.25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.75" thickBot="1" x14ac:dyDescent="0.3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.75" thickBot="1" x14ac:dyDescent="0.3">
      <c r="A63" s="139" t="s">
        <v>2472</v>
      </c>
      <c r="B63" s="155">
        <f>COUNT(B61:B62)</f>
        <v>2</v>
      </c>
      <c r="C63" s="129"/>
      <c r="D63" s="129"/>
      <c r="E63" s="129"/>
    </row>
    <row r="64" spans="1:5" ht="15.75" thickBot="1" x14ac:dyDescent="0.3">
      <c r="A64" s="117"/>
      <c r="B64" s="147"/>
      <c r="C64" s="117"/>
      <c r="D64" s="117"/>
      <c r="E64" s="122"/>
    </row>
    <row r="65" spans="1:5" ht="18" x14ac:dyDescent="0.25">
      <c r="A65" s="168" t="s">
        <v>2583</v>
      </c>
      <c r="B65" s="169"/>
      <c r="C65" s="169"/>
      <c r="D65" s="169"/>
      <c r="E65" s="170"/>
    </row>
    <row r="66" spans="1:5" ht="18" x14ac:dyDescent="0.25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8" x14ac:dyDescent="0.25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25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.75" thickBot="1" x14ac:dyDescent="0.3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.75" thickBot="1" x14ac:dyDescent="0.3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">
      <c r="A71" s="117"/>
      <c r="B71" s="147"/>
      <c r="C71" s="117"/>
      <c r="D71" s="117"/>
      <c r="E71" s="122"/>
    </row>
    <row r="72" spans="1:5" ht="18.75" thickBot="1" x14ac:dyDescent="0.3">
      <c r="A72" s="171" t="s">
        <v>2474</v>
      </c>
      <c r="B72" s="172"/>
      <c r="C72" s="117" t="s">
        <v>2412</v>
      </c>
      <c r="D72" s="122"/>
      <c r="E72" s="122"/>
    </row>
    <row r="73" spans="1:5" ht="18.75" thickBot="1" x14ac:dyDescent="0.3">
      <c r="A73" s="141">
        <f>+B57+B63+B70</f>
        <v>19</v>
      </c>
      <c r="B73" s="148"/>
      <c r="C73" s="117"/>
      <c r="D73" s="117"/>
      <c r="E73" s="117"/>
    </row>
    <row r="74" spans="1:5" ht="15.75" thickBot="1" x14ac:dyDescent="0.3">
      <c r="A74" s="117"/>
      <c r="B74" s="147"/>
      <c r="C74" s="117"/>
      <c r="D74" s="117"/>
      <c r="E74" s="122"/>
    </row>
    <row r="75" spans="1:5" s="117" customFormat="1" ht="18.75" thickBot="1" x14ac:dyDescent="0.3">
      <c r="A75" s="173" t="s">
        <v>2475</v>
      </c>
      <c r="B75" s="174"/>
      <c r="C75" s="174"/>
      <c r="D75" s="174"/>
      <c r="E75" s="175"/>
    </row>
    <row r="76" spans="1:5" ht="18" x14ac:dyDescent="0.25">
      <c r="A76" s="123" t="s">
        <v>15</v>
      </c>
      <c r="B76" s="127" t="s">
        <v>2415</v>
      </c>
      <c r="C76" s="121" t="s">
        <v>46</v>
      </c>
      <c r="D76" s="190" t="s">
        <v>2418</v>
      </c>
      <c r="E76" s="191"/>
    </row>
    <row r="77" spans="1:5" ht="18" x14ac:dyDescent="0.25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6" t="s">
        <v>2584</v>
      </c>
      <c r="E77" s="167"/>
    </row>
    <row r="78" spans="1:5" ht="18" x14ac:dyDescent="0.25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6" t="s">
        <v>2584</v>
      </c>
      <c r="E78" s="167"/>
    </row>
    <row r="79" spans="1:5" ht="18" x14ac:dyDescent="0.25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6" t="s">
        <v>2584</v>
      </c>
      <c r="E79" s="167"/>
    </row>
    <row r="80" spans="1:5" ht="18" x14ac:dyDescent="0.25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6" t="s">
        <v>2584</v>
      </c>
      <c r="E80" s="167"/>
    </row>
    <row r="81" spans="1:5" ht="18" x14ac:dyDescent="0.25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6" t="s">
        <v>2584</v>
      </c>
      <c r="E81" s="167"/>
    </row>
    <row r="82" spans="1:5" ht="18" x14ac:dyDescent="0.25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6" t="s">
        <v>2594</v>
      </c>
      <c r="E82" s="167"/>
    </row>
    <row r="83" spans="1:5" ht="18" x14ac:dyDescent="0.25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6" t="s">
        <v>2584</v>
      </c>
      <c r="E83" s="167"/>
    </row>
    <row r="84" spans="1:5" ht="18" x14ac:dyDescent="0.25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6" t="s">
        <v>2594</v>
      </c>
      <c r="E84" s="167"/>
    </row>
    <row r="85" spans="1:5" ht="18" x14ac:dyDescent="0.25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6" t="s">
        <v>2584</v>
      </c>
      <c r="E85" s="167"/>
    </row>
    <row r="86" spans="1:5" ht="18" x14ac:dyDescent="0.25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6" t="s">
        <v>2584</v>
      </c>
      <c r="E86" s="167"/>
    </row>
    <row r="87" spans="1:5" ht="18.75" thickBot="1" x14ac:dyDescent="0.3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6" t="s">
        <v>2584</v>
      </c>
      <c r="E87" s="167"/>
    </row>
    <row r="88" spans="1:5" ht="18.75" thickBot="1" x14ac:dyDescent="0.3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25">
      <c r="A89" s="117"/>
      <c r="C89" s="117"/>
      <c r="D89" s="117"/>
      <c r="E89" s="117"/>
    </row>
    <row r="90" spans="1:5" x14ac:dyDescent="0.25">
      <c r="A90" s="117"/>
      <c r="C90" s="117"/>
      <c r="D90" s="117"/>
      <c r="E90" s="117"/>
    </row>
    <row r="91" spans="1:5" x14ac:dyDescent="0.25">
      <c r="A91" s="117"/>
      <c r="C91" s="117"/>
      <c r="D91" s="117"/>
      <c r="E91" s="117"/>
    </row>
    <row r="92" spans="1:5" x14ac:dyDescent="0.25">
      <c r="A92" s="117"/>
      <c r="C92" s="117"/>
      <c r="D92" s="117"/>
      <c r="E92" s="117"/>
    </row>
    <row r="93" spans="1:5" x14ac:dyDescent="0.25">
      <c r="A93" s="117"/>
      <c r="C93" s="117"/>
      <c r="D93" s="117"/>
      <c r="E93" s="117"/>
    </row>
    <row r="94" spans="1:5" x14ac:dyDescent="0.25">
      <c r="A94" s="117"/>
      <c r="C94" s="117"/>
      <c r="D94" s="117"/>
      <c r="E94" s="117"/>
    </row>
    <row r="95" spans="1:5" x14ac:dyDescent="0.25">
      <c r="A95" s="83"/>
      <c r="B95" s="83"/>
      <c r="C95" s="83"/>
      <c r="D95" s="83"/>
      <c r="E95" s="83"/>
    </row>
    <row r="96" spans="1:5" x14ac:dyDescent="0.25">
      <c r="A96" s="83"/>
      <c r="B96" s="83"/>
      <c r="C96" s="83"/>
      <c r="D96" s="83"/>
      <c r="E96" s="83"/>
    </row>
    <row r="97" spans="1:5" x14ac:dyDescent="0.25">
      <c r="A97" s="83"/>
      <c r="B97" s="83"/>
      <c r="C97" s="83"/>
      <c r="D97" s="83"/>
      <c r="E97" s="83"/>
    </row>
    <row r="98" spans="1:5" x14ac:dyDescent="0.25">
      <c r="A98" s="83"/>
      <c r="B98" s="83"/>
      <c r="C98" s="83"/>
      <c r="D98" s="83"/>
      <c r="E98" s="83"/>
    </row>
    <row r="99" spans="1:5" x14ac:dyDescent="0.25">
      <c r="A99" s="83"/>
      <c r="B99" s="83"/>
      <c r="C99" s="83"/>
      <c r="D99" s="83"/>
      <c r="E99" s="83"/>
    </row>
    <row r="100" spans="1:5" x14ac:dyDescent="0.25">
      <c r="A100" s="83"/>
      <c r="B100" s="83"/>
      <c r="C100" s="83"/>
      <c r="D100" s="83"/>
      <c r="E100" s="83"/>
    </row>
    <row r="101" spans="1:5" x14ac:dyDescent="0.25">
      <c r="A101" s="83"/>
      <c r="B101" s="83"/>
      <c r="C101" s="83"/>
      <c r="D101" s="83"/>
      <c r="E101" s="83"/>
    </row>
    <row r="102" spans="1:5" x14ac:dyDescent="0.25">
      <c r="A102" s="83"/>
      <c r="B102" s="83"/>
      <c r="C102" s="83"/>
      <c r="D102" s="83"/>
      <c r="E102" s="83"/>
    </row>
    <row r="103" spans="1:5" x14ac:dyDescent="0.25">
      <c r="A103" s="83"/>
      <c r="B103" s="83"/>
      <c r="C103" s="83"/>
      <c r="D103" s="83"/>
      <c r="E103" s="83"/>
    </row>
    <row r="104" spans="1:5" x14ac:dyDescent="0.25">
      <c r="A104" s="83"/>
      <c r="B104" s="83"/>
      <c r="C104" s="83"/>
      <c r="D104" s="83"/>
      <c r="E104" s="83"/>
    </row>
    <row r="105" spans="1:5" x14ac:dyDescent="0.25">
      <c r="A105" s="83"/>
      <c r="B105" s="83"/>
      <c r="C105" s="83"/>
      <c r="D105" s="83"/>
      <c r="E105" s="83"/>
    </row>
    <row r="106" spans="1:5" x14ac:dyDescent="0.25">
      <c r="A106" s="83"/>
      <c r="B106" s="83"/>
      <c r="C106" s="83"/>
      <c r="D106" s="83"/>
      <c r="E106" s="83"/>
    </row>
    <row r="107" spans="1:5" x14ac:dyDescent="0.25">
      <c r="A107" s="83"/>
      <c r="B107" s="83"/>
      <c r="C107" s="83"/>
      <c r="D107" s="83"/>
      <c r="E107" s="83"/>
    </row>
    <row r="108" spans="1:5" x14ac:dyDescent="0.25">
      <c r="A108" s="83"/>
      <c r="B108" s="83"/>
      <c r="C108" s="83"/>
      <c r="D108" s="83"/>
      <c r="E108" s="83"/>
    </row>
    <row r="109" spans="1:5" x14ac:dyDescent="0.25">
      <c r="A109" s="83"/>
      <c r="B109" s="83"/>
      <c r="C109" s="83"/>
      <c r="D109" s="83"/>
      <c r="E109" s="83"/>
    </row>
    <row r="110" spans="1:5" x14ac:dyDescent="0.25">
      <c r="A110" s="83"/>
      <c r="B110" s="83"/>
      <c r="C110" s="83"/>
      <c r="D110" s="83"/>
      <c r="E110" s="83"/>
    </row>
    <row r="111" spans="1:5" x14ac:dyDescent="0.25">
      <c r="A111" s="83"/>
      <c r="B111" s="83"/>
      <c r="C111" s="83"/>
      <c r="D111" s="83"/>
      <c r="E111" s="83"/>
    </row>
    <row r="112" spans="1:5" x14ac:dyDescent="0.25">
      <c r="A112" s="83"/>
      <c r="B112" s="83"/>
      <c r="C112" s="83"/>
      <c r="D112" s="83"/>
      <c r="E112" s="83"/>
    </row>
    <row r="113" spans="1:5" x14ac:dyDescent="0.25">
      <c r="A113" s="83"/>
      <c r="B113" s="83"/>
      <c r="C113" s="83"/>
      <c r="D113" s="83"/>
      <c r="E113" s="83"/>
    </row>
    <row r="114" spans="1:5" x14ac:dyDescent="0.25">
      <c r="A114" s="83"/>
      <c r="B114" s="83"/>
      <c r="C114" s="83"/>
      <c r="D114" s="83"/>
      <c r="E114" s="83"/>
    </row>
    <row r="115" spans="1:5" x14ac:dyDescent="0.25">
      <c r="A115" s="83"/>
      <c r="B115" s="83"/>
      <c r="C115" s="83"/>
      <c r="D115" s="83"/>
      <c r="E115" s="83"/>
    </row>
    <row r="116" spans="1:5" x14ac:dyDescent="0.25">
      <c r="A116" s="83"/>
      <c r="B116" s="83"/>
      <c r="C116" s="83"/>
      <c r="D116" s="83"/>
      <c r="E116" s="83"/>
    </row>
    <row r="117" spans="1:5" x14ac:dyDescent="0.25">
      <c r="A117" s="83"/>
      <c r="B117" s="83"/>
      <c r="C117" s="83"/>
      <c r="D117" s="83"/>
      <c r="E117" s="83"/>
    </row>
    <row r="118" spans="1:5" x14ac:dyDescent="0.25">
      <c r="A118" s="83"/>
      <c r="B118" s="83"/>
      <c r="C118" s="83"/>
      <c r="D118" s="83"/>
      <c r="E118" s="83"/>
    </row>
    <row r="119" spans="1:5" x14ac:dyDescent="0.25">
      <c r="A119" s="83"/>
      <c r="B119" s="83"/>
      <c r="C119" s="83"/>
      <c r="D119" s="83"/>
      <c r="E119" s="83"/>
    </row>
    <row r="120" spans="1:5" x14ac:dyDescent="0.25">
      <c r="A120" s="83"/>
      <c r="B120" s="83"/>
      <c r="C120" s="83"/>
      <c r="D120" s="83"/>
      <c r="E120" s="83"/>
    </row>
    <row r="121" spans="1:5" x14ac:dyDescent="0.25">
      <c r="A121" s="83"/>
      <c r="B121" s="83"/>
      <c r="C121" s="83"/>
      <c r="D121" s="83"/>
      <c r="E121" s="83"/>
    </row>
    <row r="122" spans="1:5" x14ac:dyDescent="0.25">
      <c r="A122" s="83"/>
      <c r="B122" s="83"/>
      <c r="C122" s="83"/>
      <c r="D122" s="83"/>
      <c r="E122" s="83"/>
    </row>
    <row r="123" spans="1:5" x14ac:dyDescent="0.25">
      <c r="A123" s="83"/>
      <c r="B123" s="83"/>
      <c r="C123" s="83"/>
      <c r="D123" s="83"/>
      <c r="E123" s="83"/>
    </row>
    <row r="124" spans="1:5" x14ac:dyDescent="0.25">
      <c r="A124" s="83"/>
      <c r="B124" s="83"/>
      <c r="C124" s="83"/>
      <c r="D124" s="83"/>
      <c r="E124" s="83"/>
    </row>
    <row r="125" spans="1:5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83"/>
      <c r="B131" s="83"/>
      <c r="C131" s="83"/>
      <c r="D131" s="83"/>
      <c r="E131" s="83"/>
    </row>
    <row r="132" spans="1:5" x14ac:dyDescent="0.25">
      <c r="A132" s="83"/>
      <c r="B132" s="83"/>
      <c r="C132" s="83"/>
      <c r="D132" s="83"/>
      <c r="E132" s="83"/>
    </row>
    <row r="133" spans="1:5" x14ac:dyDescent="0.25">
      <c r="A133" s="83"/>
      <c r="B133" s="83"/>
      <c r="C133" s="83"/>
      <c r="D133" s="83"/>
      <c r="E133" s="83"/>
    </row>
    <row r="134" spans="1:5" x14ac:dyDescent="0.25">
      <c r="A134" s="83"/>
      <c r="B134" s="83"/>
      <c r="C134" s="83"/>
      <c r="D134" s="83"/>
      <c r="E134" s="83"/>
    </row>
    <row r="135" spans="1:5" x14ac:dyDescent="0.25">
      <c r="A135" s="83"/>
      <c r="B135" s="83"/>
      <c r="C135" s="83"/>
      <c r="D135" s="83"/>
      <c r="E135" s="83"/>
    </row>
    <row r="136" spans="1:5" x14ac:dyDescent="0.25">
      <c r="A136" s="83"/>
      <c r="B136" s="83"/>
      <c r="C136" s="83"/>
      <c r="D136" s="83"/>
      <c r="E136" s="83"/>
    </row>
    <row r="137" spans="1:5" x14ac:dyDescent="0.25">
      <c r="A137" s="83"/>
      <c r="B137" s="83"/>
      <c r="C137" s="83"/>
      <c r="D137" s="83"/>
      <c r="E137" s="83"/>
    </row>
    <row r="138" spans="1:5" x14ac:dyDescent="0.25">
      <c r="A138" s="83"/>
      <c r="B138" s="83"/>
      <c r="C138" s="83"/>
      <c r="D138" s="83"/>
      <c r="E138" s="83"/>
    </row>
    <row r="139" spans="1:5" x14ac:dyDescent="0.25">
      <c r="A139" s="83"/>
      <c r="B139" s="83"/>
      <c r="C139" s="83"/>
      <c r="D139" s="83"/>
      <c r="E139" s="83"/>
    </row>
    <row r="140" spans="1:5" x14ac:dyDescent="0.25">
      <c r="A140" s="83"/>
      <c r="B140" s="83"/>
      <c r="C140" s="83"/>
      <c r="D140" s="83"/>
      <c r="E140" s="83"/>
    </row>
    <row r="141" spans="1:5" x14ac:dyDescent="0.25">
      <c r="A141" s="83"/>
      <c r="B141" s="83"/>
      <c r="C141" s="83"/>
      <c r="D141" s="83"/>
      <c r="E141" s="83"/>
    </row>
    <row r="142" spans="1:5" x14ac:dyDescent="0.25">
      <c r="A142" s="83"/>
      <c r="B142" s="83"/>
      <c r="C142" s="83"/>
      <c r="D142" s="83"/>
      <c r="E142" s="83"/>
    </row>
    <row r="143" spans="1:5" x14ac:dyDescent="0.25">
      <c r="A143" s="83"/>
      <c r="B143" s="83"/>
      <c r="C143" s="83"/>
      <c r="D143" s="83"/>
      <c r="E143" s="83"/>
    </row>
    <row r="144" spans="1:5" x14ac:dyDescent="0.25">
      <c r="A144" s="83"/>
      <c r="B144" s="83"/>
      <c r="C144" s="83"/>
      <c r="D144" s="83"/>
      <c r="E144" s="83"/>
    </row>
    <row r="145" spans="1:5" x14ac:dyDescent="0.25">
      <c r="A145" s="83"/>
      <c r="B145" s="83"/>
      <c r="C145" s="83"/>
      <c r="D145" s="83"/>
      <c r="E145" s="83"/>
    </row>
    <row r="146" spans="1:5" x14ac:dyDescent="0.25">
      <c r="A146" s="83"/>
      <c r="B146" s="83"/>
      <c r="C146" s="83"/>
      <c r="D146" s="83"/>
      <c r="E146" s="83"/>
    </row>
    <row r="147" spans="1:5" x14ac:dyDescent="0.25">
      <c r="A147" s="83"/>
      <c r="B147" s="83"/>
      <c r="C147" s="83"/>
      <c r="D147" s="83"/>
      <c r="E147" s="83"/>
    </row>
    <row r="148" spans="1:5" x14ac:dyDescent="0.25">
      <c r="A148" s="83"/>
      <c r="B148" s="83"/>
      <c r="C148" s="83"/>
      <c r="D148" s="83"/>
      <c r="E148" s="83"/>
    </row>
    <row r="149" spans="1:5" x14ac:dyDescent="0.25">
      <c r="A149" s="83"/>
      <c r="B149" s="83"/>
      <c r="C149" s="83"/>
      <c r="D149" s="83"/>
      <c r="E149" s="83"/>
    </row>
    <row r="150" spans="1:5" x14ac:dyDescent="0.25">
      <c r="A150" s="83"/>
      <c r="B150" s="83"/>
      <c r="C150" s="83"/>
      <c r="D150" s="83"/>
      <c r="E150" s="83"/>
    </row>
    <row r="151" spans="1:5" x14ac:dyDescent="0.25">
      <c r="A151" s="83"/>
      <c r="B151" s="83"/>
      <c r="C151" s="83"/>
      <c r="D151" s="83"/>
      <c r="E151" s="83"/>
    </row>
    <row r="152" spans="1:5" x14ac:dyDescent="0.25">
      <c r="A152" s="83"/>
      <c r="B152" s="83"/>
      <c r="C152" s="83"/>
      <c r="D152" s="83"/>
      <c r="E152" s="83"/>
    </row>
    <row r="153" spans="1:5" x14ac:dyDescent="0.25">
      <c r="A153" s="83"/>
      <c r="B153" s="83"/>
      <c r="C153" s="83"/>
      <c r="D153" s="83"/>
      <c r="E153" s="83"/>
    </row>
    <row r="154" spans="1:5" x14ac:dyDescent="0.25">
      <c r="A154" s="83"/>
      <c r="B154" s="83"/>
      <c r="C154" s="83"/>
      <c r="D154" s="83"/>
      <c r="E154" s="83"/>
    </row>
    <row r="155" spans="1:5" x14ac:dyDescent="0.25">
      <c r="A155" s="83"/>
      <c r="B155" s="83"/>
      <c r="C155" s="83"/>
      <c r="D155" s="83"/>
      <c r="E155" s="83"/>
    </row>
    <row r="156" spans="1:5" x14ac:dyDescent="0.25">
      <c r="A156" s="83"/>
      <c r="B156" s="83"/>
      <c r="C156" s="83"/>
      <c r="D156" s="83"/>
      <c r="E156" s="83"/>
    </row>
    <row r="157" spans="1:5" x14ac:dyDescent="0.25">
      <c r="A157" s="83"/>
      <c r="B157" s="83"/>
      <c r="C157" s="83"/>
      <c r="D157" s="83"/>
      <c r="E157" s="83"/>
    </row>
    <row r="158" spans="1:5" x14ac:dyDescent="0.25">
      <c r="A158" s="83"/>
      <c r="B158" s="83"/>
      <c r="C158" s="83"/>
      <c r="D158" s="83"/>
      <c r="E158" s="83"/>
    </row>
    <row r="159" spans="1:5" x14ac:dyDescent="0.25">
      <c r="A159" s="83"/>
      <c r="B159" s="83"/>
      <c r="C159" s="83"/>
      <c r="D159" s="83"/>
      <c r="E159" s="83"/>
    </row>
    <row r="160" spans="1:5" x14ac:dyDescent="0.25">
      <c r="A160" s="83"/>
      <c r="B160" s="83"/>
      <c r="C160" s="83"/>
      <c r="D160" s="83"/>
      <c r="E160" s="83"/>
    </row>
    <row r="161" spans="1:5" x14ac:dyDescent="0.25">
      <c r="A161" s="83"/>
      <c r="B161" s="83"/>
      <c r="C161" s="83"/>
      <c r="D161" s="83"/>
      <c r="E161" s="83"/>
    </row>
    <row r="162" spans="1:5" x14ac:dyDescent="0.25">
      <c r="A162" s="83"/>
      <c r="B162" s="83"/>
      <c r="C162" s="83"/>
      <c r="D162" s="83"/>
      <c r="E162" s="83"/>
    </row>
    <row r="163" spans="1:5" x14ac:dyDescent="0.25">
      <c r="A163" s="83"/>
      <c r="B163" s="83"/>
      <c r="C163" s="83"/>
      <c r="D163" s="83"/>
      <c r="E163" s="83"/>
    </row>
    <row r="164" spans="1:5" x14ac:dyDescent="0.25">
      <c r="A164" s="83"/>
      <c r="B164" s="83"/>
      <c r="C164" s="83"/>
      <c r="D164" s="83"/>
      <c r="E164" s="83"/>
    </row>
    <row r="165" spans="1:5" x14ac:dyDescent="0.25">
      <c r="A165" s="83"/>
      <c r="B165" s="83"/>
      <c r="C165" s="83"/>
      <c r="D165" s="83"/>
      <c r="E165" s="83"/>
    </row>
    <row r="166" spans="1:5" x14ac:dyDescent="0.25">
      <c r="A166" s="83"/>
      <c r="B166" s="83"/>
      <c r="C166" s="83"/>
      <c r="D166" s="83"/>
      <c r="E166" s="83"/>
    </row>
    <row r="167" spans="1:5" x14ac:dyDescent="0.25">
      <c r="A167" s="83"/>
      <c r="B167" s="83"/>
      <c r="C167" s="83"/>
      <c r="D167" s="83"/>
      <c r="E167" s="83"/>
    </row>
    <row r="168" spans="1:5" x14ac:dyDescent="0.25">
      <c r="A168" s="83"/>
      <c r="B168" s="83"/>
      <c r="C168" s="83"/>
      <c r="D168" s="83"/>
      <c r="E168" s="83"/>
    </row>
    <row r="169" spans="1:5" x14ac:dyDescent="0.25">
      <c r="A169" s="83"/>
      <c r="B169" s="83"/>
      <c r="C169" s="83"/>
      <c r="D169" s="83"/>
      <c r="E169" s="83"/>
    </row>
    <row r="170" spans="1:5" x14ac:dyDescent="0.25">
      <c r="A170" s="83"/>
      <c r="B170" s="83"/>
      <c r="C170" s="83"/>
      <c r="D170" s="83"/>
      <c r="E170" s="83"/>
    </row>
    <row r="171" spans="1:5" x14ac:dyDescent="0.25">
      <c r="A171" s="83"/>
      <c r="B171" s="83"/>
      <c r="C171" s="83"/>
      <c r="D171" s="83"/>
      <c r="E171" s="83"/>
    </row>
    <row r="172" spans="1:5" x14ac:dyDescent="0.25">
      <c r="A172" s="83"/>
      <c r="B172" s="83"/>
      <c r="C172" s="83"/>
      <c r="D172" s="83"/>
      <c r="E172" s="83"/>
    </row>
    <row r="173" spans="1:5" x14ac:dyDescent="0.25">
      <c r="A173" s="83"/>
      <c r="B173" s="83"/>
      <c r="C173" s="83"/>
      <c r="D173" s="83"/>
      <c r="E173" s="83"/>
    </row>
    <row r="174" spans="1:5" x14ac:dyDescent="0.25">
      <c r="A174" s="83"/>
      <c r="B174" s="83"/>
      <c r="C174" s="83"/>
      <c r="D174" s="83"/>
      <c r="E174" s="83"/>
    </row>
    <row r="175" spans="1:5" x14ac:dyDescent="0.25">
      <c r="A175" s="83"/>
      <c r="B175" s="83"/>
      <c r="C175" s="83"/>
      <c r="D175" s="83"/>
      <c r="E175" s="83"/>
    </row>
    <row r="176" spans="1:5" x14ac:dyDescent="0.25">
      <c r="A176" s="83"/>
      <c r="B176" s="83"/>
      <c r="C176" s="83"/>
      <c r="D176" s="83"/>
      <c r="E176" s="83"/>
    </row>
    <row r="177" spans="1:5" x14ac:dyDescent="0.25">
      <c r="A177" s="83"/>
      <c r="B177" s="83"/>
      <c r="C177" s="83"/>
      <c r="D177" s="83"/>
      <c r="E177" s="83"/>
    </row>
    <row r="178" spans="1:5" x14ac:dyDescent="0.25">
      <c r="A178" s="83"/>
      <c r="B178" s="83"/>
      <c r="C178" s="83"/>
      <c r="D178" s="83"/>
      <c r="E178" s="83"/>
    </row>
    <row r="179" spans="1:5" x14ac:dyDescent="0.25">
      <c r="A179" s="83"/>
      <c r="B179" s="83"/>
      <c r="C179" s="83"/>
      <c r="D179" s="83"/>
      <c r="E179" s="83"/>
    </row>
    <row r="180" spans="1:5" x14ac:dyDescent="0.25">
      <c r="A180" s="83"/>
      <c r="B180" s="83"/>
      <c r="C180" s="83"/>
      <c r="D180" s="83"/>
      <c r="E180" s="83"/>
    </row>
    <row r="181" spans="1:5" x14ac:dyDescent="0.25">
      <c r="A181" s="83"/>
      <c r="B181" s="83"/>
      <c r="C181" s="83"/>
      <c r="D181" s="83"/>
      <c r="E181" s="83"/>
    </row>
    <row r="182" spans="1:5" x14ac:dyDescent="0.25">
      <c r="A182" s="83"/>
      <c r="B182" s="83"/>
      <c r="C182" s="83"/>
      <c r="D182" s="83"/>
      <c r="E182" s="83"/>
    </row>
    <row r="183" spans="1:5" x14ac:dyDescent="0.25">
      <c r="A183" s="83"/>
      <c r="B183" s="83"/>
      <c r="C183" s="83"/>
      <c r="D183" s="83"/>
      <c r="E183" s="83"/>
    </row>
    <row r="184" spans="1:5" x14ac:dyDescent="0.25">
      <c r="A184" s="83"/>
      <c r="B184" s="83"/>
      <c r="C184" s="83"/>
      <c r="D184" s="83"/>
      <c r="E184" s="83"/>
    </row>
    <row r="185" spans="1:5" x14ac:dyDescent="0.25">
      <c r="A185" s="83"/>
      <c r="B185" s="83"/>
      <c r="C185" s="83"/>
      <c r="D185" s="83"/>
      <c r="E185" s="83"/>
    </row>
    <row r="186" spans="1:5" x14ac:dyDescent="0.25">
      <c r="A186" s="83"/>
      <c r="B186" s="83"/>
      <c r="C186" s="83"/>
      <c r="D186" s="83"/>
      <c r="E186" s="83"/>
    </row>
    <row r="187" spans="1:5" x14ac:dyDescent="0.25">
      <c r="A187" s="83"/>
      <c r="B187" s="83"/>
      <c r="C187" s="83"/>
      <c r="D187" s="83"/>
      <c r="E187" s="83"/>
    </row>
    <row r="188" spans="1:5" x14ac:dyDescent="0.25">
      <c r="A188" s="83"/>
      <c r="B188" s="83"/>
      <c r="C188" s="83"/>
      <c r="D188" s="83"/>
      <c r="E188" s="83"/>
    </row>
    <row r="189" spans="1:5" x14ac:dyDescent="0.25">
      <c r="A189" s="83"/>
      <c r="B189" s="83"/>
      <c r="C189" s="83"/>
      <c r="D189" s="83"/>
      <c r="E189" s="83"/>
    </row>
    <row r="190" spans="1:5" x14ac:dyDescent="0.25">
      <c r="A190" s="83"/>
      <c r="B190" s="83"/>
      <c r="C190" s="83"/>
      <c r="D190" s="83"/>
      <c r="E190" s="83"/>
    </row>
    <row r="191" spans="1:5" x14ac:dyDescent="0.25">
      <c r="A191" s="83"/>
      <c r="B191" s="83"/>
      <c r="C191" s="83"/>
      <c r="D191" s="83"/>
      <c r="E191" s="83"/>
    </row>
    <row r="192" spans="1:5" x14ac:dyDescent="0.25">
      <c r="A192" s="83"/>
      <c r="B192" s="83"/>
      <c r="C192" s="83"/>
      <c r="D192" s="83"/>
      <c r="E192" s="83"/>
    </row>
    <row r="193" spans="1:5" x14ac:dyDescent="0.25">
      <c r="A193" s="83"/>
      <c r="B193" s="83"/>
      <c r="C193" s="83"/>
      <c r="D193" s="83"/>
      <c r="E193" s="83"/>
    </row>
    <row r="194" spans="1:5" x14ac:dyDescent="0.25">
      <c r="A194" s="83"/>
      <c r="B194" s="83"/>
      <c r="C194" s="83"/>
      <c r="D194" s="83"/>
      <c r="E194" s="83"/>
    </row>
    <row r="195" spans="1:5" x14ac:dyDescent="0.25">
      <c r="A195" s="83"/>
      <c r="B195" s="83"/>
      <c r="C195" s="83"/>
      <c r="D195" s="83"/>
      <c r="E195" s="83"/>
    </row>
    <row r="196" spans="1:5" x14ac:dyDescent="0.25">
      <c r="A196" s="83"/>
      <c r="B196" s="83"/>
      <c r="C196" s="83"/>
      <c r="D196" s="83"/>
      <c r="E196" s="83"/>
    </row>
    <row r="197" spans="1:5" x14ac:dyDescent="0.25">
      <c r="A197" s="83"/>
      <c r="B197" s="83"/>
      <c r="C197" s="83"/>
      <c r="D197" s="83"/>
      <c r="E197" s="83"/>
    </row>
    <row r="198" spans="1:5" x14ac:dyDescent="0.25">
      <c r="A198" s="83"/>
      <c r="B198" s="83"/>
      <c r="C198" s="83"/>
      <c r="D198" s="83"/>
      <c r="E198" s="83"/>
    </row>
    <row r="199" spans="1:5" x14ac:dyDescent="0.25">
      <c r="A199" s="83"/>
      <c r="B199" s="83"/>
      <c r="C199" s="83"/>
      <c r="D199" s="83"/>
      <c r="E199" s="83"/>
    </row>
    <row r="200" spans="1:5" x14ac:dyDescent="0.25">
      <c r="A200" s="83"/>
      <c r="B200" s="83"/>
      <c r="C200" s="83"/>
      <c r="D200" s="83"/>
      <c r="E200" s="83"/>
    </row>
    <row r="201" spans="1:5" x14ac:dyDescent="0.25">
      <c r="A201" s="83"/>
      <c r="B201" s="83"/>
      <c r="C201" s="83"/>
      <c r="D201" s="83"/>
      <c r="E201" s="83"/>
    </row>
    <row r="202" spans="1:5" x14ac:dyDescent="0.25">
      <c r="A202" s="83"/>
      <c r="B202" s="83"/>
      <c r="C202" s="83"/>
      <c r="D202" s="83"/>
      <c r="E202" s="83"/>
    </row>
    <row r="203" spans="1:5" x14ac:dyDescent="0.25">
      <c r="A203" s="83"/>
      <c r="B203" s="83"/>
      <c r="C203" s="83"/>
      <c r="D203" s="83"/>
      <c r="E203" s="83"/>
    </row>
    <row r="204" spans="1:5" x14ac:dyDescent="0.25">
      <c r="A204" s="83"/>
      <c r="B204" s="83"/>
      <c r="C204" s="83"/>
      <c r="D204" s="83"/>
      <c r="E204" s="83"/>
    </row>
    <row r="205" spans="1:5" x14ac:dyDescent="0.25">
      <c r="A205" s="83"/>
      <c r="B205" s="83"/>
      <c r="C205" s="83"/>
      <c r="D205" s="83"/>
      <c r="E205" s="83"/>
    </row>
    <row r="206" spans="1:5" x14ac:dyDescent="0.25">
      <c r="A206" s="83"/>
      <c r="B206" s="83"/>
      <c r="C206" s="83"/>
      <c r="D206" s="83"/>
      <c r="E206" s="83"/>
    </row>
    <row r="207" spans="1:5" x14ac:dyDescent="0.25">
      <c r="A207" s="83"/>
      <c r="B207" s="83"/>
      <c r="C207" s="83"/>
      <c r="D207" s="83"/>
      <c r="E207" s="83"/>
    </row>
    <row r="208" spans="1:5" x14ac:dyDescent="0.25">
      <c r="A208" s="83"/>
      <c r="B208" s="83"/>
      <c r="C208" s="83"/>
      <c r="D208" s="83"/>
      <c r="E208" s="83"/>
    </row>
    <row r="209" spans="1:5" x14ac:dyDescent="0.25">
      <c r="A209" s="83"/>
      <c r="B209" s="83"/>
      <c r="C209" s="83"/>
      <c r="D209" s="83"/>
      <c r="E209" s="83"/>
    </row>
    <row r="210" spans="1:5" x14ac:dyDescent="0.25">
      <c r="A210" s="83"/>
      <c r="B210" s="83"/>
      <c r="C210" s="83"/>
      <c r="D210" s="83"/>
      <c r="E210" s="83"/>
    </row>
    <row r="211" spans="1:5" x14ac:dyDescent="0.25">
      <c r="A211" s="83"/>
      <c r="B211" s="83"/>
      <c r="C211" s="83"/>
      <c r="D211" s="83"/>
      <c r="E211" s="83"/>
    </row>
    <row r="212" spans="1:5" x14ac:dyDescent="0.25">
      <c r="A212" s="83"/>
      <c r="B212" s="83"/>
      <c r="C212" s="83"/>
      <c r="D212" s="83"/>
      <c r="E212" s="83"/>
    </row>
    <row r="213" spans="1:5" x14ac:dyDescent="0.25">
      <c r="A213" s="83"/>
      <c r="B213" s="83"/>
      <c r="C213" s="83"/>
      <c r="D213" s="83"/>
      <c r="E213" s="83"/>
    </row>
    <row r="214" spans="1:5" x14ac:dyDescent="0.25">
      <c r="A214" s="83"/>
      <c r="B214" s="83"/>
      <c r="C214" s="83"/>
      <c r="D214" s="83"/>
      <c r="E214" s="83"/>
    </row>
    <row r="215" spans="1:5" x14ac:dyDescent="0.25">
      <c r="A215" s="83"/>
      <c r="B215" s="83"/>
      <c r="C215" s="83"/>
      <c r="D215" s="83"/>
      <c r="E215" s="83"/>
    </row>
    <row r="216" spans="1:5" x14ac:dyDescent="0.25">
      <c r="A216" s="83"/>
      <c r="B216" s="83"/>
      <c r="C216" s="83"/>
      <c r="D216" s="83"/>
      <c r="E216" s="83"/>
    </row>
    <row r="217" spans="1:5" x14ac:dyDescent="0.25">
      <c r="A217" s="83"/>
      <c r="B217" s="83"/>
      <c r="C217" s="83"/>
      <c r="D217" s="83"/>
      <c r="E217" s="83"/>
    </row>
    <row r="218" spans="1:5" x14ac:dyDescent="0.25">
      <c r="A218" s="83"/>
      <c r="B218" s="83"/>
      <c r="C218" s="83"/>
      <c r="D218" s="83"/>
      <c r="E218" s="83"/>
    </row>
    <row r="219" spans="1:5" x14ac:dyDescent="0.25">
      <c r="A219" s="83"/>
      <c r="B219" s="83"/>
      <c r="C219" s="83"/>
      <c r="D219" s="83"/>
      <c r="E219" s="83"/>
    </row>
    <row r="220" spans="1:5" x14ac:dyDescent="0.25">
      <c r="A220" s="83"/>
      <c r="B220" s="83"/>
      <c r="C220" s="83"/>
      <c r="D220" s="83"/>
      <c r="E220" s="83"/>
    </row>
    <row r="221" spans="1:5" x14ac:dyDescent="0.25">
      <c r="A221" s="83"/>
      <c r="B221" s="83"/>
      <c r="C221" s="83"/>
      <c r="D221" s="83"/>
      <c r="E221" s="83"/>
    </row>
    <row r="222" spans="1:5" x14ac:dyDescent="0.25">
      <c r="A222" s="83"/>
      <c r="B222" s="83"/>
      <c r="C222" s="83"/>
      <c r="D222" s="83"/>
      <c r="E222" s="83"/>
    </row>
    <row r="223" spans="1:5" x14ac:dyDescent="0.25">
      <c r="A223" s="83"/>
      <c r="B223" s="83"/>
      <c r="C223" s="83"/>
      <c r="D223" s="83"/>
      <c r="E223" s="83"/>
    </row>
    <row r="224" spans="1:5" x14ac:dyDescent="0.25">
      <c r="A224" s="83"/>
      <c r="B224" s="83"/>
      <c r="C224" s="83"/>
      <c r="D224" s="83"/>
      <c r="E224" s="83"/>
    </row>
    <row r="225" spans="1:5" x14ac:dyDescent="0.25">
      <c r="A225" s="83"/>
      <c r="B225" s="83"/>
      <c r="C225" s="83"/>
      <c r="D225" s="83"/>
      <c r="E225" s="83"/>
    </row>
    <row r="226" spans="1:5" x14ac:dyDescent="0.25">
      <c r="A226" s="83"/>
      <c r="B226" s="83"/>
      <c r="C226" s="83"/>
      <c r="D226" s="83"/>
      <c r="E226" s="83"/>
    </row>
    <row r="227" spans="1:5" x14ac:dyDescent="0.25">
      <c r="A227" s="83"/>
      <c r="B227" s="83"/>
      <c r="C227" s="83"/>
      <c r="D227" s="83"/>
      <c r="E227" s="83"/>
    </row>
    <row r="228" spans="1:5" x14ac:dyDescent="0.25">
      <c r="A228" s="83"/>
      <c r="B228" s="83"/>
      <c r="C228" s="83"/>
      <c r="D228" s="83"/>
      <c r="E228" s="83"/>
    </row>
    <row r="229" spans="1:5" x14ac:dyDescent="0.25">
      <c r="A229" s="83"/>
      <c r="B229" s="83"/>
      <c r="C229" s="83"/>
      <c r="D229" s="83"/>
      <c r="E229" s="83"/>
    </row>
    <row r="230" spans="1:5" x14ac:dyDescent="0.25">
      <c r="A230" s="83"/>
      <c r="B230" s="83"/>
      <c r="C230" s="83"/>
      <c r="D230" s="83"/>
      <c r="E230" s="83"/>
    </row>
    <row r="231" spans="1:5" x14ac:dyDescent="0.25">
      <c r="A231" s="83"/>
      <c r="B231" s="83"/>
      <c r="C231" s="83"/>
      <c r="D231" s="83"/>
      <c r="E231" s="83"/>
    </row>
    <row r="232" spans="1:5" x14ac:dyDescent="0.25">
      <c r="A232" s="83"/>
      <c r="B232" s="83"/>
      <c r="C232" s="83"/>
      <c r="D232" s="83"/>
      <c r="E232" s="83"/>
    </row>
    <row r="233" spans="1:5" x14ac:dyDescent="0.25">
      <c r="A233" s="83"/>
      <c r="B233" s="83"/>
      <c r="C233" s="83"/>
      <c r="D233" s="83"/>
      <c r="E233" s="83"/>
    </row>
    <row r="234" spans="1:5" x14ac:dyDescent="0.25">
      <c r="A234" s="83"/>
      <c r="B234" s="83"/>
      <c r="C234" s="83"/>
      <c r="D234" s="83"/>
      <c r="E234" s="83"/>
    </row>
    <row r="235" spans="1:5" x14ac:dyDescent="0.25">
      <c r="A235" s="83"/>
      <c r="B235" s="83"/>
      <c r="C235" s="83"/>
      <c r="D235" s="83"/>
      <c r="E235" s="83"/>
    </row>
    <row r="236" spans="1:5" x14ac:dyDescent="0.25">
      <c r="A236" s="83"/>
      <c r="B236" s="83"/>
      <c r="C236" s="83"/>
      <c r="D236" s="83"/>
      <c r="E236" s="83"/>
    </row>
    <row r="237" spans="1:5" x14ac:dyDescent="0.25">
      <c r="A237" s="83"/>
      <c r="B237" s="83"/>
      <c r="C237" s="83"/>
      <c r="D237" s="83"/>
      <c r="E237" s="83"/>
    </row>
    <row r="238" spans="1:5" x14ac:dyDescent="0.25">
      <c r="A238" s="83"/>
      <c r="B238" s="83"/>
      <c r="C238" s="83"/>
      <c r="D238" s="83"/>
      <c r="E238" s="83"/>
    </row>
    <row r="239" spans="1:5" x14ac:dyDescent="0.25">
      <c r="A239" s="83"/>
      <c r="B239" s="83"/>
      <c r="C239" s="83"/>
      <c r="D239" s="83"/>
      <c r="E239" s="83"/>
    </row>
    <row r="240" spans="1:5" x14ac:dyDescent="0.25">
      <c r="A240" s="83"/>
      <c r="B240" s="83"/>
      <c r="C240" s="83"/>
      <c r="D240" s="83"/>
      <c r="E240" s="83"/>
    </row>
    <row r="241" spans="1:5" x14ac:dyDescent="0.25">
      <c r="A241" s="83"/>
      <c r="B241" s="83"/>
      <c r="C241" s="83"/>
      <c r="D241" s="83"/>
      <c r="E241" s="83"/>
    </row>
    <row r="242" spans="1:5" x14ac:dyDescent="0.25">
      <c r="A242" s="83"/>
      <c r="B242" s="83"/>
      <c r="C242" s="83"/>
      <c r="D242" s="83"/>
      <c r="E242" s="83"/>
    </row>
    <row r="243" spans="1:5" x14ac:dyDescent="0.25">
      <c r="A243" s="83"/>
      <c r="B243" s="83"/>
      <c r="C243" s="83"/>
      <c r="D243" s="83"/>
      <c r="E243" s="83"/>
    </row>
    <row r="244" spans="1:5" x14ac:dyDescent="0.25">
      <c r="A244" s="83"/>
      <c r="B244" s="83"/>
      <c r="C244" s="83"/>
      <c r="D244" s="83"/>
      <c r="E244" s="83"/>
    </row>
    <row r="245" spans="1:5" x14ac:dyDescent="0.25">
      <c r="A245" s="83"/>
      <c r="B245" s="83"/>
      <c r="C245" s="83"/>
      <c r="D245" s="83"/>
      <c r="E245" s="83"/>
    </row>
    <row r="246" spans="1:5" x14ac:dyDescent="0.25">
      <c r="A246" s="83"/>
      <c r="B246" s="83"/>
      <c r="C246" s="83"/>
      <c r="D246" s="83"/>
      <c r="E246" s="83"/>
    </row>
    <row r="247" spans="1:5" x14ac:dyDescent="0.25">
      <c r="A247" s="83"/>
      <c r="B247" s="83"/>
      <c r="C247" s="83"/>
      <c r="D247" s="83"/>
      <c r="E247" s="83"/>
    </row>
    <row r="248" spans="1:5" x14ac:dyDescent="0.25">
      <c r="A248" s="83"/>
      <c r="B248" s="83"/>
      <c r="C248" s="83"/>
      <c r="D248" s="83"/>
      <c r="E248" s="83"/>
    </row>
    <row r="249" spans="1:5" x14ac:dyDescent="0.25">
      <c r="A249" s="83"/>
      <c r="B249" s="83"/>
      <c r="C249" s="83"/>
      <c r="D249" s="83"/>
      <c r="E249" s="83"/>
    </row>
    <row r="250" spans="1:5" x14ac:dyDescent="0.25">
      <c r="A250" s="83"/>
      <c r="B250" s="83"/>
      <c r="C250" s="83"/>
      <c r="D250" s="83"/>
      <c r="E250" s="83"/>
    </row>
    <row r="251" spans="1:5" x14ac:dyDescent="0.25">
      <c r="A251" s="83"/>
      <c r="B251" s="83"/>
      <c r="C251" s="83"/>
      <c r="D251" s="83"/>
      <c r="E251" s="83"/>
    </row>
    <row r="252" spans="1:5" x14ac:dyDescent="0.25">
      <c r="A252" s="83"/>
      <c r="B252" s="83"/>
      <c r="C252" s="83"/>
      <c r="D252" s="83"/>
      <c r="E252" s="83"/>
    </row>
    <row r="253" spans="1:5" x14ac:dyDescent="0.25">
      <c r="A253" s="83"/>
      <c r="B253" s="83"/>
      <c r="C253" s="83"/>
      <c r="D253" s="83"/>
      <c r="E253" s="83"/>
    </row>
    <row r="254" spans="1:5" x14ac:dyDescent="0.25">
      <c r="A254" s="83"/>
      <c r="B254" s="83"/>
      <c r="C254" s="83"/>
      <c r="D254" s="83"/>
      <c r="E254" s="83"/>
    </row>
    <row r="255" spans="1:5" x14ac:dyDescent="0.25">
      <c r="A255" s="83"/>
      <c r="B255" s="83"/>
      <c r="C255" s="83"/>
      <c r="D255" s="83"/>
      <c r="E255" s="83"/>
    </row>
    <row r="256" spans="1:5" x14ac:dyDescent="0.25">
      <c r="A256" s="83"/>
      <c r="B256" s="83"/>
      <c r="C256" s="83"/>
      <c r="D256" s="83"/>
      <c r="E256" s="83"/>
    </row>
    <row r="257" spans="1:5" x14ac:dyDescent="0.25">
      <c r="A257" s="83"/>
      <c r="B257" s="83"/>
      <c r="C257" s="83"/>
      <c r="D257" s="83"/>
      <c r="E257" s="83"/>
    </row>
    <row r="258" spans="1:5" x14ac:dyDescent="0.25">
      <c r="A258" s="83"/>
      <c r="B258" s="83"/>
      <c r="C258" s="83"/>
      <c r="D258" s="83"/>
      <c r="E258" s="83"/>
    </row>
    <row r="259" spans="1:5" x14ac:dyDescent="0.25">
      <c r="A259" s="83"/>
      <c r="B259" s="83"/>
      <c r="C259" s="83"/>
      <c r="D259" s="83"/>
      <c r="E259" s="83"/>
    </row>
    <row r="260" spans="1:5" x14ac:dyDescent="0.25">
      <c r="A260" s="83"/>
      <c r="B260" s="83"/>
      <c r="C260" s="83"/>
      <c r="D260" s="83"/>
      <c r="E260" s="83"/>
    </row>
    <row r="261" spans="1:5" x14ac:dyDescent="0.25">
      <c r="A261" s="83"/>
      <c r="B261" s="83"/>
      <c r="C261" s="83"/>
      <c r="D261" s="83"/>
      <c r="E261" s="83"/>
    </row>
    <row r="262" spans="1:5" x14ac:dyDescent="0.25">
      <c r="A262" s="83"/>
      <c r="B262" s="83"/>
      <c r="C262" s="83"/>
      <c r="D262" s="83"/>
      <c r="E262" s="83"/>
    </row>
    <row r="263" spans="1:5" x14ac:dyDescent="0.25">
      <c r="A263" s="83"/>
      <c r="B263" s="83"/>
      <c r="C263" s="83"/>
      <c r="D263" s="83"/>
      <c r="E263" s="83"/>
    </row>
    <row r="264" spans="1:5" x14ac:dyDescent="0.25">
      <c r="A264" s="83"/>
      <c r="B264" s="83"/>
      <c r="C264" s="83"/>
      <c r="D264" s="83"/>
      <c r="E264" s="83"/>
    </row>
    <row r="265" spans="1:5" x14ac:dyDescent="0.25">
      <c r="A265" s="83"/>
      <c r="B265" s="83"/>
      <c r="C265" s="83"/>
      <c r="D265" s="83"/>
      <c r="E265" s="83"/>
    </row>
    <row r="266" spans="1:5" x14ac:dyDescent="0.25">
      <c r="A266" s="83"/>
      <c r="B266" s="83"/>
      <c r="C266" s="83"/>
      <c r="D266" s="83"/>
      <c r="E266" s="83"/>
    </row>
    <row r="267" spans="1:5" x14ac:dyDescent="0.25">
      <c r="A267" s="83"/>
      <c r="B267" s="83"/>
      <c r="C267" s="83"/>
      <c r="D267" s="83"/>
      <c r="E267" s="83"/>
    </row>
    <row r="268" spans="1:5" x14ac:dyDescent="0.25">
      <c r="A268" s="83"/>
      <c r="B268" s="83"/>
      <c r="C268" s="83"/>
      <c r="D268" s="83"/>
      <c r="E268" s="83"/>
    </row>
    <row r="269" spans="1:5" x14ac:dyDescent="0.25">
      <c r="A269" s="83"/>
      <c r="B269" s="83"/>
      <c r="C269" s="83"/>
      <c r="D269" s="83"/>
      <c r="E269" s="83"/>
    </row>
    <row r="270" spans="1:5" x14ac:dyDescent="0.25">
      <c r="A270" s="83"/>
      <c r="B270" s="83"/>
      <c r="C270" s="83"/>
      <c r="D270" s="83"/>
      <c r="E270" s="83"/>
    </row>
    <row r="271" spans="1:5" x14ac:dyDescent="0.25">
      <c r="A271" s="83"/>
      <c r="B271" s="83"/>
      <c r="C271" s="83"/>
      <c r="D271" s="83"/>
      <c r="E271" s="83"/>
    </row>
    <row r="272" spans="1:5" x14ac:dyDescent="0.25">
      <c r="A272" s="83"/>
      <c r="B272" s="83"/>
      <c r="C272" s="83"/>
      <c r="D272" s="83"/>
      <c r="E272" s="83"/>
    </row>
    <row r="273" spans="1:5" x14ac:dyDescent="0.25">
      <c r="A273" s="83"/>
      <c r="B273" s="83"/>
      <c r="C273" s="83"/>
      <c r="D273" s="83"/>
      <c r="E273" s="83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</sheetData>
  <mergeCells count="24">
    <mergeCell ref="D81:E81"/>
    <mergeCell ref="D76:E76"/>
    <mergeCell ref="D77:E77"/>
    <mergeCell ref="D78:E78"/>
    <mergeCell ref="D79:E79"/>
    <mergeCell ref="D80:E80"/>
    <mergeCell ref="A65:E65"/>
    <mergeCell ref="A72:B72"/>
    <mergeCell ref="A75:E75"/>
    <mergeCell ref="F1:G1"/>
    <mergeCell ref="A1:E1"/>
    <mergeCell ref="A2:E2"/>
    <mergeCell ref="A7:E7"/>
    <mergeCell ref="C32:E32"/>
    <mergeCell ref="A34:E34"/>
    <mergeCell ref="C39:E39"/>
    <mergeCell ref="A41:E41"/>
    <mergeCell ref="A59:E59"/>
    <mergeCell ref="D87:E87"/>
    <mergeCell ref="D82:E82"/>
    <mergeCell ref="D83:E83"/>
    <mergeCell ref="D84:E84"/>
    <mergeCell ref="D85:E85"/>
    <mergeCell ref="D86:E86"/>
  </mergeCells>
  <phoneticPr fontId="46" type="noConversion"/>
  <conditionalFormatting sqref="B482:B1048576">
    <cfRule type="duplicateValues" dxfId="103" priority="453"/>
    <cfRule type="duplicateValues" dxfId="102" priority="455"/>
  </conditionalFormatting>
  <conditionalFormatting sqref="E482:E1048576">
    <cfRule type="duplicateValues" dxfId="101" priority="456"/>
  </conditionalFormatting>
  <conditionalFormatting sqref="B430:B481">
    <cfRule type="duplicateValues" dxfId="100" priority="234"/>
  </conditionalFormatting>
  <conditionalFormatting sqref="B430:B481">
    <cfRule type="duplicateValues" dxfId="99" priority="229"/>
    <cfRule type="duplicateValues" dxfId="98" priority="230"/>
  </conditionalFormatting>
  <conditionalFormatting sqref="B430:B481">
    <cfRule type="duplicateValues" dxfId="97" priority="216"/>
  </conditionalFormatting>
  <conditionalFormatting sqref="B430:B481">
    <cfRule type="duplicateValues" dxfId="96" priority="179"/>
  </conditionalFormatting>
  <conditionalFormatting sqref="B430:B481">
    <cfRule type="duplicateValues" dxfId="95" priority="173"/>
  </conditionalFormatting>
  <conditionalFormatting sqref="E430:E481">
    <cfRule type="duplicateValues" dxfId="94" priority="160"/>
  </conditionalFormatting>
  <conditionalFormatting sqref="B274:B429">
    <cfRule type="duplicateValues" dxfId="93" priority="121783"/>
  </conditionalFormatting>
  <conditionalFormatting sqref="B274:B429">
    <cfRule type="duplicateValues" dxfId="92" priority="121784"/>
    <cfRule type="duplicateValues" dxfId="91" priority="121785"/>
  </conditionalFormatting>
  <conditionalFormatting sqref="B274:B429">
    <cfRule type="duplicateValues" dxfId="90" priority="121786"/>
  </conditionalFormatting>
  <conditionalFormatting sqref="B274:B429">
    <cfRule type="duplicateValues" dxfId="89" priority="121787"/>
  </conditionalFormatting>
  <conditionalFormatting sqref="E274:E429">
    <cfRule type="duplicateValues" dxfId="88" priority="121789"/>
  </conditionalFormatting>
  <conditionalFormatting sqref="B92:B94">
    <cfRule type="duplicateValues" dxfId="87" priority="6"/>
  </conditionalFormatting>
  <conditionalFormatting sqref="B92:B94">
    <cfRule type="duplicateValues" dxfId="86" priority="121808"/>
  </conditionalFormatting>
  <conditionalFormatting sqref="B1:B91">
    <cfRule type="duplicateValues" dxfId="85" priority="1"/>
    <cfRule type="duplicateValues" dxfId="84" priority="2"/>
  </conditionalFormatting>
  <conditionalFormatting sqref="B89:B91 B33:B34 B43:B56 B67:B69 B36:B38 B77:B79 B61:B62 B9:B31 B71:B75 B64:B65 B58:B59 B40:B41 B1:B7">
    <cfRule type="duplicateValues" dxfId="83" priority="3"/>
  </conditionalFormatting>
  <conditionalFormatting sqref="B80:B87">
    <cfRule type="duplicateValues" dxfId="82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1" priority="5"/>
  </conditionalFormatting>
  <conditionalFormatting sqref="A827">
    <cfRule type="duplicateValues" dxfId="80" priority="4"/>
  </conditionalFormatting>
  <conditionalFormatting sqref="A828">
    <cfRule type="duplicateValues" dxfId="79" priority="3"/>
  </conditionalFormatting>
  <conditionalFormatting sqref="A829">
    <cfRule type="duplicateValues" dxfId="78" priority="2"/>
  </conditionalFormatting>
  <conditionalFormatting sqref="A830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2" t="s">
        <v>2420</v>
      </c>
      <c r="B1" s="193"/>
      <c r="C1" s="193"/>
      <c r="D1" s="193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2" t="s">
        <v>2429</v>
      </c>
      <c r="B18" s="193"/>
      <c r="C18" s="193"/>
      <c r="D18" s="193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2021-07-18T19:55:30Z</dcterms:modified>
</cp:coreProperties>
</file>