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9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9" i="1" l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50" i="1"/>
  <c r="G150" i="1"/>
  <c r="H150" i="1"/>
  <c r="I150" i="1"/>
  <c r="J150" i="1"/>
  <c r="K150" i="1"/>
  <c r="F158" i="1"/>
  <c r="G158" i="1"/>
  <c r="H158" i="1"/>
  <c r="I158" i="1"/>
  <c r="J158" i="1"/>
  <c r="K158" i="1"/>
  <c r="F174" i="1"/>
  <c r="G174" i="1"/>
  <c r="H174" i="1"/>
  <c r="I174" i="1"/>
  <c r="J174" i="1"/>
  <c r="K174" i="1"/>
  <c r="F170" i="1"/>
  <c r="G170" i="1"/>
  <c r="H170" i="1"/>
  <c r="I170" i="1"/>
  <c r="J170" i="1"/>
  <c r="K170" i="1"/>
  <c r="F165" i="1"/>
  <c r="G165" i="1"/>
  <c r="H165" i="1"/>
  <c r="I165" i="1"/>
  <c r="J165" i="1"/>
  <c r="K165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8" i="1"/>
  <c r="G18" i="1"/>
  <c r="H18" i="1"/>
  <c r="I18" i="1"/>
  <c r="J18" i="1"/>
  <c r="K18" i="1"/>
  <c r="F23" i="1"/>
  <c r="G23" i="1"/>
  <c r="H23" i="1"/>
  <c r="I23" i="1"/>
  <c r="J23" i="1"/>
  <c r="K23" i="1"/>
  <c r="F40" i="1"/>
  <c r="G40" i="1"/>
  <c r="H40" i="1"/>
  <c r="I40" i="1"/>
  <c r="J40" i="1"/>
  <c r="K40" i="1"/>
  <c r="F41" i="1"/>
  <c r="G41" i="1"/>
  <c r="H41" i="1"/>
  <c r="I41" i="1"/>
  <c r="J41" i="1"/>
  <c r="K41" i="1"/>
  <c r="F63" i="1"/>
  <c r="G63" i="1"/>
  <c r="H63" i="1"/>
  <c r="I63" i="1"/>
  <c r="J63" i="1"/>
  <c r="K63" i="1"/>
  <c r="F68" i="1"/>
  <c r="G68" i="1"/>
  <c r="H68" i="1"/>
  <c r="I68" i="1"/>
  <c r="J68" i="1"/>
  <c r="K68" i="1"/>
  <c r="F69" i="1"/>
  <c r="G69" i="1"/>
  <c r="H69" i="1"/>
  <c r="I69" i="1"/>
  <c r="J69" i="1"/>
  <c r="K69" i="1"/>
  <c r="F71" i="1"/>
  <c r="G71" i="1"/>
  <c r="H71" i="1"/>
  <c r="I71" i="1"/>
  <c r="J71" i="1"/>
  <c r="K71" i="1"/>
  <c r="F83" i="1"/>
  <c r="G83" i="1"/>
  <c r="H83" i="1"/>
  <c r="I83" i="1"/>
  <c r="J83" i="1"/>
  <c r="K8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3" i="1"/>
  <c r="G93" i="1"/>
  <c r="H93" i="1"/>
  <c r="I93" i="1"/>
  <c r="J93" i="1"/>
  <c r="K93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3" i="1"/>
  <c r="G103" i="1"/>
  <c r="H103" i="1"/>
  <c r="I103" i="1"/>
  <c r="J103" i="1"/>
  <c r="K103" i="1"/>
  <c r="F125" i="1"/>
  <c r="G125" i="1"/>
  <c r="H125" i="1"/>
  <c r="I125" i="1"/>
  <c r="J125" i="1"/>
  <c r="K125" i="1"/>
  <c r="F22" i="1"/>
  <c r="G22" i="1"/>
  <c r="H22" i="1"/>
  <c r="I22" i="1"/>
  <c r="J22" i="1"/>
  <c r="K22" i="1"/>
  <c r="F57" i="1"/>
  <c r="G57" i="1"/>
  <c r="H57" i="1"/>
  <c r="I57" i="1"/>
  <c r="J57" i="1"/>
  <c r="K57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9" i="1"/>
  <c r="G159" i="1"/>
  <c r="H159" i="1"/>
  <c r="I159" i="1"/>
  <c r="J159" i="1"/>
  <c r="K159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F25" i="1"/>
  <c r="G25" i="1"/>
  <c r="H25" i="1"/>
  <c r="I25" i="1"/>
  <c r="J25" i="1"/>
  <c r="K25" i="1"/>
  <c r="F58" i="1"/>
  <c r="G58" i="1"/>
  <c r="H58" i="1"/>
  <c r="I58" i="1"/>
  <c r="J58" i="1"/>
  <c r="K58" i="1"/>
  <c r="F60" i="1"/>
  <c r="G60" i="1"/>
  <c r="H60" i="1"/>
  <c r="I60" i="1"/>
  <c r="J60" i="1"/>
  <c r="K60" i="1"/>
  <c r="F76" i="1"/>
  <c r="G76" i="1"/>
  <c r="H76" i="1"/>
  <c r="I76" i="1"/>
  <c r="J76" i="1"/>
  <c r="K76" i="1"/>
  <c r="F130" i="1"/>
  <c r="G130" i="1"/>
  <c r="H130" i="1"/>
  <c r="I130" i="1"/>
  <c r="J130" i="1"/>
  <c r="K130" i="1"/>
  <c r="F148" i="1"/>
  <c r="G148" i="1"/>
  <c r="H148" i="1"/>
  <c r="I148" i="1"/>
  <c r="J148" i="1"/>
  <c r="K148" i="1"/>
  <c r="F181" i="1"/>
  <c r="G181" i="1"/>
  <c r="H181" i="1"/>
  <c r="I181" i="1"/>
  <c r="J181" i="1"/>
  <c r="K181" i="1"/>
  <c r="F166" i="1"/>
  <c r="G166" i="1"/>
  <c r="H166" i="1"/>
  <c r="I166" i="1"/>
  <c r="J166" i="1"/>
  <c r="K166" i="1"/>
  <c r="F164" i="1"/>
  <c r="G164" i="1"/>
  <c r="H164" i="1"/>
  <c r="I164" i="1"/>
  <c r="J164" i="1"/>
  <c r="K164" i="1"/>
  <c r="F15" i="1"/>
  <c r="G15" i="1"/>
  <c r="H15" i="1"/>
  <c r="I15" i="1"/>
  <c r="J15" i="1"/>
  <c r="K15" i="1"/>
  <c r="F44" i="1"/>
  <c r="G44" i="1"/>
  <c r="H44" i="1"/>
  <c r="I44" i="1"/>
  <c r="J44" i="1"/>
  <c r="K44" i="1"/>
  <c r="F46" i="1"/>
  <c r="G46" i="1"/>
  <c r="H46" i="1"/>
  <c r="I46" i="1"/>
  <c r="J46" i="1"/>
  <c r="K46" i="1"/>
  <c r="F65" i="1"/>
  <c r="G65" i="1"/>
  <c r="H65" i="1"/>
  <c r="I65" i="1"/>
  <c r="J65" i="1"/>
  <c r="K65" i="1"/>
  <c r="F101" i="1"/>
  <c r="G101" i="1"/>
  <c r="H101" i="1"/>
  <c r="I101" i="1"/>
  <c r="J101" i="1"/>
  <c r="K101" i="1"/>
  <c r="F61" i="1"/>
  <c r="G61" i="1"/>
  <c r="H61" i="1"/>
  <c r="I61" i="1"/>
  <c r="J61" i="1"/>
  <c r="K61" i="1"/>
  <c r="F5" i="1"/>
  <c r="G5" i="1"/>
  <c r="H5" i="1"/>
  <c r="I5" i="1"/>
  <c r="J5" i="1"/>
  <c r="K5" i="1"/>
  <c r="F12" i="1"/>
  <c r="G12" i="1"/>
  <c r="H12" i="1"/>
  <c r="I12" i="1"/>
  <c r="J12" i="1"/>
  <c r="K12" i="1"/>
  <c r="F48" i="1"/>
  <c r="G48" i="1"/>
  <c r="H48" i="1"/>
  <c r="I48" i="1"/>
  <c r="J48" i="1"/>
  <c r="K48" i="1"/>
  <c r="F54" i="1"/>
  <c r="G54" i="1"/>
  <c r="H54" i="1"/>
  <c r="I54" i="1"/>
  <c r="J54" i="1"/>
  <c r="K54" i="1"/>
  <c r="F70" i="1"/>
  <c r="G70" i="1"/>
  <c r="H70" i="1"/>
  <c r="I70" i="1"/>
  <c r="J70" i="1"/>
  <c r="K70" i="1"/>
  <c r="F72" i="1"/>
  <c r="G72" i="1"/>
  <c r="H72" i="1"/>
  <c r="I72" i="1"/>
  <c r="J72" i="1"/>
  <c r="K72" i="1"/>
  <c r="F75" i="1"/>
  <c r="G75" i="1"/>
  <c r="H75" i="1"/>
  <c r="I75" i="1"/>
  <c r="J75" i="1"/>
  <c r="K75" i="1"/>
  <c r="F79" i="1"/>
  <c r="G79" i="1"/>
  <c r="H79" i="1"/>
  <c r="I79" i="1"/>
  <c r="J79" i="1"/>
  <c r="K79" i="1"/>
  <c r="F82" i="1"/>
  <c r="G82" i="1"/>
  <c r="H82" i="1"/>
  <c r="I82" i="1"/>
  <c r="J82" i="1"/>
  <c r="K82" i="1"/>
  <c r="F84" i="1"/>
  <c r="G84" i="1"/>
  <c r="H84" i="1"/>
  <c r="I84" i="1"/>
  <c r="J84" i="1"/>
  <c r="K84" i="1"/>
  <c r="F55" i="1"/>
  <c r="G55" i="1"/>
  <c r="H55" i="1"/>
  <c r="I55" i="1"/>
  <c r="J55" i="1"/>
  <c r="K55" i="1"/>
  <c r="F108" i="1"/>
  <c r="G108" i="1"/>
  <c r="H108" i="1"/>
  <c r="I108" i="1"/>
  <c r="J108" i="1"/>
  <c r="K108" i="1"/>
  <c r="F127" i="1"/>
  <c r="G127" i="1"/>
  <c r="H127" i="1"/>
  <c r="I127" i="1"/>
  <c r="J127" i="1"/>
  <c r="K127" i="1"/>
  <c r="F145" i="1"/>
  <c r="G145" i="1"/>
  <c r="H145" i="1"/>
  <c r="I145" i="1"/>
  <c r="J145" i="1"/>
  <c r="K145" i="1"/>
  <c r="F151" i="1"/>
  <c r="G151" i="1"/>
  <c r="H151" i="1"/>
  <c r="I151" i="1"/>
  <c r="J151" i="1"/>
  <c r="K151" i="1"/>
  <c r="F157" i="1"/>
  <c r="G157" i="1"/>
  <c r="H157" i="1"/>
  <c r="I157" i="1"/>
  <c r="J157" i="1"/>
  <c r="K157" i="1"/>
  <c r="F160" i="1"/>
  <c r="G160" i="1"/>
  <c r="H160" i="1"/>
  <c r="I160" i="1"/>
  <c r="J160" i="1"/>
  <c r="K160" i="1"/>
  <c r="F162" i="1"/>
  <c r="G162" i="1"/>
  <c r="H162" i="1"/>
  <c r="I162" i="1"/>
  <c r="J162" i="1"/>
  <c r="K162" i="1"/>
  <c r="F171" i="1"/>
  <c r="G171" i="1"/>
  <c r="H171" i="1"/>
  <c r="I171" i="1"/>
  <c r="J171" i="1"/>
  <c r="K171" i="1"/>
  <c r="F47" i="1"/>
  <c r="G47" i="1"/>
  <c r="H47" i="1"/>
  <c r="I47" i="1"/>
  <c r="J47" i="1"/>
  <c r="K47" i="1"/>
  <c r="F64" i="1"/>
  <c r="G64" i="1"/>
  <c r="H64" i="1"/>
  <c r="I64" i="1"/>
  <c r="J64" i="1"/>
  <c r="K64" i="1"/>
  <c r="F124" i="1"/>
  <c r="G124" i="1"/>
  <c r="H124" i="1"/>
  <c r="I124" i="1"/>
  <c r="J124" i="1"/>
  <c r="K124" i="1"/>
  <c r="F114" i="1"/>
  <c r="G114" i="1"/>
  <c r="H114" i="1"/>
  <c r="I114" i="1"/>
  <c r="J114" i="1"/>
  <c r="K114" i="1"/>
  <c r="F80" i="1"/>
  <c r="G80" i="1"/>
  <c r="H80" i="1"/>
  <c r="I80" i="1"/>
  <c r="J80" i="1"/>
  <c r="K80" i="1"/>
  <c r="F43" i="1"/>
  <c r="G43" i="1"/>
  <c r="H43" i="1"/>
  <c r="I43" i="1"/>
  <c r="J43" i="1"/>
  <c r="K4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9" i="1"/>
  <c r="G9" i="1"/>
  <c r="H9" i="1"/>
  <c r="I9" i="1"/>
  <c r="J9" i="1"/>
  <c r="K9" i="1"/>
  <c r="F14" i="1"/>
  <c r="G14" i="1"/>
  <c r="H14" i="1"/>
  <c r="I14" i="1"/>
  <c r="J14" i="1"/>
  <c r="K14" i="1"/>
  <c r="F24" i="1"/>
  <c r="G24" i="1"/>
  <c r="H24" i="1"/>
  <c r="I24" i="1"/>
  <c r="J24" i="1"/>
  <c r="K24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5" i="1"/>
  <c r="G35" i="1"/>
  <c r="H35" i="1"/>
  <c r="I35" i="1"/>
  <c r="J35" i="1"/>
  <c r="K35" i="1"/>
  <c r="F37" i="1"/>
  <c r="G37" i="1"/>
  <c r="H37" i="1"/>
  <c r="I37" i="1"/>
  <c r="J37" i="1"/>
  <c r="K37" i="1"/>
  <c r="F50" i="1"/>
  <c r="G50" i="1"/>
  <c r="H50" i="1"/>
  <c r="I50" i="1"/>
  <c r="J50" i="1"/>
  <c r="K50" i="1"/>
  <c r="F52" i="1"/>
  <c r="G52" i="1"/>
  <c r="H52" i="1"/>
  <c r="I52" i="1"/>
  <c r="J52" i="1"/>
  <c r="K52" i="1"/>
  <c r="F53" i="1"/>
  <c r="G53" i="1"/>
  <c r="H53" i="1"/>
  <c r="I53" i="1"/>
  <c r="J53" i="1"/>
  <c r="K53" i="1"/>
  <c r="F62" i="1"/>
  <c r="G62" i="1"/>
  <c r="H62" i="1"/>
  <c r="I62" i="1"/>
  <c r="J62" i="1"/>
  <c r="K62" i="1"/>
  <c r="F77" i="1"/>
  <c r="G77" i="1"/>
  <c r="H77" i="1"/>
  <c r="I77" i="1"/>
  <c r="J77" i="1"/>
  <c r="K77" i="1"/>
  <c r="F81" i="1"/>
  <c r="G81" i="1"/>
  <c r="H81" i="1"/>
  <c r="I81" i="1"/>
  <c r="J81" i="1"/>
  <c r="K81" i="1"/>
  <c r="F90" i="1"/>
  <c r="G90" i="1"/>
  <c r="H90" i="1"/>
  <c r="I90" i="1"/>
  <c r="J90" i="1"/>
  <c r="K90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8" i="1"/>
  <c r="G118" i="1"/>
  <c r="H118" i="1"/>
  <c r="I118" i="1"/>
  <c r="J118" i="1"/>
  <c r="K118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20" i="1"/>
  <c r="G20" i="1"/>
  <c r="H20" i="1"/>
  <c r="I20" i="1"/>
  <c r="J20" i="1"/>
  <c r="K20" i="1"/>
  <c r="F109" i="1"/>
  <c r="G109" i="1"/>
  <c r="H109" i="1"/>
  <c r="I109" i="1"/>
  <c r="J109" i="1"/>
  <c r="K109" i="1"/>
  <c r="F128" i="1"/>
  <c r="G128" i="1"/>
  <c r="H128" i="1"/>
  <c r="I128" i="1"/>
  <c r="J128" i="1"/>
  <c r="K128" i="1"/>
  <c r="F146" i="1"/>
  <c r="G146" i="1"/>
  <c r="H146" i="1"/>
  <c r="I146" i="1"/>
  <c r="J146" i="1"/>
  <c r="K146" i="1"/>
  <c r="F149" i="1"/>
  <c r="G149" i="1"/>
  <c r="H149" i="1"/>
  <c r="I149" i="1"/>
  <c r="J149" i="1"/>
  <c r="K149" i="1"/>
  <c r="F161" i="1"/>
  <c r="G161" i="1"/>
  <c r="H161" i="1"/>
  <c r="I161" i="1"/>
  <c r="J161" i="1"/>
  <c r="K161" i="1"/>
  <c r="F163" i="1"/>
  <c r="G163" i="1"/>
  <c r="H163" i="1"/>
  <c r="I163" i="1"/>
  <c r="J163" i="1"/>
  <c r="K163" i="1"/>
  <c r="F176" i="1"/>
  <c r="G176" i="1"/>
  <c r="H176" i="1"/>
  <c r="I176" i="1"/>
  <c r="J176" i="1"/>
  <c r="K176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8" i="1"/>
  <c r="G8" i="1"/>
  <c r="H8" i="1"/>
  <c r="I8" i="1"/>
  <c r="J8" i="1"/>
  <c r="K8" i="1"/>
  <c r="F42" i="1"/>
  <c r="G42" i="1"/>
  <c r="H42" i="1"/>
  <c r="I42" i="1"/>
  <c r="J42" i="1"/>
  <c r="K42" i="1"/>
  <c r="F49" i="1"/>
  <c r="G49" i="1"/>
  <c r="H49" i="1"/>
  <c r="I49" i="1"/>
  <c r="J49" i="1"/>
  <c r="K49" i="1"/>
  <c r="F66" i="1"/>
  <c r="G66" i="1"/>
  <c r="H66" i="1"/>
  <c r="I66" i="1"/>
  <c r="J66" i="1"/>
  <c r="K66" i="1"/>
  <c r="F73" i="1"/>
  <c r="G73" i="1"/>
  <c r="H73" i="1"/>
  <c r="I73" i="1"/>
  <c r="J73" i="1"/>
  <c r="K73" i="1"/>
  <c r="F78" i="1"/>
  <c r="G78" i="1"/>
  <c r="H78" i="1"/>
  <c r="I78" i="1"/>
  <c r="J78" i="1"/>
  <c r="K78" i="1"/>
  <c r="F91" i="1"/>
  <c r="G91" i="1"/>
  <c r="H91" i="1"/>
  <c r="I91" i="1"/>
  <c r="J91" i="1"/>
  <c r="K91" i="1"/>
  <c r="F92" i="1"/>
  <c r="G92" i="1"/>
  <c r="H92" i="1"/>
  <c r="I92" i="1"/>
  <c r="J92" i="1"/>
  <c r="K92" i="1"/>
  <c r="F94" i="1"/>
  <c r="G94" i="1"/>
  <c r="H94" i="1"/>
  <c r="I94" i="1"/>
  <c r="J94" i="1"/>
  <c r="K94" i="1"/>
  <c r="F95" i="1"/>
  <c r="G95" i="1"/>
  <c r="H95" i="1"/>
  <c r="I95" i="1"/>
  <c r="J95" i="1"/>
  <c r="K95" i="1"/>
  <c r="F19" i="1"/>
  <c r="G19" i="1"/>
  <c r="H19" i="1"/>
  <c r="I19" i="1"/>
  <c r="J19" i="1"/>
  <c r="K19" i="1"/>
  <c r="F21" i="1"/>
  <c r="G21" i="1"/>
  <c r="H21" i="1"/>
  <c r="I21" i="1"/>
  <c r="J21" i="1"/>
  <c r="K21" i="1"/>
  <c r="F96" i="1"/>
  <c r="G96" i="1"/>
  <c r="H96" i="1"/>
  <c r="I96" i="1"/>
  <c r="J96" i="1"/>
  <c r="K96" i="1"/>
  <c r="F126" i="1"/>
  <c r="G126" i="1"/>
  <c r="H126" i="1"/>
  <c r="I126" i="1"/>
  <c r="J126" i="1"/>
  <c r="K126" i="1"/>
  <c r="F132" i="1"/>
  <c r="G132" i="1"/>
  <c r="H132" i="1"/>
  <c r="I132" i="1"/>
  <c r="J132" i="1"/>
  <c r="K132" i="1"/>
  <c r="F147" i="1"/>
  <c r="G147" i="1"/>
  <c r="H147" i="1"/>
  <c r="I147" i="1"/>
  <c r="J147" i="1"/>
  <c r="K147" i="1"/>
  <c r="F156" i="1"/>
  <c r="G156" i="1"/>
  <c r="H156" i="1"/>
  <c r="I156" i="1"/>
  <c r="J156" i="1"/>
  <c r="K156" i="1"/>
  <c r="F178" i="1"/>
  <c r="G178" i="1"/>
  <c r="H178" i="1"/>
  <c r="I178" i="1"/>
  <c r="J178" i="1"/>
  <c r="K178" i="1"/>
  <c r="F175" i="1"/>
  <c r="G175" i="1"/>
  <c r="H175" i="1"/>
  <c r="I175" i="1"/>
  <c r="J175" i="1"/>
  <c r="K175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82" i="1"/>
  <c r="G182" i="1"/>
  <c r="H182" i="1"/>
  <c r="I182" i="1"/>
  <c r="J182" i="1"/>
  <c r="K182" i="1"/>
  <c r="A182" i="1"/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 l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57" i="1"/>
  <c r="F142" i="1" l="1"/>
  <c r="G142" i="1"/>
  <c r="H142" i="1"/>
  <c r="I142" i="1"/>
  <c r="J142" i="1"/>
  <c r="K142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B127" i="16"/>
  <c r="A137" i="1"/>
  <c r="A136" i="1"/>
  <c r="A135" i="1"/>
  <c r="A134" i="1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3" i="1" l="1"/>
  <c r="G133" i="1"/>
  <c r="H133" i="1"/>
  <c r="I133" i="1"/>
  <c r="J133" i="1"/>
  <c r="K133" i="1"/>
  <c r="A133" i="1"/>
  <c r="A13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 l="1"/>
  <c r="A116" i="1"/>
  <c r="A115" i="1"/>
  <c r="A114" i="1"/>
  <c r="A112" i="1"/>
  <c r="A111" i="1"/>
  <c r="A110" i="1"/>
  <c r="A118" i="1"/>
  <c r="A113" i="1"/>
  <c r="A109" i="1"/>
  <c r="A108" i="1"/>
  <c r="A107" i="1" l="1"/>
  <c r="A106" i="1"/>
  <c r="A105" i="1"/>
  <c r="A104" i="1"/>
  <c r="A103" i="1"/>
  <c r="A102" i="1"/>
  <c r="F107" i="1"/>
  <c r="G107" i="1"/>
  <c r="H107" i="1"/>
  <c r="I107" i="1"/>
  <c r="J107" i="1"/>
  <c r="K107" i="1"/>
  <c r="F102" i="1"/>
  <c r="G102" i="1"/>
  <c r="H102" i="1"/>
  <c r="I102" i="1"/>
  <c r="J102" i="1"/>
  <c r="K102" i="1"/>
  <c r="A97" i="1" l="1"/>
  <c r="A98" i="1"/>
  <c r="A99" i="1"/>
  <c r="A100" i="1"/>
  <c r="A101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74" i="1"/>
  <c r="G74" i="1"/>
  <c r="H74" i="1"/>
  <c r="I74" i="1"/>
  <c r="J74" i="1"/>
  <c r="K74" i="1"/>
  <c r="F67" i="1"/>
  <c r="G67" i="1"/>
  <c r="H67" i="1"/>
  <c r="I67" i="1"/>
  <c r="J67" i="1"/>
  <c r="K67" i="1"/>
  <c r="A64" i="1" l="1"/>
  <c r="A63" i="1"/>
  <c r="A62" i="1"/>
  <c r="A61" i="1"/>
  <c r="A60" i="1"/>
  <c r="A59" i="1"/>
  <c r="A58" i="1"/>
  <c r="F59" i="1"/>
  <c r="G59" i="1"/>
  <c r="H59" i="1"/>
  <c r="I59" i="1"/>
  <c r="J59" i="1"/>
  <c r="K59" i="1"/>
  <c r="F56" i="1"/>
  <c r="G56" i="1"/>
  <c r="H56" i="1"/>
  <c r="I56" i="1"/>
  <c r="J56" i="1"/>
  <c r="K56" i="1"/>
  <c r="F51" i="1"/>
  <c r="G51" i="1"/>
  <c r="H51" i="1"/>
  <c r="I51" i="1"/>
  <c r="J51" i="1"/>
  <c r="K51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5" i="1"/>
  <c r="G45" i="1"/>
  <c r="H45" i="1"/>
  <c r="I45" i="1"/>
  <c r="J45" i="1"/>
  <c r="K45" i="1"/>
  <c r="F39" i="1" l="1"/>
  <c r="G39" i="1"/>
  <c r="H39" i="1"/>
  <c r="I39" i="1"/>
  <c r="J39" i="1"/>
  <c r="K39" i="1"/>
  <c r="F38" i="1"/>
  <c r="G38" i="1"/>
  <c r="H38" i="1"/>
  <c r="I38" i="1"/>
  <c r="J38" i="1"/>
  <c r="K38" i="1"/>
  <c r="A43" i="1"/>
  <c r="A42" i="1"/>
  <c r="A41" i="1"/>
  <c r="A40" i="1"/>
  <c r="A39" i="1"/>
  <c r="A38" i="1"/>
  <c r="A37" i="1" l="1"/>
  <c r="F36" i="1"/>
  <c r="G36" i="1"/>
  <c r="H36" i="1"/>
  <c r="I36" i="1"/>
  <c r="J36" i="1"/>
  <c r="K36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6" i="1"/>
  <c r="G26" i="1"/>
  <c r="H26" i="1"/>
  <c r="I26" i="1"/>
  <c r="J26" i="1"/>
  <c r="K2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 l="1"/>
  <c r="A9" i="1" l="1"/>
  <c r="F17" i="1" l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A15" i="1"/>
  <c r="A10" i="3"/>
  <c r="F10" i="3"/>
  <c r="G10" i="3"/>
  <c r="H10" i="3"/>
  <c r="I10" i="3"/>
  <c r="J10" i="3"/>
  <c r="A5" i="1"/>
  <c r="F13" i="1" l="1"/>
  <c r="G13" i="1"/>
  <c r="H13" i="1"/>
  <c r="I13" i="1"/>
  <c r="J13" i="1"/>
  <c r="K13" i="1"/>
  <c r="A14" i="1"/>
  <c r="A13" i="1"/>
  <c r="A12" i="1"/>
  <c r="A11" i="1" l="1"/>
  <c r="F11" i="1"/>
  <c r="G11" i="1"/>
  <c r="H11" i="1"/>
  <c r="I11" i="1"/>
  <c r="J11" i="1"/>
  <c r="K11" i="1"/>
  <c r="F10" i="1"/>
  <c r="G10" i="1"/>
  <c r="H10" i="1"/>
  <c r="I10" i="1"/>
  <c r="J10" i="1"/>
  <c r="K10" i="1"/>
  <c r="A10" i="1"/>
  <c r="A8" i="1" l="1"/>
  <c r="A9" i="3" l="1"/>
  <c r="J9" i="3"/>
  <c r="I9" i="3"/>
  <c r="H9" i="3"/>
  <c r="G9" i="3"/>
  <c r="F9" i="3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<sst xmlns="http://schemas.openxmlformats.org/spreadsheetml/2006/main" count="14084" uniqueCount="2623">
  <si>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</si>
  <si>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</si>
  <si>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</si>
  <si>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</si>
  <si>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</si>
  <si>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</si>
  <si>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</si>
  <si>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</si>
  <si>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</si>
  <si>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</si>
  <si>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</si>
  <si>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</si>
  <si>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</si>
  <si>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</si>
  <si>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</si>
  <si>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</si>
  <si>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</si>
  <si>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</si>
  <si>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</si>
  <si>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</si>
  <si>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</si>
  <si>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</si>
  <si>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</si>
  <si>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</si>
  <si>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</si>
  <si>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</si>
  <si>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</si>
  <si>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</si>
  <si>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</si>
  <si>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</si>
  <si>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</si>
  <si>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</si>
  <si>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</si>
  <si>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</si>
  <si>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</si>
  <si>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</si>
  <si>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</si>
  <si>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</si>
  <si>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</si>
  <si>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</si>
  <si>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</si>
  <si>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</si>
  <si>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</si>
  <si>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</si>
  <si>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</si>
  <si>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</si>
  <si>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</si>
  <si>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</si>
  <si>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</si>
  <si>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</si>
  <si>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</si>
  <si>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</si>
  <si>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</si>
  <si>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</si>
  <si>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</si>
  <si>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</si>
  <si>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</si>
  <si>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</si>
  <si>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</si>
  <si>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</si>
  <si>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</si>
  <si>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</si>
  <si>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</si>
  <si>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</si>
  <si>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</si>
  <si>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</si>
  <si>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</si>
  <si>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</si>
  <si>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</si>
  <si>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</si>
  <si>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</si>
  <si>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</si>
  <si>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</si>
  <si>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</si>
  <si>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</si>
  <si>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</si>
  <si>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</si>
  <si>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</si>
  <si>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</si>
  <si>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</si>
  <si>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</si>
  <si>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</si>
  <si>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</si>
  <si>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</si>
  <si>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</si>
  <si>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</si>
  <si>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</si>
  <si>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</si>
  <si>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</si>
  <si>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</si>
  <si>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</si>
  <si>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</si>
  <si>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</si>
  <si>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</si>
  <si>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</si>
  <si>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</si>
  <si>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</si>
  <si>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</si>
  <si>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</si>
  <si>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</si>
  <si>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</si>
  <si>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</si>
  <si>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</si>
  <si>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</si>
  <si>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</si>
  <si>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</si>
  <si>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</si>
  <si>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</si>
  <si>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</si>
  <si>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</si>
  <si>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</si>
  <si>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</si>
  <si>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</si>
  <si>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</si>
  <si>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</si>
  <si>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</si>
  <si>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</si>
  <si>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</si>
  <si>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</si>
  <si>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</si>
  <si>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</si>
  <si>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</si>
  <si>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</si>
  <si>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</si>
  <si>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</si>
  <si>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</si>
  <si>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</si>
  <si>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</si>
  <si>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</si>
  <si>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</si>
  <si>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</si>
  <si>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</si>
  <si>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</si>
  <si>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</si>
  <si>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</si>
  <si>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</si>
  <si>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</si>
  <si>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</si>
  <si>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</si>
  <si>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</si>
  <si>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</si>
  <si>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</si>
  <si>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</si>
  <si>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</si>
  <si>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</si>
  <si>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</si>
  <si>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</si>
  <si>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</si>
  <si>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</si>
  <si>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</si>
  <si>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</si>
  <si>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</si>
  <si>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</si>
  <si>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</si>
  <si>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</si>
  <si>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</si>
  <si>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</si>
  <si>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</si>
  <si>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</si>
  <si>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</si>
  <si>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</si>
  <si>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</si>
  <si>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</si>
  <si>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</si>
  <si>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</si>
  <si>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</si>
  <si>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</si>
  <si>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</si>
  <si>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</si>
  <si>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</si>
  <si>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</si>
  <si>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</si>
  <si>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</si>
  <si>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</si>
  <si>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</si>
  <si>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</si>
  <si>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</si>
  <si>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</si>
  <si>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</si>
  <si>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</si>
  <si>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</si>
  <si>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</si>
  <si>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</si>
  <si>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</si>
  <si>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</si>
  <si>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</si>
  <si>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</si>
  <si>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</si>
  <si>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</si>
  <si>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</si>
  <si>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</si>
  <si>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</si>
  <si>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</si>
  <si>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</si>
  <si>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</si>
  <si>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</si>
  <si>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</si>
  <si>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</si>
  <si>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</si>
  <si>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</si>
  <si>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</si>
  <si>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</si>
  <si>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</si>
  <si>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</si>
  <si>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</si>
  <si>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</si>
  <si>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</si>
  <si>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</si>
  <si>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</si>
  <si>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</si>
  <si>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</si>
  <si>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</si>
  <si>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</si>
  <si>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</si>
  <si>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</si>
  <si>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</si>
  <si>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</si>
  <si>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</si>
  <si>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</si>
  <si>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</si>
  <si>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</si>
  <si>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</si>
  <si>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</si>
  <si>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</si>
  <si>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</si>
  <si>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</si>
  <si>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</si>
  <si>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</si>
  <si>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</si>
  <si>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</si>
  <si>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</si>
  <si>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</si>
  <si>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</si>
  <si>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</si>
  <si>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</si>
  <si>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</si>
  <si>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</si>
  <si>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</si>
  <si>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</si>
  <si>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</si>
  <si>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</si>
  <si>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</si>
  <si>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</si>
  <si>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</si>
  <si>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</si>
  <si>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</si>
  <si>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</si>
  <si>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</si>
  <si>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</si>
  <si>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</si>
  <si>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</si>
  <si>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</si>
  <si>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</si>
  <si>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</si>
  <si>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</si>
  <si>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</si>
  <si>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</si>
  <si>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</si>
  <si>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</si>
  <si>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</si>
  <si>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</si>
  <si>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</si>
  <si>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</si>
  <si>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</si>
  <si>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</si>
  <si>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</si>
  <si>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</si>
  <si>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</si>
  <si>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</si>
  <si>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</si>
  <si>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</si>
  <si>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</si>
  <si>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</si>
  <si>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</si>
  <si>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</si>
  <si>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</si>
  <si>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</si>
  <si>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</si>
  <si>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</si>
  <si>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</si>
  <si>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</si>
  <si>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</si>
  <si>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</si>
  <si>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</si>
  <si>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</si>
  <si>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</si>
  <si>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</si>
  <si>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</si>
  <si>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</si>
  <si>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</si>
  <si>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</si>
  <si>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</si>
  <si>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</si>
  <si>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</si>
  <si>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</si>
  <si>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</si>
  <si>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</si>
  <si>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</si>
  <si>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</si>
  <si>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</si>
  <si>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</si>
  <si>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</si>
  <si>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</si>
  <si>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</si>
  <si>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</si>
  <si>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</si>
  <si>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</si>
  <si>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</si>
  <si>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</si>
  <si>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</si>
  <si>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</si>
  <si>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</si>
  <si>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</si>
  <si>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</si>
  <si>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</si>
  <si>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</si>
  <si>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</si>
  <si>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</si>
  <si>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</si>
  <si>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</si>
  <si>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</si>
  <si>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</si>
  <si>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</si>
  <si>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</si>
  <si>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</si>
  <si>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</si>
  <si>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</si>
  <si>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</si>
  <si>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</si>
  <si>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</si>
  <si>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</si>
  <si>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</si>
  <si>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</si>
  <si>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</si>
  <si>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</si>
  <si>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</si>
  <si>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</si>
  <si>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</si>
  <si>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</si>
  <si>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</si>
  <si>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</si>
  <si>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</si>
  <si>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</si>
  <si>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</si>
  <si>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</si>
  <si>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</si>
  <si>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</si>
  <si>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</si>
  <si>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</si>
  <si>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</si>
  <si>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</si>
  <si>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</si>
  <si>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</si>
  <si>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</si>
  <si>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</si>
  <si>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</si>
  <si>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</si>
  <si>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</si>
  <si>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</si>
  <si>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</si>
  <si>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</si>
  <si>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</si>
  <si>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</si>
  <si>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</si>
  <si>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</si>
  <si>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</si>
  <si>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</si>
  <si>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</si>
  <si>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</si>
  <si>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</si>
  <si>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</si>
  <si>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</si>
  <si>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</si>
  <si>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</si>
  <si>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</si>
  <si>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</si>
  <si>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</si>
  <si>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</si>
  <si>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</si>
  <si>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</si>
  <si>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</si>
  <si>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</si>
  <si>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</si>
  <si>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</si>
  <si>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</si>
  <si>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</si>
  <si>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</si>
  <si>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</si>
  <si>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</si>
  <si>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</si>
  <si>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</si>
  <si>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</si>
  <si>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</si>
  <si>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</si>
  <si>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</si>
  <si>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</si>
  <si>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</si>
  <si>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</si>
  <si>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</si>
  <si>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</si>
  <si>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</si>
  <si>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</si>
  <si>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</si>
  <si>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</si>
  <si>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</si>
  <si>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</si>
  <si>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</si>
  <si>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</si>
  <si>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</si>
  <si>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</si>
  <si>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</si>
  <si>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</si>
  <si>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</si>
  <si>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</si>
  <si>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</si>
  <si>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</si>
  <si>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</si>
  <si>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</si>
  <si>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</si>
  <si>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</si>
  <si>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</si>
  <si>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</si>
  <si>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</si>
  <si>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</si>
  <si>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</si>
  <si>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</si>
  <si>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</si>
  <si>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</si>
  <si>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</si>
  <si>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</si>
  <si>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</si>
  <si>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</si>
  <si>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</si>
  <si>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</si>
  <si>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</si>
  <si>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</si>
  <si>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</si>
  <si>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</si>
  <si>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</si>
  <si>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</si>
  <si>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</si>
  <si>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</si>
  <si>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</si>
  <si>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</si>
  <si>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</si>
  <si>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</si>
  <si>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</si>
  <si>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</si>
  <si>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</si>
  <si>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</si>
  <si>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</si>
  <si>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</si>
  <si>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</si>
  <si>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</si>
  <si>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</si>
  <si>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</si>
  <si>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</si>
  <si>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</si>
  <si>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</si>
  <si>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</si>
  <si>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</si>
  <si>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</si>
  <si>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</si>
  <si>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</si>
  <si>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</si>
  <si>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</si>
  <si>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</si>
  <si>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</si>
  <si>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</si>
  <si>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</si>
  <si>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</si>
  <si>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</si>
  <si>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</si>
  <si>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</si>
  <si>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</si>
  <si>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</si>
  <si>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</si>
  <si>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</si>
  <si>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</si>
  <si>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</si>
  <si>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</si>
  <si>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</si>
  <si>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</si>
  <si>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</si>
  <si>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</si>
  <si>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</si>
  <si>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</si>
  <si>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</si>
  <si>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</si>
  <si>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</si>
  <si>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</si>
  <si>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</si>
  <si>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</si>
  <si>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</si>
  <si>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</si>
  <si>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</si>
  <si>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</si>
  <si>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</si>
  <si>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</si>
  <si>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</si>
  <si>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</si>
  <si>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</si>
  <si>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</si>
  <si>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</si>
  <si>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</si>
  <si>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</si>
  <si>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</si>
  <si>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</si>
  <si>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</si>
  <si>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</si>
  <si>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</si>
  <si>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</si>
  <si>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</si>
  <si>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</si>
  <si>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</si>
  <si>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</si>
  <si>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</si>
  <si>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</si>
  <si>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</si>
  <si>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</si>
  <si>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</si>
  <si>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</si>
  <si>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</si>
  <si>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</si>
  <si>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</si>
  <si>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</si>
  <si>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</si>
  <si>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</si>
  <si>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</si>
  <si>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</si>
  <si>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</si>
  <si>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</si>
  <si>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</si>
  <si>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</si>
  <si>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</si>
  <si>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</si>
  <si>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</si>
  <si>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</si>
  <si>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</si>
  <si>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</si>
  <si>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</si>
  <si>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</si>
  <si>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</si>
  <si>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</si>
  <si>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</si>
  <si>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</si>
  <si>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</si>
  <si>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</si>
  <si>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</si>
  <si>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</si>
  <si>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</si>
  <si>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</si>
  <si>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</si>
  <si>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</si>
  <si>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</si>
  <si>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</si>
  <si>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</si>
  <si>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</si>
  <si>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</si>
  <si>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</si>
  <si>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</si>
  <si>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</si>
  <si>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</si>
  <si>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</si>
  <si>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</si>
  <si>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</si>
  <si>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</si>
  <si>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</si>
  <si>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</si>
  <si>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</si>
  <si>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</si>
  <si>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</si>
  <si>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</si>
  <si>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</si>
  <si>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</si>
  <si>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</si>
  <si>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</si>
  <si>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</si>
  <si>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</si>
  <si>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</si>
  <si>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</si>
  <si>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</si>
  <si>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</si>
  <si>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</si>
  <si>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</si>
  <si>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</si>
  <si>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</si>
  <si>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</si>
  <si>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</si>
  <si>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</si>
  <si>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</si>
  <si>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</si>
  <si>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</si>
  <si>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</si>
  <si>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</si>
  <si>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</si>
  <si>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</si>
  <si>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</si>
  <si>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</si>
  <si>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</si>
  <si>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</si>
  <si>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</si>
  <si>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</si>
  <si>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</si>
  <si>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</si>
  <si>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</si>
  <si>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</si>
  <si>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</si>
  <si>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</si>
  <si>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</si>
  <si>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</si>
  <si>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</si>
  <si>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</si>
  <si>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</si>
  <si>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</si>
  <si>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</si>
  <si>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</si>
  <si>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</si>
  <si>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</si>
  <si>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</si>
  <si>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</si>
  <si>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</si>
  <si>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</si>
  <si>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</si>
  <si>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</si>
  <si>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</si>
  <si>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</si>
  <si>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</si>
  <si>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</si>
  <si>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</si>
  <si>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</si>
  <si>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</si>
  <si>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</si>
  <si>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</si>
  <si>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</si>
  <si>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</si>
  <si>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</si>
  <si>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</si>
  <si>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</si>
  <si>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</si>
  <si>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</si>
  <si>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</si>
  <si>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</si>
  <si>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</si>
  <si>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</si>
  <si>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</si>
  <si>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</si>
  <si>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</si>
  <si>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</si>
  <si>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</si>
  <si>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</si>
  <si>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</si>
  <si>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</si>
  <si>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</si>
  <si>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</si>
  <si>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</si>
  <si>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</si>
  <si>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</si>
  <si>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</si>
  <si>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</si>
  <si>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</si>
  <si>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</si>
  <si>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</si>
  <si>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</si>
  <si>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</si>
  <si>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</si>
  <si>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</si>
  <si>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</si>
  <si>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</si>
  <si>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</si>
  <si>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</si>
  <si>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</si>
  <si>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</si>
  <si>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</si>
  <si>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</si>
  <si>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</si>
  <si>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</si>
  <si>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</si>
  <si>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</si>
  <si>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</si>
  <si>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</si>
  <si>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</si>
  <si>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</si>
  <si>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</si>
  <si>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</si>
  <si>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</si>
  <si>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</si>
  <si>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</si>
  <si>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</si>
  <si>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</si>
  <si>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</si>
  <si>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</si>
  <si>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</si>
  <si>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</si>
  <si>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</si>
  <si>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</si>
  <si>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</si>
  <si>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</si>
  <si>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</si>
  <si>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</si>
  <si>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</si>
  <si>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</si>
  <si>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</si>
  <si>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</si>
  <si>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</si>
  <si>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</si>
  <si>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</si>
  <si>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</si>
  <si>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</si>
  <si>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</si>
  <si>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</si>
  <si>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</si>
  <si>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</si>
  <si>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</si>
  <si>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</si>
  <si>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</si>
  <si>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</si>
  <si>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</si>
  <si>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</si>
  <si>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</si>
  <si>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</si>
  <si>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</si>
  <si>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</si>
  <si>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</si>
  <si>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</si>
  <si>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</si>
  <si>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</si>
  <si>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</si>
  <si>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</si>
  <si>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</si>
  <si>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</si>
  <si>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</si>
  <si>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</si>
  <si>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</si>
  <si>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</si>
  <si>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</si>
  <si>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</si>
  <si>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</si>
  <si>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</si>
  <si>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</si>
  <si>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</si>
  <si>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</si>
  <si>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</si>
  <si>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</si>
  <si>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</si>
  <si>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</si>
  <si>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</si>
  <si>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</si>
  <si>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</si>
  <si>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</si>
  <si>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</si>
  <si>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</si>
  <si>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</si>
  <si>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</si>
  <si>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</si>
  <si>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</si>
  <si>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</si>
  <si>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</si>
  <si>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</si>
  <si>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</si>
  <si>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</si>
  <si>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</si>
  <si>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</si>
  <si>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</si>
  <si>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</si>
  <si>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</si>
  <si>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</si>
  <si>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</si>
  <si>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</si>
  <si>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</si>
  <si>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</si>
  <si>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</si>
  <si>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</si>
  <si>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</si>
  <si>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</si>
  <si>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</si>
  <si>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</si>
  <si>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</si>
  <si>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</si>
  <si>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</si>
  <si>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</si>
  <si>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</si>
  <si>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</si>
  <si>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</si>
  <si>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</si>
  <si>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</si>
  <si>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</si>
  <si>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</si>
  <si>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</si>
  <si>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</si>
  <si>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</si>
  <si>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</si>
  <si>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</si>
  <si>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</si>
  <si>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</si>
  <si>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</si>
  <si>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</si>
  <si>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</si>
  <si>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</si>
  <si>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</si>
  <si>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</si>
  <si>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</si>
  <si>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</si>
  <si>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</si>
  <si>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</si>
  <si>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</si>
  <si>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</si>
  <si>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</si>
  <si>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</si>
  <si>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</si>
  <si>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</si>
  <si>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</si>
  <si>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</si>
  <si>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</si>
  <si>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</si>
  <si>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</si>
  <si>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</si>
  <si>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</si>
  <si>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</si>
  <si>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</si>
  <si>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</si>
  <si>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</si>
  <si>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</si>
  <si>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</si>
  <si>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</si>
  <si>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</si>
  <si>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</si>
  <si>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</si>
  <si>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</si>
  <si>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</si>
  <si>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</si>
  <si>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</si>
  <si>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</si>
  <si>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</si>
  <si>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</si>
  <si>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</si>
  <si>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</si>
  <si>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</si>
  <si>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</si>
  <si>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</si>
  <si>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</si>
  <si>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</si>
  <si>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</si>
  <si>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</si>
  <si>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</si>
  <si>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</si>
  <si>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</si>
  <si>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</si>
  <si>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</si>
  <si>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</si>
  <si>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</si>
  <si>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</si>
  <si>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</si>
  <si>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</si>
  <si>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</si>
  <si>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</si>
  <si>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</si>
  <si>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</si>
  <si>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</si>
  <si>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</si>
  <si>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</si>
  <si>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</si>
  <si>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</si>
  <si>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</si>
  <si>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</si>
  <si>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</si>
  <si>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</si>
  <si>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</si>
  <si>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</si>
  <si>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</si>
  <si>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</si>
  <si>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</si>
  <si>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</si>
  <si>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</si>
  <si>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</si>
  <si>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</si>
  <si>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</si>
  <si>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</si>
  <si>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</si>
  <si>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</si>
  <si>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</si>
  <si>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</si>
  <si>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</si>
  <si>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</si>
  <si>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</si>
  <si>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</si>
  <si>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</si>
  <si>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</si>
  <si>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</si>
  <si>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</si>
  <si>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</si>
  <si>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</si>
  <si>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</si>
  <si>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</si>
  <si>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</si>
  <si>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</si>
  <si>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</si>
  <si>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</si>
  <si>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</si>
  <si>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</si>
  <si>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</si>
  <si>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</si>
  <si>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</si>
  <si>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</si>
  <si>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</si>
  <si>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</si>
  <si>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</si>
  <si>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</si>
  <si>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</si>
  <si>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</si>
  <si>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</si>
  <si>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</si>
  <si>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</si>
  <si>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</si>
  <si>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</si>
  <si>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</si>
  <si>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</si>
  <si>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</si>
  <si>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</si>
  <si>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</si>
  <si>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</si>
  <si>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</si>
  <si>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</si>
  <si>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</si>
  <si>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</si>
  <si>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</si>
  <si>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</si>
  <si>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</si>
  <si>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</si>
  <si>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</si>
  <si>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</si>
  <si>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</si>
  <si>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</si>
  <si>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</si>
  <si>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</si>
  <si>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</si>
  <si>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</si>
  <si>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</si>
  <si>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</si>
  <si>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</si>
  <si>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</si>
  <si>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</si>
  <si>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</si>
  <si>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</si>
  <si>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</si>
  <si>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</si>
  <si>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</si>
  <si>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</si>
  <si>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</si>
  <si>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</si>
  <si>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</si>
  <si>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</si>
  <si>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</si>
  <si>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</si>
  <si>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</si>
  <si>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</si>
  <si>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</si>
  <si>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</si>
  <si>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</si>
  <si>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</si>
  <si>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</si>
  <si>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</si>
  <si>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</si>
  <si>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</si>
  <si>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</si>
  <si>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</si>
  <si>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</si>
  <si>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</si>
  <si>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</si>
  <si>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</si>
  <si>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</si>
  <si>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</si>
  <si>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</si>
  <si>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</si>
  <si>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</si>
  <si>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</si>
  <si>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</si>
  <si>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</si>
  <si>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</si>
  <si>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</si>
  <si>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</si>
  <si>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</si>
  <si>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</si>
  <si>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</si>
  <si>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</si>
  <si>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</si>
  <si>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</si>
  <si>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</si>
  <si>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</si>
  <si>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</si>
  <si>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</si>
  <si>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</si>
  <si>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</si>
  <si>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</si>
  <si>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</si>
  <si>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</si>
  <si>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</si>
  <si>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</si>
  <si>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</si>
  <si>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</si>
  <si>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</si>
  <si>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</si>
  <si>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</si>
  <si>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</si>
  <si>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</si>
  <si>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</si>
  <si>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</si>
  <si>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</si>
  <si>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</si>
  <si>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</si>
  <si>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</si>
  <si>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</si>
  <si>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</si>
  <si>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</si>
  <si>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</si>
  <si>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</si>
  <si>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</si>
  <si>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</si>
  <si>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</si>
  <si>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</si>
  <si>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</si>
  <si>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</si>
  <si>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</si>
  <si>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</si>
  <si>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</si>
  <si>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</si>
  <si>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</si>
  <si>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</si>
  <si>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</si>
  <si>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</si>
  <si>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</si>
  <si>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</si>
  <si>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</si>
  <si>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</si>
  <si>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</si>
  <si>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</si>
  <si>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</si>
  <si>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</si>
  <si>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</si>
  <si>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</si>
  <si>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</si>
  <si>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</si>
  <si>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</si>
  <si>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</si>
  <si>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</si>
  <si>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</si>
  <si>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</si>
  <si>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</si>
  <si>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</si>
  <si>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</si>
  <si>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</si>
  <si>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</si>
  <si>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</si>
  <si>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</si>
  <si>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</si>
  <si>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</si>
  <si>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</si>
  <si>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</si>
  <si>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</si>
  <si>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</si>
  <si>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</si>
  <si>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</si>
  <si>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</si>
  <si>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</si>
  <si>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</si>
  <si>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</si>
  <si>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</si>
  <si>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</si>
  <si>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</si>
  <si>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</si>
  <si>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</si>
  <si>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</si>
  <si>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</si>
  <si>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</si>
  <si>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</si>
  <si>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</si>
  <si>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</si>
  <si>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</si>
  <si>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</si>
  <si>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</si>
  <si>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</si>
  <si>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</si>
  <si>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</si>
  <si>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</si>
  <si>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</si>
  <si>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</si>
  <si>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</si>
  <si>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</si>
  <si>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</si>
  <si>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</si>
  <si>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</si>
  <si>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</si>
  <si>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</si>
  <si>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</si>
  <si>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</si>
  <si>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</si>
  <si>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</si>
  <si>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</si>
  <si>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</si>
  <si>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</si>
  <si>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</si>
  <si>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</si>
  <si>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</si>
  <si>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</si>
  <si>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</si>
  <si>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</si>
  <si>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</si>
  <si>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</si>
  <si>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</si>
  <si>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</si>
  <si>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</si>
  <si>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</si>
  <si>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</si>
  <si>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</si>
  <si>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</si>
  <si>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</si>
  <si>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</si>
  <si>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</si>
  <si>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</si>
  <si>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</si>
  <si>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</si>
  <si>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</si>
  <si>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</si>
  <si>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</si>
  <si>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</si>
  <si>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</si>
  <si>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</si>
  <si>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</si>
  <si>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</si>
  <si>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</si>
  <si>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</si>
  <si>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</si>
  <si>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</si>
  <si>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</si>
  <si>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</si>
  <si>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</si>
  <si>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</si>
  <si>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</si>
  <si>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</si>
  <si>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</si>
  <si>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</si>
  <si>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</si>
  <si>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</si>
  <si>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</si>
  <si>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</si>
  <si>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</si>
  <si>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</si>
  <si>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</si>
  <si>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</si>
  <si>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</si>
  <si>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</si>
  <si>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</si>
  <si>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</si>
  <si>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</si>
  <si>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</si>
  <si>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</si>
  <si>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</si>
  <si>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</si>
  <si>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</si>
  <si>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</si>
  <si>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</si>
  <si>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</si>
  <si>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</si>
  <si>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</si>
  <si>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</si>
  <si>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</si>
  <si>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</si>
  <si>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</si>
  <si>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</si>
  <si>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</si>
  <si>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</si>
  <si>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</si>
  <si>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</si>
  <si>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</si>
  <si>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</si>
  <si>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</si>
  <si>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</si>
  <si>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</si>
  <si>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</si>
  <si>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</si>
  <si>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</si>
  <si>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</si>
  <si>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</si>
  <si>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</si>
  <si>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</si>
  <si>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</si>
  <si>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</si>
  <si>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</si>
  <si>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</si>
  <si>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</si>
  <si>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</si>
  <si>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</si>
  <si>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</si>
  <si>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</si>
  <si>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</si>
  <si>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</si>
  <si>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</si>
  <si>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</si>
  <si>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</si>
  <si>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</si>
  <si>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</si>
  <si>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</si>
  <si>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</si>
  <si>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</si>
  <si>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</si>
  <si>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</si>
  <si>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</si>
  <si>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</si>
  <si>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</si>
  <si>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</si>
  <si>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</si>
  <si>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</si>
  <si>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</si>
  <si>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</si>
  <si>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</si>
  <si>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</si>
  <si>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</si>
  <si>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</si>
  <si>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</si>
  <si>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</si>
  <si>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</si>
  <si>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</si>
  <si>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</si>
  <si>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</si>
  <si>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</si>
  <si>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</si>
  <si>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</si>
  <si>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</si>
  <si>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</si>
  <si>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</si>
  <si>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</si>
  <si>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</si>
  <si>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</si>
  <si>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</si>
  <si>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</si>
  <si>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</si>
  <si>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</si>
  <si>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</si>
  <si>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</si>
  <si>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</si>
  <si>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</si>
  <si>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</si>
  <si>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</si>
  <si>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</si>
  <si>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</si>
  <si>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</si>
  <si>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</si>
  <si>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</si>
  <si>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</si>
  <si>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</si>
  <si>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</si>
  <si>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</si>
  <si>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</si>
  <si>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</si>
  <si>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</si>
  <si>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</si>
  <si>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</si>
  <si>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</si>
  <si>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</si>
  <si>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</si>
  <si>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</si>
  <si>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</si>
  <si>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</si>
  <si>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</si>
  <si>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</si>
  <si>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</si>
  <si>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</si>
  <si>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</si>
  <si>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</si>
  <si>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</si>
  <si>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</si>
  <si>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</si>
  <si>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</si>
  <si>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</si>
  <si>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</si>
  <si>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</si>
  <si>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</si>
  <si>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</si>
  <si>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</si>
  <si>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</si>
  <si>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</si>
  <si>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</si>
  <si>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</si>
  <si>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</si>
  <si>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</si>
  <si>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</si>
  <si>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</si>
  <si>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</si>
  <si>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</si>
  <si>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</si>
  <si>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</si>
  <si>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</si>
  <si>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</si>
  <si>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</si>
  <si>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</si>
  <si>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</si>
  <si>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</si>
  <si>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</si>
  <si>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</si>
  <si>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</si>
  <si>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</si>
  <si>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</si>
  <si>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</si>
  <si>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</si>
  <si>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</si>
  <si>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</si>
  <si>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</si>
  <si>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</si>
  <si>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</si>
  <si>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</si>
  <si>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</si>
  <si>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</si>
  <si>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</si>
  <si>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</si>
  <si>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</si>
  <si>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</si>
  <si>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</si>
  <si>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</si>
  <si>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</si>
  <si>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</si>
  <si>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</si>
  <si>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</si>
  <si>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</si>
  <si>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</si>
  <si>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</si>
  <si>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</si>
  <si>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</si>
  <si>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</si>
  <si>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</si>
  <si>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</si>
  <si>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</si>
  <si>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</si>
  <si>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</si>
  <si>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</si>
  <si>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</si>
  <si>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</si>
  <si>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</si>
  <si>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</si>
  <si>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</si>
  <si>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</si>
  <si>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</si>
  <si>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</si>
  <si>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</si>
  <si>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</si>
  <si>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</si>
  <si>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</si>
  <si>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</si>
  <si>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</si>
  <si>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</si>
  <si>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</si>
  <si>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</si>
  <si>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</si>
  <si>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</si>
  <si>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</si>
  <si>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</si>
  <si>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</si>
  <si>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</si>
  <si>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</si>
  <si>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</si>
  <si>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</si>
  <si>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</si>
  <si>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</si>
  <si>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</si>
  <si>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</si>
  <si>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</si>
  <si>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</si>
  <si>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</si>
  <si>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</si>
  <si>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</si>
  <si>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</si>
  <si>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</si>
  <si>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</si>
  <si>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</si>
  <si>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</si>
  <si>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</si>
  <si>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</si>
  <si>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</si>
  <si>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</si>
  <si>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</si>
  <si>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</si>
  <si>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</si>
  <si>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</si>
  <si>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</si>
  <si>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</si>
  <si>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</si>
  <si>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</si>
  <si>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</si>
  <si>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</si>
  <si>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</si>
  <si>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</si>
  <si>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</si>
  <si>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</si>
  <si>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</si>
  <si>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</si>
  <si>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</si>
  <si>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</si>
  <si>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</si>
  <si>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</si>
  <si>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</si>
  <si>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</si>
  <si>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</si>
  <si>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</si>
  <si>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</si>
  <si>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</si>
  <si>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</si>
  <si>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</si>
  <si>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</si>
  <si>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</si>
  <si>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</si>
  <si>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</si>
  <si>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</si>
  <si>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</si>
  <si>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</si>
  <si>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</si>
  <si>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</si>
  <si>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</si>
  <si>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</si>
  <si>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</si>
  <si>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</si>
  <si>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</si>
  <si>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</si>
  <si>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</si>
  <si>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</si>
  <si>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</si>
  <si>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</si>
  <si>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</si>
  <si>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</si>
  <si>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</si>
  <si>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</si>
  <si>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</si>
  <si>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</si>
  <si>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</si>
  <si>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</si>
  <si>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</si>
  <si>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</si>
  <si>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</si>
  <si>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</si>
  <si>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</si>
  <si>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</si>
  <si>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</si>
  <si>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</si>
  <si>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</si>
  <si>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</si>
  <si>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</si>
  <si>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</si>
  <si>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</si>
  <si>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</si>
  <si>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</si>
  <si>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</si>
  <si>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</si>
  <si>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</si>
  <si>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</si>
  <si>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</si>
  <si>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</si>
  <si>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</si>
  <si>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</si>
  <si>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</si>
  <si>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</si>
  <si>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</si>
  <si>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</si>
  <si>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</si>
  <si>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</si>
  <si>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</si>
  <si>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</si>
  <si>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</si>
  <si>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</si>
  <si>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</si>
  <si>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</si>
  <si>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</si>
  <si>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</si>
  <si>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</si>
  <si>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</si>
  <si>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</si>
  <si>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</si>
  <si>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</si>
  <si>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</si>
  <si>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</si>
  <si>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</si>
  <si>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</si>
  <si>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</si>
  <si>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</si>
  <si>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</si>
  <si>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</si>
  <si>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</si>
  <si>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</si>
  <si>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</si>
  <si>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</si>
  <si>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</si>
  <si>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</si>
  <si>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</si>
  <si>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</si>
  <si>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</si>
  <si>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</si>
  <si>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</si>
  <si>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</si>
  <si>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</si>
  <si>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</si>
  <si>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</si>
  <si>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</si>
  <si>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</si>
  <si>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</si>
  <si>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</si>
  <si>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</si>
  <si>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</si>
  <si>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</si>
  <si>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</si>
  <si>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</si>
  <si>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</si>
  <si>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</si>
  <si>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</si>
  <si>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</si>
  <si>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</si>
  <si>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</si>
  <si>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</si>
  <si>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</si>
  <si>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</si>
  <si>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</si>
  <si>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</si>
  <si>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</si>
  <si>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</si>
  <si>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</si>
  <si>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</si>
  <si>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</si>
  <si>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</si>
  <si>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</si>
  <si>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</si>
  <si>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</si>
  <si>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</si>
  <si>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</si>
  <si>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</si>
  <si>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</si>
  <si>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</si>
  <si>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</si>
  <si>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</si>
  <si>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</si>
  <si>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</si>
  <si>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</si>
  <si>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</si>
  <si>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</si>
  <si>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</si>
  <si>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</si>
  <si>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</si>
  <si>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</si>
  <si>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</si>
  <si>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</si>
  <si>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</si>
  <si>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</si>
  <si>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</si>
  <si>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</si>
  <si>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</si>
  <si>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</si>
  <si>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</si>
  <si>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</si>
  <si>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</si>
  <si>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</si>
  <si>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</si>
  <si>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</si>
  <si>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</si>
  <si>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</si>
  <si>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</si>
  <si>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</si>
  <si>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</si>
  <si>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</si>
  <si>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</si>
  <si>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</si>
  <si>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</si>
  <si>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</si>
  <si>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</si>
  <si>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</si>
  <si>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</si>
  <si>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</si>
  <si>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</si>
  <si>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</si>
  <si>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</si>
  <si>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</si>
  <si>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</si>
  <si>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</si>
  <si>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</si>
  <si>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</si>
  <si>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</si>
  <si>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</si>
  <si>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</si>
  <si>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</si>
  <si>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</si>
  <si>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</si>
  <si>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</si>
  <si>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</si>
  <si>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</si>
  <si>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</si>
  <si>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</si>
  <si>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</si>
  <si>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</si>
  <si>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</si>
  <si>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</si>
  <si>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</si>
  <si>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</si>
  <si>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</si>
  <si>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</si>
  <si>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</si>
  <si>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</si>
  <si>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</si>
  <si>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</si>
  <si>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</si>
  <si>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</si>
  <si>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</si>
  <si>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</si>
  <si>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</si>
  <si>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</si>
  <si>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</si>
  <si>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</si>
  <si>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</si>
  <si>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</si>
  <si>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</si>
  <si>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</si>
  <si>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</si>
  <si>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</si>
  <si>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</si>
  <si>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</si>
  <si>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</si>
  <si>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</si>
  <si>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</si>
  <si>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</si>
  <si>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</si>
  <si>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</si>
  <si>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</si>
  <si>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</si>
  <si>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</si>
  <si>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</si>
  <si>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</si>
  <si>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</si>
  <si>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</si>
  <si>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</si>
  <si>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</si>
  <si>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</si>
  <si>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</si>
  <si>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</si>
  <si>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</si>
  <si>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</si>
  <si>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</si>
  <si>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</si>
  <si>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</si>
  <si>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</si>
  <si>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</si>
  <si>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</si>
  <si>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</si>
  <si>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</si>
  <si>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</si>
  <si>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</si>
  <si>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</si>
  <si>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</si>
  <si>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</si>
  <si>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</si>
  <si>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</si>
  <si>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</si>
  <si>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</si>
  <si>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</si>
  <si>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</si>
  <si>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</si>
  <si>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</si>
  <si>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</si>
  <si>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</si>
  <si>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</si>
  <si>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</si>
  <si>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</si>
  <si>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</si>
  <si>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</si>
  <si>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</si>
  <si>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</si>
  <si>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</si>
  <si>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</si>
  <si>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</si>
  <si>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</si>
  <si>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</si>
  <si>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</si>
  <si>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</si>
  <si>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</si>
  <si>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</si>
  <si>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</si>
  <si>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</si>
  <si>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</si>
  <si>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</si>
  <si>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</si>
  <si>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</si>
  <si>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</si>
  <si>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</si>
  <si>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</si>
  <si>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</si>
  <si>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</si>
  <si>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</si>
  <si>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</si>
  <si>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</si>
  <si>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</si>
  <si>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</si>
  <si>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</si>
  <si>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</si>
  <si>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</si>
  <si>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</si>
  <si>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</si>
  <si>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</si>
  <si>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</si>
  <si>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</si>
  <si>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</si>
  <si>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</si>
  <si>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</si>
  <si>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</si>
  <si>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</si>
  <si>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</si>
  <si>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</si>
  <si>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</si>
  <si>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</si>
  <si>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</si>
  <si>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</si>
  <si>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</si>
  <si>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</si>
  <si>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</si>
  <si>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</si>
  <si>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</si>
  <si>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</si>
  <si>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</si>
  <si>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</si>
  <si>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</si>
  <si>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</si>
  <si>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</si>
  <si>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</si>
  <si>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</si>
  <si>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</si>
  <si>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</si>
  <si>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</si>
  <si>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</si>
  <si>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</si>
  <si>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</si>
  <si>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</si>
  <si>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</si>
  <si>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</si>
  <si>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</si>
  <si>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</si>
  <si>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</si>
  <si>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</si>
  <si>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</si>
  <si>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</si>
  <si>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</si>
  <si>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</si>
  <si>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</si>
  <si>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</si>
  <si>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</si>
  <si>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</si>
  <si>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</si>
  <si>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</si>
  <si>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</si>
  <si>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</si>
  <si>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</si>
  <si>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</si>
  <si>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</si>
  <si>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</si>
  <si>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</si>
  <si>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</si>
  <si>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</si>
  <si>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</si>
  <si>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</si>
  <si>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</si>
  <si>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</si>
  <si>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</si>
  <si>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</si>
  <si>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</si>
  <si>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</si>
  <si>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</si>
  <si>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</si>
  <si>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</si>
  <si>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</si>
  <si>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</si>
  <si>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</si>
  <si>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</si>
  <si>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</si>
  <si>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</si>
  <si>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</si>
  <si>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</si>
  <si>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</si>
  <si>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</si>
  <si>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</si>
  <si>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</si>
  <si>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</si>
  <si>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</si>
  <si>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</si>
  <si>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</si>
  <si>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</si>
  <si>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</si>
  <si>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</si>
  <si>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</si>
  <si>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</si>
  <si>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</si>
  <si>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</si>
  <si>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</si>
  <si>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</si>
  <si>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</si>
  <si>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</si>
  <si>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</si>
  <si>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</si>
  <si>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</si>
  <si>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</si>
  <si>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</si>
  <si>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</si>
  <si>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</si>
  <si>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</si>
  <si>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</si>
  <si>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</si>
  <si>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</si>
  <si>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</si>
  <si>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</si>
  <si>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</si>
  <si>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</si>
  <si>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</si>
  <si>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</si>
  <si>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</si>
  <si>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</si>
  <si>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</si>
  <si>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</si>
  <si>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</si>
  <si>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</si>
  <si>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</si>
  <si>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</si>
  <si>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</si>
  <si>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</si>
  <si>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</si>
  <si>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</si>
  <si>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</si>
  <si>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</si>
  <si>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</si>
  <si>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</si>
  <si>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</si>
  <si>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</si>
  <si>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</si>
  <si>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</si>
  <si>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</si>
  <si>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</si>
  <si>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</si>
  <si>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</si>
  <si>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</si>
  <si>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</si>
  <si>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</si>
  <si>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</si>
  <si>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</si>
  <si>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</si>
  <si>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</si>
  <si>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</si>
  <si>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</si>
  <si>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</si>
  <si>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</si>
  <si>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</si>
  <si>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</si>
  <si>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</si>
  <si>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</si>
  <si>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</si>
  <si>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</si>
  <si>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</si>
  <si>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</si>
  <si>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</si>
  <si>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</si>
  <si>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</si>
  <si>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</si>
  <si>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</si>
  <si>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</si>
  <si>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</si>
  <si>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</si>
  <si>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</si>
  <si>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</si>
  <si>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</si>
  <si>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</si>
  <si>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</si>
  <si>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</si>
  <si>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</si>
  <si>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</si>
  <si>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</si>
  <si>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</si>
  <si>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</si>
  <si>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</si>
  <si>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</si>
  <si>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</si>
  <si>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</si>
  <si>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</si>
  <si>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</si>
  <si>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</si>
  <si>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</si>
  <si>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</si>
  <si>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</si>
  <si>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</si>
  <si>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</si>
  <si>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</si>
  <si>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</si>
  <si>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</si>
  <si>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</si>
  <si>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</si>
  <si>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</si>
  <si>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</si>
  <si>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</si>
  <si>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</si>
  <si>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</si>
  <si>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</si>
  <si>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</si>
  <si>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</si>
  <si>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</si>
  <si>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</si>
  <si>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</si>
  <si>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</si>
  <si>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</si>
  <si>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</si>
  <si>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</si>
  <si>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</si>
  <si>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</si>
  <si>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</si>
  <si>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</si>
  <si>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</si>
  <si>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</si>
  <si>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</si>
  <si>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</si>
  <si>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</si>
  <si>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</si>
  <si>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</si>
  <si>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</si>
  <si>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</si>
  <si>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</si>
  <si>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</si>
  <si>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</si>
  <si>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</si>
  <si>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</si>
  <si>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</si>
  <si>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</si>
  <si>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</si>
  <si>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</si>
  <si>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</si>
  <si>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</si>
  <si>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</si>
  <si>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</si>
  <si>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</si>
  <si>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</si>
  <si>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</si>
  <si>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</si>
  <si>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</si>
  <si>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</si>
  <si>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</si>
  <si>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</si>
  <si>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</si>
  <si>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</si>
  <si>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</si>
  <si>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</si>
  <si>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</si>
  <si>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</si>
  <si>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</si>
  <si>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</si>
  <si>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</si>
  <si>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</si>
  <si>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</si>
  <si>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</si>
  <si>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</si>
  <si>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</si>
  <si>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</si>
  <si>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</si>
  <si>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</si>
  <si>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</si>
  <si>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</si>
  <si>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</si>
  <si>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</si>
  <si>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</si>
  <si>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</si>
  <si>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</si>
  <si>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</si>
  <si>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</si>
  <si>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</si>
  <si>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</si>
  <si>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</si>
  <si>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</si>
  <si>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</si>
  <si>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</si>
  <si>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</si>
  <si>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</si>
  <si>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</si>
  <si>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</si>
  <si>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</si>
  <si>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</si>
  <si>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</si>
  <si>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</si>
  <si>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</si>
  <si>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</si>
  <si>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</si>
  <si>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</si>
  <si>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</si>
  <si>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</si>
  <si>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</si>
  <si>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</si>
  <si>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</si>
  <si>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</si>
  <si>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</si>
  <si>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</si>
  <si>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</si>
  <si>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</si>
  <si>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</si>
  <si>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</si>
  <si>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</si>
  <si>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</si>
  <si>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</si>
  <si>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</si>
  <si>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</si>
  <si>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</si>
  <si>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</si>
  <si>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</si>
  <si>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</si>
  <si>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</si>
  <si>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</si>
  <si>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</si>
  <si>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</si>
  <si>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</si>
  <si>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</si>
  <si>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</si>
  <si>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</si>
  <si>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</si>
  <si>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</si>
  <si>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</si>
  <si>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</si>
  <si>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</si>
  <si>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</si>
  <si>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</si>
  <si>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</si>
  <si>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</si>
  <si>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</si>
  <si>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</si>
  <si>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</si>
  <si>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</si>
  <si>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</si>
  <si>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</si>
  <si>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</si>
  <si>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</si>
  <si>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</si>
  <si>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</si>
  <si>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</si>
  <si>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</si>
  <si>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</si>
  <si>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</si>
  <si>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</si>
  <si>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</si>
  <si>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</si>
  <si>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</si>
  <si>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</si>
  <si>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</si>
  <si>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</si>
  <si>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</si>
  <si>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</si>
  <si>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</si>
  <si>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</si>
  <si>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</si>
  <si>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</si>
  <si>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</si>
  <si>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</si>
  <si>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</si>
  <si>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</si>
  <si>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</si>
  <si>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</si>
  <si>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</si>
  <si>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</si>
  <si>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</si>
  <si>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</si>
  <si>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</si>
  <si>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</si>
  <si>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</si>
  <si>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</si>
  <si>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</si>
  <si>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</si>
  <si>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</si>
  <si>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</si>
  <si>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</si>
  <si>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</si>
  <si>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</si>
  <si>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</si>
  <si>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</si>
  <si>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</si>
  <si>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</si>
  <si>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</si>
  <si>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</si>
  <si>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</si>
  <si>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</si>
  <si>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</si>
  <si>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</si>
  <si>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</si>
  <si>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</si>
  <si>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</si>
  <si>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</si>
  <si>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</si>
  <si>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</si>
  <si>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</si>
  <si>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</si>
  <si>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</si>
  <si>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</si>
  <si>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</si>
  <si>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</si>
  <si>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</si>
  <si>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</si>
  <si>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</si>
  <si>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</si>
  <si>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</si>
  <si>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</si>
  <si>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</si>
  <si>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</si>
  <si>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</si>
  <si>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</si>
  <si>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</si>
  <si>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</si>
  <si>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</si>
  <si>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</si>
  <si>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</si>
  <si>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</si>
  <si>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</si>
  <si>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</si>
  <si>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</si>
  <si>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</si>
  <si>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</si>
  <si>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</si>
  <si>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</si>
  <si>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</si>
  <si>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</si>
  <si>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</si>
  <si>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</si>
  <si>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</si>
  <si>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</si>
  <si>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</si>
  <si>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</si>
  <si>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</si>
  <si>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</si>
  <si>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</si>
  <si>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</si>
  <si>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</si>
  <si>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</si>
  <si>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</si>
  <si>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</si>
  <si>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</si>
  <si>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</si>
  <si>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</si>
  <si>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</si>
  <si>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</si>
  <si>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</si>
  <si>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</si>
  <si>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</si>
  <si>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</si>
  <si>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</si>
  <si>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</si>
  <si>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</si>
  <si>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</si>
  <si>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</si>
  <si>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</si>
  <si>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</si>
  <si>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</si>
  <si>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</si>
  <si>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</si>
  <si>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</si>
  <si>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</si>
  <si>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</si>
  <si>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</si>
  <si>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</si>
  <si>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</si>
  <si>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</si>
  <si>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</si>
  <si>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</si>
  <si>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</si>
  <si>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</si>
  <si>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</si>
  <si>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</si>
  <si>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</si>
  <si>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</si>
  <si>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</si>
  <si>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</si>
  <si>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</si>
  <si>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</si>
  <si>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</si>
  <si>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</si>
  <si>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</si>
  <si>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</si>
  <si>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</si>
  <si>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</si>
  <si>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</si>
  <si>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</si>
  <si>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</si>
  <si>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</si>
  <si>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</si>
  <si>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</si>
  <si>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</si>
  <si>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</si>
  <si>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</si>
  <si>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</si>
  <si>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</si>
  <si>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</si>
  <si>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</si>
  <si>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</si>
  <si>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</si>
  <si>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</si>
  <si>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</si>
  <si>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</si>
  <si>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</si>
  <si>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</si>
  <si>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</si>
  <si>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</si>
  <si>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</si>
  <si>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</si>
  <si>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</si>
  <si>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</si>
  <si>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</si>
  <si>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</si>
  <si>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</si>
  <si>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</si>
  <si>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</si>
  <si>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</si>
  <si>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</si>
  <si>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</si>
  <si>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</si>
  <si>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</si>
  <si>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</si>
  <si>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</si>
  <si>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</si>
  <si>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</si>
  <si>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</si>
  <si>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</si>
  <si>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</si>
  <si>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</si>
  <si>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</si>
  <si>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</si>
  <si>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</si>
  <si>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</si>
  <si>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</si>
  <si>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</si>
  <si>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</si>
  <si>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</si>
  <si>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</si>
  <si>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</si>
  <si>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</si>
  <si>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</si>
  <si>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</si>
  <si>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</si>
  <si>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</si>
  <si>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</si>
  <si>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</si>
  <si>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</si>
  <si>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</si>
  <si>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</si>
  <si>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</si>
  <si>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</si>
  <si>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</si>
  <si>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</si>
  <si>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</si>
  <si>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</si>
  <si>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</si>
  <si>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</si>
  <si>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</si>
  <si>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</si>
  <si>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</si>
  <si>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</si>
  <si>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</si>
  <si>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</si>
  <si>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</si>
  <si>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</si>
  <si>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</si>
  <si>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</si>
  <si>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</si>
  <si>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</si>
  <si>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</si>
  <si>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</si>
  <si>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</si>
  <si>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</si>
  <si>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</si>
  <si>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</si>
  <si>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</si>
  <si>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</si>
  <si>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</si>
  <si>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</si>
  <si>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</si>
  <si>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</si>
  <si>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</si>
  <si>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</si>
  <si>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</si>
  <si>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</si>
  <si>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</si>
  <si>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</si>
  <si>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</si>
  <si>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</si>
  <si>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</si>
  <si>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</si>
  <si>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</si>
  <si>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</si>
  <si>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</si>
  <si>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</si>
  <si>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</si>
  <si>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</si>
  <si>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</si>
  <si>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</si>
  <si>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</si>
  <si>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</si>
  <si>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</si>
  <si>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</si>
  <si>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</si>
  <si>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</si>
  <si>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</si>
  <si>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</si>
  <si>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</si>
  <si>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</si>
  <si>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</si>
  <si>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</si>
  <si>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</si>
  <si>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</si>
  <si>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</si>
  <si>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</si>
  <si>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</si>
  <si>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</si>
  <si>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</si>
  <si>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</si>
  <si>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</si>
  <si>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</si>
  <si>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</si>
  <si>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</si>
  <si>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</si>
  <si>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</si>
  <si>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</si>
  <si>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</si>
  <si>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</si>
  <si>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</si>
  <si>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</si>
  <si>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</si>
  <si>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</si>
  <si>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</si>
  <si>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</si>
  <si>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</si>
  <si>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</si>
  <si>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</si>
  <si>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</si>
  <si>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</si>
  <si>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</si>
  <si>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</si>
  <si>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</si>
  <si>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</si>
  <si>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</si>
  <si>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</si>
  <si>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</si>
  <si>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</si>
  <si>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</si>
  <si>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</si>
  <si>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</si>
  <si>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</si>
  <si>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</si>
  <si>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</si>
  <si>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</si>
  <si>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</si>
  <si>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</si>
  <si>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</si>
  <si>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</si>
  <si>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</si>
  <si>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</si>
  <si>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</si>
  <si>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</si>
  <si>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</si>
  <si>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</si>
  <si>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</si>
  <si>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</si>
  <si>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</si>
  <si>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</si>
  <si>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</si>
  <si>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</si>
  <si>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</si>
  <si>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</si>
  <si>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</si>
  <si>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</si>
  <si>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</si>
  <si>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</si>
  <si>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</si>
  <si>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</si>
  <si>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</si>
  <si>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</si>
  <si>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</si>
  <si>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</si>
  <si>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</si>
  <si>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</si>
  <si>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</si>
  <si>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</si>
  <si>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</si>
  <si>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</si>
  <si>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</si>
  <si>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</si>
  <si>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</si>
  <si>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</si>
  <si>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</si>
  <si>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</si>
  <si>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</si>
  <si>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</si>
  <si>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</si>
  <si>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</si>
  <si>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</si>
  <si>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</si>
  <si>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</si>
  <si>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</si>
  <si>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</si>
  <si>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</si>
  <si>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</si>
  <si>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</si>
  <si>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</si>
  <si>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</si>
  <si>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</si>
  <si>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</si>
  <si>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</si>
  <si>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</si>
  <si>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</si>
  <si>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</si>
  <si>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</si>
  <si>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</si>
  <si>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</si>
  <si>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</si>
  <si>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</si>
  <si>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</si>
  <si>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</si>
  <si>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</si>
  <si>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</si>
  <si>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</si>
  <si>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</si>
  <si>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</si>
  <si>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</si>
  <si>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</si>
  <si>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</si>
  <si>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</si>
  <si>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</si>
  <si>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</si>
  <si>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</si>
  <si>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</si>
  <si>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</si>
  <si>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</si>
  <si>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</si>
  <si>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</si>
  <si>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</si>
  <si>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</si>
  <si>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</si>
  <si>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</si>
  <si>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</si>
  <si>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</si>
  <si>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</si>
  <si>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</si>
  <si>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</si>
  <si>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</si>
  <si>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</si>
  <si>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</si>
  <si>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</si>
  <si>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</si>
  <si>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</si>
  <si>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</si>
  <si>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</si>
  <si>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</si>
  <si>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</si>
  <si>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</si>
  <si>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</si>
  <si>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</si>
  <si>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</si>
  <si>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</si>
  <si>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</si>
  <si>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</si>
  <si>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</si>
  <si>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</si>
  <si>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</si>
  <si>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</si>
  <si>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</si>
  <si>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</si>
  <si>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</si>
  <si>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</si>
  <si>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</si>
  <si>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</si>
  <si>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</si>
  <si>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</si>
  <si>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</si>
  <si>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</si>
  <si>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</si>
  <si>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</si>
  <si>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</si>
  <si>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</si>
  <si>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</si>
  <si>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</si>
  <si>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</si>
  <si>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</si>
  <si>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</si>
  <si>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</si>
  <si>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</si>
  <si>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</si>
  <si>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</si>
  <si>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</si>
  <si>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</si>
  <si>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</si>
  <si>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</si>
  <si>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</si>
  <si>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</si>
  <si>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</si>
  <si>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</si>
  <si>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</si>
  <si>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</si>
  <si>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</si>
  <si>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</si>
  <si>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</si>
  <si>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</si>
  <si>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</si>
  <si>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</si>
  <si>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</si>
  <si>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</si>
  <si>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</si>
  <si>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</si>
  <si>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</si>
  <si>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</si>
  <si>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</si>
  <si>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</si>
  <si>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</si>
  <si>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</si>
  <si>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</si>
  <si>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</si>
  <si>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</si>
  <si>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</si>
  <si>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</si>
  <si>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</si>
  <si>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</si>
  <si>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</si>
  <si>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</si>
  <si>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</si>
  <si>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</si>
  <si>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</si>
  <si>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</si>
  <si>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</si>
  <si>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</si>
  <si>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</si>
  <si>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</si>
  <si>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</si>
  <si>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</si>
  <si>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</si>
  <si>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</si>
  <si>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</si>
  <si>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</si>
  <si>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</si>
  <si>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</si>
  <si>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</si>
  <si>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</si>
  <si>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</si>
  <si>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</si>
  <si>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</si>
  <si>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</si>
  <si>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</si>
  <si>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</si>
  <si>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</si>
  <si>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</si>
  <si>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</si>
  <si>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</si>
  <si>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</si>
  <si>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</si>
  <si>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</si>
  <si>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</si>
  <si>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</si>
  <si>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</si>
  <si>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</si>
  <si>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</si>
  <si>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</si>
  <si>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</si>
  <si>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</si>
  <si>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</si>
  <si>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</si>
  <si>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</si>
  <si>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</si>
  <si>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</si>
  <si>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</si>
  <si>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</si>
  <si>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</si>
  <si>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</si>
  <si>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</si>
  <si>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</si>
  <si>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</si>
  <si>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</si>
  <si>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</si>
  <si>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</si>
  <si>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</si>
  <si>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</si>
  <si>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</si>
  <si>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</si>
  <si>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</si>
  <si>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</si>
  <si>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</si>
  <si>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</si>
  <si>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</si>
  <si>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</si>
  <si>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</si>
  <si>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</si>
  <si>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</si>
  <si>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</si>
  <si>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</si>
  <si>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</si>
  <si>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</si>
  <si>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</si>
  <si>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</si>
  <si>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</si>
  <si>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</si>
  <si>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</si>
  <si>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</si>
  <si>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</si>
  <si>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</si>
  <si>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</si>
  <si>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</si>
  <si>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</si>
  <si>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</si>
  <si>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</si>
  <si>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</si>
  <si>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</si>
  <si>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</si>
  <si>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</si>
  <si>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</si>
  <si>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</si>
  <si>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</si>
  <si>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29 Julio de 2021</t>
  </si>
  <si>
    <t>3335970581 </t>
  </si>
  <si>
    <t>3335970694 </t>
  </si>
  <si>
    <t>3335970603 </t>
  </si>
  <si>
    <t>3335970692 </t>
  </si>
  <si>
    <t>3335970635 </t>
  </si>
  <si>
    <t>ENVIO DE CARGA</t>
  </si>
  <si>
    <t>INHIBIDO - REINICIO</t>
  </si>
  <si>
    <t>Moreta, Christian Aury</t>
  </si>
  <si>
    <t>CARGA EXITOSA</t>
  </si>
  <si>
    <t>REINICIO EXITOSA</t>
  </si>
  <si>
    <t>SIN EFECITVO</t>
  </si>
  <si>
    <t>Hold</t>
  </si>
  <si>
    <t>LECTOR - REINICIO</t>
  </si>
  <si>
    <t>Doñe Ramirez, Luis Manuel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</si>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</sst>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80.8324421296275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54.3409722222204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43.4985879629603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33.4985879629603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33.5651273148178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9.69930555555766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4.05560185185459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8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4" priority="99379"/>
  </conditionalFormatting>
  <conditionalFormatting sqref="E3">
    <cfRule type="duplicateValues" dxfId="103" priority="121742"/>
  </conditionalFormatting>
  <conditionalFormatting sqref="E3">
    <cfRule type="duplicateValues" dxfId="102" priority="121743"/>
    <cfRule type="duplicateValues" dxfId="101" priority="121744"/>
  </conditionalFormatting>
  <conditionalFormatting sqref="E3">
    <cfRule type="duplicateValues" dxfId="100" priority="121745"/>
    <cfRule type="duplicateValues" dxfId="99" priority="121746"/>
    <cfRule type="duplicateValues" dxfId="98" priority="121747"/>
    <cfRule type="duplicateValues" dxfId="97" priority="121748"/>
  </conditionalFormatting>
  <conditionalFormatting sqref="B3">
    <cfRule type="duplicateValues" dxfId="96" priority="121749"/>
  </conditionalFormatting>
  <conditionalFormatting sqref="E4">
    <cfRule type="duplicateValues" dxfId="95" priority="104"/>
  </conditionalFormatting>
  <conditionalFormatting sqref="E4">
    <cfRule type="duplicateValues" dxfId="94" priority="101"/>
    <cfRule type="duplicateValues" dxfId="93" priority="102"/>
    <cfRule type="duplicateValues" dxfId="92" priority="103"/>
  </conditionalFormatting>
  <conditionalFormatting sqref="E4">
    <cfRule type="duplicateValues" dxfId="91" priority="100"/>
  </conditionalFormatting>
  <conditionalFormatting sqref="E4">
    <cfRule type="duplicateValues" dxfId="90" priority="97"/>
    <cfRule type="duplicateValues" dxfId="89" priority="98"/>
    <cfRule type="duplicateValues" dxfId="88" priority="99"/>
  </conditionalFormatting>
  <conditionalFormatting sqref="B4">
    <cfRule type="duplicateValues" dxfId="87" priority="96"/>
  </conditionalFormatting>
  <conditionalFormatting sqref="E4">
    <cfRule type="duplicateValues" dxfId="86" priority="95"/>
  </conditionalFormatting>
  <conditionalFormatting sqref="E5">
    <cfRule type="duplicateValues" dxfId="85" priority="94"/>
  </conditionalFormatting>
  <conditionalFormatting sqref="E5">
    <cfRule type="duplicateValues" dxfId="84" priority="91"/>
    <cfRule type="duplicateValues" dxfId="83" priority="92"/>
    <cfRule type="duplicateValues" dxfId="82" priority="93"/>
  </conditionalFormatting>
  <conditionalFormatting sqref="E5">
    <cfRule type="duplicateValues" dxfId="81" priority="90"/>
  </conditionalFormatting>
  <conditionalFormatting sqref="E5">
    <cfRule type="duplicateValues" dxfId="80" priority="87"/>
    <cfRule type="duplicateValues" dxfId="79" priority="88"/>
    <cfRule type="duplicateValues" dxfId="78" priority="89"/>
  </conditionalFormatting>
  <conditionalFormatting sqref="B5">
    <cfRule type="duplicateValues" dxfId="77" priority="86"/>
  </conditionalFormatting>
  <conditionalFormatting sqref="E5">
    <cfRule type="duplicateValues" dxfId="76" priority="85"/>
  </conditionalFormatting>
  <conditionalFormatting sqref="B6">
    <cfRule type="duplicateValues" dxfId="75" priority="69"/>
  </conditionalFormatting>
  <conditionalFormatting sqref="E6">
    <cfRule type="duplicateValues" dxfId="74" priority="68"/>
  </conditionalFormatting>
  <conditionalFormatting sqref="E6">
    <cfRule type="duplicateValues" dxfId="73" priority="65"/>
    <cfRule type="duplicateValues" dxfId="72" priority="66"/>
    <cfRule type="duplicateValues" dxfId="71" priority="67"/>
  </conditionalFormatting>
  <conditionalFormatting sqref="E6">
    <cfRule type="duplicateValues" dxfId="70" priority="64"/>
  </conditionalFormatting>
  <conditionalFormatting sqref="E6">
    <cfRule type="duplicateValues" dxfId="69" priority="61"/>
    <cfRule type="duplicateValues" dxfId="68" priority="62"/>
    <cfRule type="duplicateValues" dxfId="67" priority="63"/>
  </conditionalFormatting>
  <conditionalFormatting sqref="E6">
    <cfRule type="duplicateValues" dxfId="66" priority="60"/>
  </conditionalFormatting>
  <conditionalFormatting sqref="E9">
    <cfRule type="duplicateValues" dxfId="65" priority="43"/>
    <cfRule type="duplicateValues" dxfId="64" priority="44"/>
  </conditionalFormatting>
  <conditionalFormatting sqref="E9">
    <cfRule type="duplicateValues" dxfId="63" priority="42"/>
  </conditionalFormatting>
  <conditionalFormatting sqref="B9">
    <cfRule type="duplicateValues" dxfId="62" priority="41"/>
  </conditionalFormatting>
  <conditionalFormatting sqref="B9">
    <cfRule type="duplicateValues" dxfId="61" priority="40"/>
  </conditionalFormatting>
  <conditionalFormatting sqref="B9">
    <cfRule type="duplicateValues" dxfId="60" priority="38"/>
    <cfRule type="duplicateValues" dxfId="59" priority="39"/>
  </conditionalFormatting>
  <conditionalFormatting sqref="B9">
    <cfRule type="duplicateValues" dxfId="58" priority="37"/>
  </conditionalFormatting>
  <conditionalFormatting sqref="E9">
    <cfRule type="duplicateValues" dxfId="57" priority="36"/>
  </conditionalFormatting>
  <conditionalFormatting sqref="E9">
    <cfRule type="duplicateValues" dxfId="56" priority="34"/>
    <cfRule type="duplicateValues" dxfId="55" priority="35"/>
  </conditionalFormatting>
  <conditionalFormatting sqref="E9">
    <cfRule type="duplicateValues" dxfId="54" priority="33"/>
  </conditionalFormatting>
  <conditionalFormatting sqref="B9">
    <cfRule type="duplicateValues" dxfId="53" priority="32"/>
  </conditionalFormatting>
  <conditionalFormatting sqref="B9">
    <cfRule type="duplicateValues" dxfId="52" priority="31"/>
  </conditionalFormatting>
  <conditionalFormatting sqref="B9">
    <cfRule type="duplicateValues" dxfId="51" priority="30"/>
  </conditionalFormatting>
  <conditionalFormatting sqref="B9">
    <cfRule type="duplicateValues" dxfId="50" priority="28"/>
    <cfRule type="duplicateValues" dxfId="49" priority="29"/>
  </conditionalFormatting>
  <conditionalFormatting sqref="B9">
    <cfRule type="duplicateValues" dxfId="48" priority="27"/>
  </conditionalFormatting>
  <conditionalFormatting sqref="B9">
    <cfRule type="duplicateValues" dxfId="47" priority="25"/>
    <cfRule type="duplicateValues" dxfId="46" priority="26"/>
  </conditionalFormatting>
  <conditionalFormatting sqref="E9">
    <cfRule type="duplicateValues" dxfId="45" priority="24"/>
  </conditionalFormatting>
  <conditionalFormatting sqref="E9">
    <cfRule type="duplicateValues" dxfId="44" priority="23"/>
  </conditionalFormatting>
  <conditionalFormatting sqref="B9">
    <cfRule type="duplicateValues" dxfId="43" priority="22"/>
  </conditionalFormatting>
  <conditionalFormatting sqref="E9">
    <cfRule type="duplicateValues" dxfId="42" priority="21"/>
  </conditionalFormatting>
  <conditionalFormatting sqref="E9">
    <cfRule type="duplicateValues" dxfId="41" priority="19"/>
    <cfRule type="duplicateValues" dxfId="40" priority="20"/>
  </conditionalFormatting>
  <conditionalFormatting sqref="B9">
    <cfRule type="duplicateValues" dxfId="39" priority="18"/>
  </conditionalFormatting>
  <conditionalFormatting sqref="E9">
    <cfRule type="duplicateValues" dxfId="38" priority="17"/>
  </conditionalFormatting>
  <conditionalFormatting sqref="E9">
    <cfRule type="duplicateValues" dxfId="37" priority="16"/>
  </conditionalFormatting>
  <conditionalFormatting sqref="E9">
    <cfRule type="duplicateValues" dxfId="36" priority="15"/>
  </conditionalFormatting>
  <conditionalFormatting sqref="B9">
    <cfRule type="duplicateValues" dxfId="35" priority="14"/>
  </conditionalFormatting>
  <conditionalFormatting sqref="E7:E8">
    <cfRule type="duplicateValues" dxfId="34" priority="129592"/>
  </conditionalFormatting>
  <conditionalFormatting sqref="B7:B8">
    <cfRule type="duplicateValues" dxfId="33" priority="129594"/>
  </conditionalFormatting>
  <conditionalFormatting sqref="B7:B8">
    <cfRule type="duplicateValues" dxfId="32" priority="129596"/>
    <cfRule type="duplicateValues" dxfId="31" priority="129597"/>
    <cfRule type="duplicateValues" dxfId="30" priority="129598"/>
  </conditionalFormatting>
  <conditionalFormatting sqref="E7:E8">
    <cfRule type="duplicateValues" dxfId="29" priority="129602"/>
    <cfRule type="duplicateValues" dxfId="28" priority="129603"/>
  </conditionalFormatting>
  <conditionalFormatting sqref="E7:E8">
    <cfRule type="duplicateValues" dxfId="27" priority="129606"/>
    <cfRule type="duplicateValues" dxfId="26" priority="129607"/>
    <cfRule type="duplicateValues" dxfId="25" priority="129608"/>
  </conditionalFormatting>
  <conditionalFormatting sqref="E7:E8">
    <cfRule type="duplicateValues" dxfId="24" priority="129612"/>
    <cfRule type="duplicateValues" dxfId="23" priority="129613"/>
    <cfRule type="duplicateValues" dxfId="22" priority="129614"/>
    <cfRule type="duplicateValues" dxfId="21" priority="129615"/>
  </conditionalFormatting>
  <conditionalFormatting sqref="E10">
    <cfRule type="duplicateValues" dxfId="20" priority="13"/>
  </conditionalFormatting>
  <conditionalFormatting sqref="E10">
    <cfRule type="duplicateValues" dxfId="19" priority="11"/>
    <cfRule type="duplicateValues" dxfId="18" priority="12"/>
  </conditionalFormatting>
  <conditionalFormatting sqref="E10">
    <cfRule type="duplicateValues" dxfId="17" priority="8"/>
    <cfRule type="duplicateValues" dxfId="16" priority="9"/>
    <cfRule type="duplicateValues" dxfId="15" priority="10"/>
  </conditionalFormatting>
  <conditionalFormatting sqref="E10"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0">
    <cfRule type="duplicateValues" dxfId="10" priority="3"/>
  </conditionalFormatting>
  <conditionalFormatting sqref="B10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273"/>
  <sheetViews>
    <sheetView tabSelected="1" zoomScaleNormal="100" workbookViewId="0">
      <pane ySplit="4" topLeftCell="A5" activePane="bottomLeft" state="frozen"/>
      <selection pane="bottomLeft" activeCell="D4" sqref="D4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customWidth="1"/>
    <col min="15" max="15" width="38.7109375" style="105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82" t="s">
        <v>2150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4"/>
    </row>
    <row r="2" spans="1:17" ht="18" x14ac:dyDescent="0.25">
      <c r="A2" s="179" t="s">
        <v>2147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1"/>
    </row>
    <row r="3" spans="1:17" ht="18.75" thickBot="1" x14ac:dyDescent="0.3">
      <c r="A3" s="185" t="s">
        <v>2607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47" t="str">
        <f>VLOOKUP(E5,'LISTADO ATM'!$A$2:$C$902,3,0)</f>
        <v>SUR</v>
      </c>
      <c r="B5" s="118">
        <v>3335966112</v>
      </c>
      <c r="C5" s="99">
        <v>44402.774918981479</v>
      </c>
      <c r="D5" s="99" t="s">
        <v>2445</v>
      </c>
      <c r="E5" s="142">
        <v>825</v>
      </c>
      <c r="F5" s="147" t="str">
        <f>VLOOKUP(E5,VIP!$A$2:$O14834,2,0)</f>
        <v>DRBR825</v>
      </c>
      <c r="G5" s="147" t="str">
        <f>VLOOKUP(E5,'LISTADO ATM'!$A$2:$B$901,2,0)</f>
        <v xml:space="preserve">ATM Estacion Eco Cibeles (Las Matas de Farfán) </v>
      </c>
      <c r="H5" s="147" t="str">
        <f>VLOOKUP(E5,VIP!$A$2:$O19795,7,FALSE)</f>
        <v>Si</v>
      </c>
      <c r="I5" s="147" t="str">
        <f>VLOOKUP(E5,VIP!$A$2:$O11760,8,FALSE)</f>
        <v>Si</v>
      </c>
      <c r="J5" s="147" t="str">
        <f>VLOOKUP(E5,VIP!$A$2:$O11710,8,FALSE)</f>
        <v>Si</v>
      </c>
      <c r="K5" s="147" t="str">
        <f>VLOOKUP(E5,VIP!$A$2:$O15284,6,0)</f>
        <v>NO</v>
      </c>
      <c r="L5" s="148" t="s">
        <v>2438</v>
      </c>
      <c r="M5" s="174" t="s">
        <v>2541</v>
      </c>
      <c r="N5" s="98" t="s">
        <v>2449</v>
      </c>
      <c r="O5" s="147" t="s">
        <v>2450</v>
      </c>
      <c r="P5" s="177"/>
      <c r="Q5" s="175">
        <v>44406.802083333336</v>
      </c>
    </row>
    <row r="6" spans="1:17" s="126" customFormat="1" ht="18" x14ac:dyDescent="0.25">
      <c r="A6" s="147" t="str">
        <f>VLOOKUP(E6,'LISTADO ATM'!$A$2:$C$902,3,0)</f>
        <v>DISTRITO NACIONAL</v>
      </c>
      <c r="B6" s="118">
        <v>3335966135</v>
      </c>
      <c r="C6" s="99">
        <v>44402.964155092595</v>
      </c>
      <c r="D6" s="99" t="s">
        <v>2177</v>
      </c>
      <c r="E6" s="142">
        <v>566</v>
      </c>
      <c r="F6" s="147" t="str">
        <f>VLOOKUP(E6,VIP!$A$2:$O14638,2,0)</f>
        <v>DRBR508</v>
      </c>
      <c r="G6" s="147" t="str">
        <f>VLOOKUP(E6,'LISTADO ATM'!$A$2:$B$901,2,0)</f>
        <v xml:space="preserve">ATM Hiper Olé Aut. Duarte </v>
      </c>
      <c r="H6" s="147" t="str">
        <f>VLOOKUP(E6,VIP!$A$2:$O19599,7,FALSE)</f>
        <v>Si</v>
      </c>
      <c r="I6" s="147" t="str">
        <f>VLOOKUP(E6,VIP!$A$2:$O11564,8,FALSE)</f>
        <v>Si</v>
      </c>
      <c r="J6" s="147" t="str">
        <f>VLOOKUP(E6,VIP!$A$2:$O11514,8,FALSE)</f>
        <v>Si</v>
      </c>
      <c r="K6" s="147" t="str">
        <f>VLOOKUP(E6,VIP!$A$2:$O15088,6,0)</f>
        <v>NO</v>
      </c>
      <c r="L6" s="148" t="s">
        <v>2216</v>
      </c>
      <c r="M6" s="174" t="s">
        <v>2541</v>
      </c>
      <c r="N6" s="174" t="s">
        <v>2602</v>
      </c>
      <c r="O6" s="147" t="s">
        <v>2451</v>
      </c>
      <c r="P6" s="177"/>
      <c r="Q6" s="173">
        <v>44406.60460648148</v>
      </c>
    </row>
    <row r="7" spans="1:17" s="126" customFormat="1" ht="18" x14ac:dyDescent="0.25">
      <c r="A7" s="147" t="str">
        <f>VLOOKUP(E7,'LISTADO ATM'!$A$2:$C$902,3,0)</f>
        <v>DISTRITO NACIONAL</v>
      </c>
      <c r="B7" s="118">
        <v>3335967534</v>
      </c>
      <c r="C7" s="99">
        <v>44403.668344907404</v>
      </c>
      <c r="D7" s="99" t="s">
        <v>2177</v>
      </c>
      <c r="E7" s="142">
        <v>34</v>
      </c>
      <c r="F7" s="147" t="str">
        <f>VLOOKUP(E7,VIP!$A$2:$O14663,2,0)</f>
        <v>DRBR034</v>
      </c>
      <c r="G7" s="147" t="str">
        <f>VLOOKUP(E7,'LISTADO ATM'!$A$2:$B$901,2,0)</f>
        <v xml:space="preserve">ATM Plaza de la Salud </v>
      </c>
      <c r="H7" s="147" t="str">
        <f>VLOOKUP(E7,VIP!$A$2:$O19624,7,FALSE)</f>
        <v>Si</v>
      </c>
      <c r="I7" s="147" t="str">
        <f>VLOOKUP(E7,VIP!$A$2:$O11589,8,FALSE)</f>
        <v>Si</v>
      </c>
      <c r="J7" s="147" t="str">
        <f>VLOOKUP(E7,VIP!$A$2:$O11539,8,FALSE)</f>
        <v>Si</v>
      </c>
      <c r="K7" s="147" t="str">
        <f>VLOOKUP(E7,VIP!$A$2:$O15113,6,0)</f>
        <v>NO</v>
      </c>
      <c r="L7" s="148" t="s">
        <v>2216</v>
      </c>
      <c r="M7" s="98" t="s">
        <v>2442</v>
      </c>
      <c r="N7" s="98" t="s">
        <v>2449</v>
      </c>
      <c r="O7" s="147" t="s">
        <v>2451</v>
      </c>
      <c r="P7" s="177"/>
      <c r="Q7" s="98" t="s">
        <v>2216</v>
      </c>
    </row>
    <row r="8" spans="1:17" s="126" customFormat="1" ht="18" x14ac:dyDescent="0.25">
      <c r="A8" s="147" t="str">
        <f>VLOOKUP(E8,'LISTADO ATM'!$A$2:$C$902,3,0)</f>
        <v>SUR</v>
      </c>
      <c r="B8" s="118">
        <v>3335968308</v>
      </c>
      <c r="C8" s="99">
        <v>44404.4378125</v>
      </c>
      <c r="D8" s="99" t="s">
        <v>2177</v>
      </c>
      <c r="E8" s="142">
        <v>829</v>
      </c>
      <c r="F8" s="147" t="str">
        <f>VLOOKUP(E8,VIP!$A$2:$O14898,2,0)</f>
        <v>DRBR829</v>
      </c>
      <c r="G8" s="147" t="str">
        <f>VLOOKUP(E8,'LISTADO ATM'!$A$2:$B$901,2,0)</f>
        <v xml:space="preserve">ATM UNP Multicentro Sirena Baní </v>
      </c>
      <c r="H8" s="147" t="str">
        <f>VLOOKUP(E8,VIP!$A$2:$O19859,7,FALSE)</f>
        <v>Si</v>
      </c>
      <c r="I8" s="147" t="str">
        <f>VLOOKUP(E8,VIP!$A$2:$O11824,8,FALSE)</f>
        <v>Si</v>
      </c>
      <c r="J8" s="147" t="str">
        <f>VLOOKUP(E8,VIP!$A$2:$O11774,8,FALSE)</f>
        <v>Si</v>
      </c>
      <c r="K8" s="147" t="str">
        <f>VLOOKUP(E8,VIP!$A$2:$O15348,6,0)</f>
        <v>NO</v>
      </c>
      <c r="L8" s="148" t="s">
        <v>2461</v>
      </c>
      <c r="M8" s="174" t="s">
        <v>2541</v>
      </c>
      <c r="N8" s="174" t="s">
        <v>2602</v>
      </c>
      <c r="O8" s="147" t="s">
        <v>2451</v>
      </c>
      <c r="P8" s="177"/>
      <c r="Q8" s="173">
        <v>44406.60460648148</v>
      </c>
    </row>
    <row r="9" spans="1:17" s="126" customFormat="1" ht="18" x14ac:dyDescent="0.25">
      <c r="A9" s="147" t="str">
        <f>VLOOKUP(E9,'LISTADO ATM'!$A$2:$C$902,3,0)</f>
        <v>SUR</v>
      </c>
      <c r="B9" s="118">
        <v>3335968517</v>
      </c>
      <c r="C9" s="99">
        <v>44404.497013888889</v>
      </c>
      <c r="D9" s="99" t="s">
        <v>2465</v>
      </c>
      <c r="E9" s="142">
        <v>751</v>
      </c>
      <c r="F9" s="147" t="str">
        <f>VLOOKUP(E9,VIP!$A$2:$O14863,2,0)</f>
        <v>DRBR751</v>
      </c>
      <c r="G9" s="147" t="str">
        <f>VLOOKUP(E9,'LISTADO ATM'!$A$2:$B$901,2,0)</f>
        <v>ATM Eco Petroleo Camilo</v>
      </c>
      <c r="H9" s="147" t="str">
        <f>VLOOKUP(E9,VIP!$A$2:$O19824,7,FALSE)</f>
        <v>N/A</v>
      </c>
      <c r="I9" s="147" t="str">
        <f>VLOOKUP(E9,VIP!$A$2:$O11789,8,FALSE)</f>
        <v>N/A</v>
      </c>
      <c r="J9" s="147" t="str">
        <f>VLOOKUP(E9,VIP!$A$2:$O11739,8,FALSE)</f>
        <v>N/A</v>
      </c>
      <c r="K9" s="147" t="str">
        <f>VLOOKUP(E9,VIP!$A$2:$O15313,6,0)</f>
        <v>N/A</v>
      </c>
      <c r="L9" s="148" t="s">
        <v>2414</v>
      </c>
      <c r="M9" s="174" t="s">
        <v>2541</v>
      </c>
      <c r="N9" s="176" t="s">
        <v>2602</v>
      </c>
      <c r="O9" s="147" t="s">
        <v>2466</v>
      </c>
      <c r="P9" s="177"/>
      <c r="Q9" s="175">
        <v>44406.792361111111</v>
      </c>
    </row>
    <row r="10" spans="1:17" s="126" customFormat="1" ht="18" x14ac:dyDescent="0.25">
      <c r="A10" s="147" t="str">
        <f>VLOOKUP(E10,'LISTADO ATM'!$A$2:$C$902,3,0)</f>
        <v>DISTRITO NACIONAL</v>
      </c>
      <c r="B10" s="118">
        <v>3335969054</v>
      </c>
      <c r="C10" s="99">
        <v>44404.657268518517</v>
      </c>
      <c r="D10" s="99" t="s">
        <v>2177</v>
      </c>
      <c r="E10" s="142">
        <v>327</v>
      </c>
      <c r="F10" s="147" t="str">
        <f>VLOOKUP(E10,VIP!$A$2:$O14725,2,0)</f>
        <v>DRBR327</v>
      </c>
      <c r="G10" s="147" t="str">
        <f>VLOOKUP(E10,'LISTADO ATM'!$A$2:$B$901,2,0)</f>
        <v xml:space="preserve">ATM UNP CCN (Nacional 27 de Febrero) </v>
      </c>
      <c r="H10" s="147" t="str">
        <f>VLOOKUP(E10,VIP!$A$2:$O19686,7,FALSE)</f>
        <v>Si</v>
      </c>
      <c r="I10" s="147" t="str">
        <f>VLOOKUP(E10,VIP!$A$2:$O11651,8,FALSE)</f>
        <v>Si</v>
      </c>
      <c r="J10" s="147" t="str">
        <f>VLOOKUP(E10,VIP!$A$2:$O11601,8,FALSE)</f>
        <v>Si</v>
      </c>
      <c r="K10" s="147" t="str">
        <f>VLOOKUP(E10,VIP!$A$2:$O15175,6,0)</f>
        <v>NO</v>
      </c>
      <c r="L10" s="148" t="s">
        <v>2216</v>
      </c>
      <c r="M10" s="98" t="s">
        <v>2442</v>
      </c>
      <c r="N10" s="98" t="s">
        <v>2449</v>
      </c>
      <c r="O10" s="147" t="s">
        <v>2451</v>
      </c>
      <c r="P10" s="177"/>
      <c r="Q10" s="98" t="s">
        <v>2216</v>
      </c>
    </row>
    <row r="11" spans="1:17" s="126" customFormat="1" ht="18" x14ac:dyDescent="0.25">
      <c r="A11" s="147" t="str">
        <f>VLOOKUP(E11,'LISTADO ATM'!$A$2:$C$902,3,0)</f>
        <v>DISTRITO NACIONAL</v>
      </c>
      <c r="B11" s="118">
        <v>3335969135</v>
      </c>
      <c r="C11" s="99">
        <v>44404.682534722226</v>
      </c>
      <c r="D11" s="99" t="s">
        <v>2177</v>
      </c>
      <c r="E11" s="142">
        <v>239</v>
      </c>
      <c r="F11" s="147" t="str">
        <f>VLOOKUP(E11,VIP!$A$2:$O14742,2,0)</f>
        <v>DRBR239</v>
      </c>
      <c r="G11" s="147" t="str">
        <f>VLOOKUP(E11,'LISTADO ATM'!$A$2:$B$901,2,0)</f>
        <v xml:space="preserve">ATM Autobanco Charles de Gaulle </v>
      </c>
      <c r="H11" s="147" t="str">
        <f>VLOOKUP(E11,VIP!$A$2:$O19703,7,FALSE)</f>
        <v>Si</v>
      </c>
      <c r="I11" s="147" t="str">
        <f>VLOOKUP(E11,VIP!$A$2:$O11668,8,FALSE)</f>
        <v>Si</v>
      </c>
      <c r="J11" s="147" t="str">
        <f>VLOOKUP(E11,VIP!$A$2:$O11618,8,FALSE)</f>
        <v>Si</v>
      </c>
      <c r="K11" s="147" t="str">
        <f>VLOOKUP(E11,VIP!$A$2:$O15192,6,0)</f>
        <v>SI</v>
      </c>
      <c r="L11" s="148" t="s">
        <v>2216</v>
      </c>
      <c r="M11" s="98" t="s">
        <v>2442</v>
      </c>
      <c r="N11" s="98" t="s">
        <v>2449</v>
      </c>
      <c r="O11" s="147" t="s">
        <v>2451</v>
      </c>
      <c r="P11" s="177"/>
      <c r="Q11" s="98" t="s">
        <v>2216</v>
      </c>
    </row>
    <row r="12" spans="1:17" s="126" customFormat="1" ht="18" x14ac:dyDescent="0.25">
      <c r="A12" s="147" t="str">
        <f>VLOOKUP(E12,'LISTADO ATM'!$A$2:$C$902,3,0)</f>
        <v>DISTRITO NACIONAL</v>
      </c>
      <c r="B12" s="118">
        <v>3335969332</v>
      </c>
      <c r="C12" s="99">
        <v>44404.854907407411</v>
      </c>
      <c r="D12" s="99" t="s">
        <v>2445</v>
      </c>
      <c r="E12" s="142">
        <v>696</v>
      </c>
      <c r="F12" s="147" t="str">
        <f>VLOOKUP(E12,VIP!$A$2:$O14835,2,0)</f>
        <v>DRBR696</v>
      </c>
      <c r="G12" s="147" t="str">
        <f>VLOOKUP(E12,'LISTADO ATM'!$A$2:$B$901,2,0)</f>
        <v>ATM Olé Jacobo Majluta</v>
      </c>
      <c r="H12" s="147" t="str">
        <f>VLOOKUP(E12,VIP!$A$2:$O19796,7,FALSE)</f>
        <v>Si</v>
      </c>
      <c r="I12" s="147" t="str">
        <f>VLOOKUP(E12,VIP!$A$2:$O11761,8,FALSE)</f>
        <v>Si</v>
      </c>
      <c r="J12" s="147" t="str">
        <f>VLOOKUP(E12,VIP!$A$2:$O11711,8,FALSE)</f>
        <v>Si</v>
      </c>
      <c r="K12" s="147" t="str">
        <f>VLOOKUP(E12,VIP!$A$2:$O15285,6,0)</f>
        <v>NO</v>
      </c>
      <c r="L12" s="148" t="s">
        <v>2438</v>
      </c>
      <c r="M12" s="174" t="s">
        <v>2541</v>
      </c>
      <c r="N12" s="98" t="s">
        <v>2449</v>
      </c>
      <c r="O12" s="147" t="s">
        <v>2450</v>
      </c>
      <c r="P12" s="177"/>
      <c r="Q12" s="175">
        <v>44406.801388888889</v>
      </c>
    </row>
    <row r="13" spans="1:17" s="126" customFormat="1" ht="18" x14ac:dyDescent="0.25">
      <c r="A13" s="147" t="str">
        <f>VLOOKUP(E13,'LISTADO ATM'!$A$2:$C$902,3,0)</f>
        <v>DISTRITO NACIONAL</v>
      </c>
      <c r="B13" s="118">
        <v>3335969341</v>
      </c>
      <c r="C13" s="99">
        <v>44404.881979166668</v>
      </c>
      <c r="D13" s="99" t="s">
        <v>2177</v>
      </c>
      <c r="E13" s="142">
        <v>545</v>
      </c>
      <c r="F13" s="147" t="str">
        <f>VLOOKUP(E13,VIP!$A$2:$O14733,2,0)</f>
        <v>DRBR995</v>
      </c>
      <c r="G13" s="147" t="str">
        <f>VLOOKUP(E13,'LISTADO ATM'!$A$2:$B$901,2,0)</f>
        <v xml:space="preserve">ATM Oficina Isabel La Católica II  </v>
      </c>
      <c r="H13" s="147" t="str">
        <f>VLOOKUP(E13,VIP!$A$2:$O19694,7,FALSE)</f>
        <v>Si</v>
      </c>
      <c r="I13" s="147" t="str">
        <f>VLOOKUP(E13,VIP!$A$2:$O11659,8,FALSE)</f>
        <v>Si</v>
      </c>
      <c r="J13" s="147" t="str">
        <f>VLOOKUP(E13,VIP!$A$2:$O11609,8,FALSE)</f>
        <v>Si</v>
      </c>
      <c r="K13" s="147" t="str">
        <f>VLOOKUP(E13,VIP!$A$2:$O15183,6,0)</f>
        <v>NO</v>
      </c>
      <c r="L13" s="148" t="s">
        <v>2216</v>
      </c>
      <c r="M13" s="174" t="s">
        <v>2541</v>
      </c>
      <c r="N13" s="174" t="s">
        <v>2602</v>
      </c>
      <c r="O13" s="147" t="s">
        <v>2451</v>
      </c>
      <c r="P13" s="177"/>
      <c r="Q13" s="173">
        <v>44406.60460648148</v>
      </c>
    </row>
    <row r="14" spans="1:17" s="126" customFormat="1" ht="18" x14ac:dyDescent="0.25">
      <c r="A14" s="147" t="str">
        <f>VLOOKUP(E14,'LISTADO ATM'!$A$2:$C$902,3,0)</f>
        <v>DISTRITO NACIONAL</v>
      </c>
      <c r="B14" s="118">
        <v>3335969349</v>
      </c>
      <c r="C14" s="99">
        <v>44404.930254629631</v>
      </c>
      <c r="D14" s="99" t="s">
        <v>2445</v>
      </c>
      <c r="E14" s="142">
        <v>407</v>
      </c>
      <c r="F14" s="147" t="str">
        <f>VLOOKUP(E14,VIP!$A$2:$O14864,2,0)</f>
        <v>DRBR407</v>
      </c>
      <c r="G14" s="147" t="str">
        <f>VLOOKUP(E14,'LISTADO ATM'!$A$2:$B$901,2,0)</f>
        <v xml:space="preserve">ATM Multicentro La Sirena Villa Mella </v>
      </c>
      <c r="H14" s="147" t="str">
        <f>VLOOKUP(E14,VIP!$A$2:$O19825,7,FALSE)</f>
        <v>Si</v>
      </c>
      <c r="I14" s="147" t="str">
        <f>VLOOKUP(E14,VIP!$A$2:$O11790,8,FALSE)</f>
        <v>Si</v>
      </c>
      <c r="J14" s="147" t="str">
        <f>VLOOKUP(E14,VIP!$A$2:$O11740,8,FALSE)</f>
        <v>Si</v>
      </c>
      <c r="K14" s="147" t="str">
        <f>VLOOKUP(E14,VIP!$A$2:$O15314,6,0)</f>
        <v>NO</v>
      </c>
      <c r="L14" s="148" t="s">
        <v>2414</v>
      </c>
      <c r="M14" s="174" t="s">
        <v>2541</v>
      </c>
      <c r="N14" s="98" t="s">
        <v>2449</v>
      </c>
      <c r="O14" s="147" t="s">
        <v>2450</v>
      </c>
      <c r="P14" s="177"/>
      <c r="Q14" s="175">
        <v>44406.792361111111</v>
      </c>
    </row>
    <row r="15" spans="1:17" s="126" customFormat="1" ht="18" x14ac:dyDescent="0.25">
      <c r="A15" s="147" t="str">
        <f>VLOOKUP(E15,'LISTADO ATM'!$A$2:$C$902,3,0)</f>
        <v>DISTRITO NACIONAL</v>
      </c>
      <c r="B15" s="118">
        <v>3335969353</v>
      </c>
      <c r="C15" s="99">
        <v>44404.980115740742</v>
      </c>
      <c r="D15" s="99" t="s">
        <v>2445</v>
      </c>
      <c r="E15" s="142">
        <v>113</v>
      </c>
      <c r="F15" s="147" t="str">
        <f>VLOOKUP(E15,VIP!$A$2:$O14828,2,0)</f>
        <v>DRBR113</v>
      </c>
      <c r="G15" s="147" t="str">
        <f>VLOOKUP(E15,'LISTADO ATM'!$A$2:$B$901,2,0)</f>
        <v xml:space="preserve">ATM Autoservicio Atalaya del Mar </v>
      </c>
      <c r="H15" s="147" t="str">
        <f>VLOOKUP(E15,VIP!$A$2:$O19789,7,FALSE)</f>
        <v>Si</v>
      </c>
      <c r="I15" s="147" t="str">
        <f>VLOOKUP(E15,VIP!$A$2:$O11754,8,FALSE)</f>
        <v>No</v>
      </c>
      <c r="J15" s="147" t="str">
        <f>VLOOKUP(E15,VIP!$A$2:$O11704,8,FALSE)</f>
        <v>No</v>
      </c>
      <c r="K15" s="147" t="str">
        <f>VLOOKUP(E15,VIP!$A$2:$O15278,6,0)</f>
        <v>NO</v>
      </c>
      <c r="L15" s="148" t="s">
        <v>2556</v>
      </c>
      <c r="M15" s="174" t="s">
        <v>2541</v>
      </c>
      <c r="N15" s="98" t="s">
        <v>2449</v>
      </c>
      <c r="O15" s="147" t="s">
        <v>2450</v>
      </c>
      <c r="P15" s="177"/>
      <c r="Q15" s="175">
        <v>44406.451388888891</v>
      </c>
    </row>
    <row r="16" spans="1:17" s="126" customFormat="1" ht="18" x14ac:dyDescent="0.25">
      <c r="A16" s="147" t="str">
        <f>VLOOKUP(E16,'LISTADO ATM'!$A$2:$C$902,3,0)</f>
        <v>DISTRITO NACIONAL</v>
      </c>
      <c r="B16" s="118">
        <v>3335969354</v>
      </c>
      <c r="C16" s="99">
        <v>44404.981122685182</v>
      </c>
      <c r="D16" s="99" t="s">
        <v>2177</v>
      </c>
      <c r="E16" s="142">
        <v>281</v>
      </c>
      <c r="F16" s="147" t="str">
        <f>VLOOKUP(E16,VIP!$A$2:$O14738,2,0)</f>
        <v>DRBR737</v>
      </c>
      <c r="G16" s="147" t="str">
        <f>VLOOKUP(E16,'LISTADO ATM'!$A$2:$B$901,2,0)</f>
        <v xml:space="preserve">ATM S/M Pola Independencia </v>
      </c>
      <c r="H16" s="147" t="str">
        <f>VLOOKUP(E16,VIP!$A$2:$O19699,7,FALSE)</f>
        <v>Si</v>
      </c>
      <c r="I16" s="147" t="str">
        <f>VLOOKUP(E16,VIP!$A$2:$O11664,8,FALSE)</f>
        <v>Si</v>
      </c>
      <c r="J16" s="147" t="str">
        <f>VLOOKUP(E16,VIP!$A$2:$O11614,8,FALSE)</f>
        <v>Si</v>
      </c>
      <c r="K16" s="147" t="str">
        <f>VLOOKUP(E16,VIP!$A$2:$O15188,6,0)</f>
        <v>NO</v>
      </c>
      <c r="L16" s="148" t="s">
        <v>2216</v>
      </c>
      <c r="M16" s="174" t="s">
        <v>2541</v>
      </c>
      <c r="N16" s="174" t="s">
        <v>2602</v>
      </c>
      <c r="O16" s="147" t="s">
        <v>2451</v>
      </c>
      <c r="P16" s="166"/>
      <c r="Q16" s="173">
        <v>44406.434039351851</v>
      </c>
    </row>
    <row r="17" spans="1:17" s="126" customFormat="1" ht="18" x14ac:dyDescent="0.25">
      <c r="A17" s="147" t="str">
        <f>VLOOKUP(E17,'LISTADO ATM'!$A$2:$C$902,3,0)</f>
        <v>DISTRITO NACIONAL</v>
      </c>
      <c r="B17" s="118">
        <v>3335969357</v>
      </c>
      <c r="C17" s="99">
        <v>44404.985925925925</v>
      </c>
      <c r="D17" s="99" t="s">
        <v>2177</v>
      </c>
      <c r="E17" s="142">
        <v>541</v>
      </c>
      <c r="F17" s="147" t="str">
        <f>VLOOKUP(E17,VIP!$A$2:$O14735,2,0)</f>
        <v>DRBR541</v>
      </c>
      <c r="G17" s="147" t="str">
        <f>VLOOKUP(E17,'LISTADO ATM'!$A$2:$B$901,2,0)</f>
        <v xml:space="preserve">ATM Oficina Sambil II </v>
      </c>
      <c r="H17" s="147" t="str">
        <f>VLOOKUP(E17,VIP!$A$2:$O19696,7,FALSE)</f>
        <v>Si</v>
      </c>
      <c r="I17" s="147" t="str">
        <f>VLOOKUP(E17,VIP!$A$2:$O11661,8,FALSE)</f>
        <v>Si</v>
      </c>
      <c r="J17" s="147" t="str">
        <f>VLOOKUP(E17,VIP!$A$2:$O11611,8,FALSE)</f>
        <v>Si</v>
      </c>
      <c r="K17" s="147" t="str">
        <f>VLOOKUP(E17,VIP!$A$2:$O15185,6,0)</f>
        <v>SI</v>
      </c>
      <c r="L17" s="148" t="s">
        <v>2216</v>
      </c>
      <c r="M17" s="98" t="s">
        <v>2442</v>
      </c>
      <c r="N17" s="98" t="s">
        <v>2449</v>
      </c>
      <c r="O17" s="147" t="s">
        <v>2451</v>
      </c>
      <c r="P17" s="147"/>
      <c r="Q17" s="98" t="s">
        <v>2216</v>
      </c>
    </row>
    <row r="18" spans="1:17" s="126" customFormat="1" ht="18" x14ac:dyDescent="0.25">
      <c r="A18" s="147" t="str">
        <f>VLOOKUP(E18,'LISTADO ATM'!$A$2:$C$902,3,0)</f>
        <v>ESTE</v>
      </c>
      <c r="B18" s="118">
        <v>3335969364</v>
      </c>
      <c r="C18" s="99">
        <v>44404.994050925925</v>
      </c>
      <c r="D18" s="99" t="s">
        <v>2177</v>
      </c>
      <c r="E18" s="142">
        <v>1</v>
      </c>
      <c r="F18" s="147" t="str">
        <f>VLOOKUP(E18,VIP!$A$2:$O14789,2,0)</f>
        <v>DRBR001</v>
      </c>
      <c r="G18" s="147" t="str">
        <f>VLOOKUP(E18,'LISTADO ATM'!$A$2:$B$901,2,0)</f>
        <v>ATM S/M San Rafael del Yuma</v>
      </c>
      <c r="H18" s="147" t="str">
        <f>VLOOKUP(E18,VIP!$A$2:$O19750,7,FALSE)</f>
        <v>Si</v>
      </c>
      <c r="I18" s="147" t="str">
        <f>VLOOKUP(E18,VIP!$A$2:$O11715,8,FALSE)</f>
        <v>Si</v>
      </c>
      <c r="J18" s="147" t="str">
        <f>VLOOKUP(E18,VIP!$A$2:$O11665,8,FALSE)</f>
        <v>Si</v>
      </c>
      <c r="K18" s="147" t="str">
        <f>VLOOKUP(E18,VIP!$A$2:$O15239,6,0)</f>
        <v>NO</v>
      </c>
      <c r="L18" s="148" t="s">
        <v>2242</v>
      </c>
      <c r="M18" s="174" t="s">
        <v>2541</v>
      </c>
      <c r="N18" s="174" t="s">
        <v>2602</v>
      </c>
      <c r="O18" s="147" t="s">
        <v>2451</v>
      </c>
      <c r="P18" s="147"/>
      <c r="Q18" s="173">
        <v>44406.60460648148</v>
      </c>
    </row>
    <row r="19" spans="1:17" s="126" customFormat="1" ht="18" x14ac:dyDescent="0.25">
      <c r="A19" s="147" t="str">
        <f>VLOOKUP(E19,'LISTADO ATM'!$A$2:$C$902,3,0)</f>
        <v>DISTRITO NACIONAL</v>
      </c>
      <c r="B19" s="118">
        <v>3335969476</v>
      </c>
      <c r="C19" s="99">
        <v>44405.354571759257</v>
      </c>
      <c r="D19" s="99" t="s">
        <v>2177</v>
      </c>
      <c r="E19" s="142">
        <v>325</v>
      </c>
      <c r="F19" s="147" t="str">
        <f>VLOOKUP(E19,VIP!$A$2:$O14908,2,0)</f>
        <v>DRBR325</v>
      </c>
      <c r="G19" s="147" t="str">
        <f>VLOOKUP(E19,'LISTADO ATM'!$A$2:$B$901,2,0)</f>
        <v>ATM Casa Edwin</v>
      </c>
      <c r="H19" s="147" t="str">
        <f>VLOOKUP(E19,VIP!$A$2:$O19869,7,FALSE)</f>
        <v>Si</v>
      </c>
      <c r="I19" s="147" t="str">
        <f>VLOOKUP(E19,VIP!$A$2:$O11834,8,FALSE)</f>
        <v>Si</v>
      </c>
      <c r="J19" s="147" t="str">
        <f>VLOOKUP(E19,VIP!$A$2:$O11784,8,FALSE)</f>
        <v>Si</v>
      </c>
      <c r="K19" s="147" t="str">
        <f>VLOOKUP(E19,VIP!$A$2:$O15358,6,0)</f>
        <v>NO</v>
      </c>
      <c r="L19" s="148" t="s">
        <v>2461</v>
      </c>
      <c r="M19" s="98" t="s">
        <v>2442</v>
      </c>
      <c r="N19" s="98" t="s">
        <v>2449</v>
      </c>
      <c r="O19" s="147" t="s">
        <v>2451</v>
      </c>
      <c r="P19" s="147"/>
      <c r="Q19" s="98" t="s">
        <v>2461</v>
      </c>
    </row>
    <row r="20" spans="1:17" s="126" customFormat="1" ht="18" x14ac:dyDescent="0.25">
      <c r="A20" s="147" t="str">
        <f>VLOOKUP(E20,'LISTADO ATM'!$A$2:$C$902,3,0)</f>
        <v>SUR</v>
      </c>
      <c r="B20" s="118">
        <v>3335969483</v>
      </c>
      <c r="C20" s="99">
        <v>44405.35728009259</v>
      </c>
      <c r="D20" s="99" t="s">
        <v>2465</v>
      </c>
      <c r="E20" s="142">
        <v>103</v>
      </c>
      <c r="F20" s="147" t="str">
        <f>VLOOKUP(E20,VIP!$A$2:$O14888,2,0)</f>
        <v>DRBR103</v>
      </c>
      <c r="G20" s="147" t="str">
        <f>VLOOKUP(E20,'LISTADO ATM'!$A$2:$B$901,2,0)</f>
        <v xml:space="preserve">ATM Oficina Las Matas de Farfán </v>
      </c>
      <c r="H20" s="147" t="str">
        <f>VLOOKUP(E20,VIP!$A$2:$O19849,7,FALSE)</f>
        <v>Si</v>
      </c>
      <c r="I20" s="147" t="str">
        <f>VLOOKUP(E20,VIP!$A$2:$O11814,8,FALSE)</f>
        <v>Si</v>
      </c>
      <c r="J20" s="147" t="str">
        <f>VLOOKUP(E20,VIP!$A$2:$O11764,8,FALSE)</f>
        <v>Si</v>
      </c>
      <c r="K20" s="147" t="str">
        <f>VLOOKUP(E20,VIP!$A$2:$O15338,6,0)</f>
        <v>NO</v>
      </c>
      <c r="L20" s="148" t="s">
        <v>2414</v>
      </c>
      <c r="M20" s="98" t="s">
        <v>2442</v>
      </c>
      <c r="N20" s="98" t="s">
        <v>2449</v>
      </c>
      <c r="O20" s="147" t="s">
        <v>2595</v>
      </c>
      <c r="P20" s="147"/>
      <c r="Q20" s="98" t="s">
        <v>2414</v>
      </c>
    </row>
    <row r="21" spans="1:17" s="126" customFormat="1" ht="18" x14ac:dyDescent="0.25">
      <c r="A21" s="147" t="str">
        <f>VLOOKUP(E21,'LISTADO ATM'!$A$2:$C$902,3,0)</f>
        <v>DISTRITO NACIONAL</v>
      </c>
      <c r="B21" s="118">
        <v>3335969586</v>
      </c>
      <c r="C21" s="99">
        <v>44405.376087962963</v>
      </c>
      <c r="D21" s="99" t="s">
        <v>2177</v>
      </c>
      <c r="E21" s="142">
        <v>415</v>
      </c>
      <c r="F21" s="147" t="str">
        <f>VLOOKUP(E21,VIP!$A$2:$O14909,2,0)</f>
        <v>DRBR415</v>
      </c>
      <c r="G21" s="147" t="str">
        <f>VLOOKUP(E21,'LISTADO ATM'!$A$2:$B$901,2,0)</f>
        <v xml:space="preserve">ATM Autobanco San Martín I </v>
      </c>
      <c r="H21" s="147" t="str">
        <f>VLOOKUP(E21,VIP!$A$2:$O19870,7,FALSE)</f>
        <v>Si</v>
      </c>
      <c r="I21" s="147" t="str">
        <f>VLOOKUP(E21,VIP!$A$2:$O11835,8,FALSE)</f>
        <v>Si</v>
      </c>
      <c r="J21" s="147" t="str">
        <f>VLOOKUP(E21,VIP!$A$2:$O11785,8,FALSE)</f>
        <v>Si</v>
      </c>
      <c r="K21" s="147" t="str">
        <f>VLOOKUP(E21,VIP!$A$2:$O15359,6,0)</f>
        <v>NO</v>
      </c>
      <c r="L21" s="148" t="s">
        <v>2461</v>
      </c>
      <c r="M21" s="98" t="s">
        <v>2442</v>
      </c>
      <c r="N21" s="98" t="s">
        <v>2449</v>
      </c>
      <c r="O21" s="147" t="s">
        <v>2451</v>
      </c>
      <c r="P21" s="147"/>
      <c r="Q21" s="98" t="s">
        <v>2461</v>
      </c>
    </row>
    <row r="22" spans="1:17" s="126" customFormat="1" ht="18" x14ac:dyDescent="0.25">
      <c r="A22" s="147" t="str">
        <f>VLOOKUP(E22,'LISTADO ATM'!$A$2:$C$902,3,0)</f>
        <v>DISTRITO NACIONAL</v>
      </c>
      <c r="B22" s="118">
        <v>3335969593</v>
      </c>
      <c r="C22" s="99">
        <v>44405.378599537034</v>
      </c>
      <c r="D22" s="99" t="s">
        <v>2177</v>
      </c>
      <c r="E22" s="142">
        <v>624</v>
      </c>
      <c r="F22" s="147" t="str">
        <f>VLOOKUP(E22,VIP!$A$2:$O14809,2,0)</f>
        <v>DRBR624</v>
      </c>
      <c r="G22" s="147" t="str">
        <f>VLOOKUP(E22,'LISTADO ATM'!$A$2:$B$901,2,0)</f>
        <v xml:space="preserve">ATM Policía Nacional I </v>
      </c>
      <c r="H22" s="147" t="str">
        <f>VLOOKUP(E22,VIP!$A$2:$O19770,7,FALSE)</f>
        <v>Si</v>
      </c>
      <c r="I22" s="147" t="str">
        <f>VLOOKUP(E22,VIP!$A$2:$O11735,8,FALSE)</f>
        <v>Si</v>
      </c>
      <c r="J22" s="147" t="str">
        <f>VLOOKUP(E22,VIP!$A$2:$O11685,8,FALSE)</f>
        <v>Si</v>
      </c>
      <c r="K22" s="147" t="str">
        <f>VLOOKUP(E22,VIP!$A$2:$O15259,6,0)</f>
        <v>NO</v>
      </c>
      <c r="L22" s="148" t="s">
        <v>2242</v>
      </c>
      <c r="M22" s="98" t="s">
        <v>2442</v>
      </c>
      <c r="N22" s="98" t="s">
        <v>2449</v>
      </c>
      <c r="O22" s="147" t="s">
        <v>2451</v>
      </c>
      <c r="P22" s="147"/>
      <c r="Q22" s="98" t="s">
        <v>2242</v>
      </c>
    </row>
    <row r="23" spans="1:17" s="126" customFormat="1" ht="18" x14ac:dyDescent="0.25">
      <c r="A23" s="147" t="str">
        <f>VLOOKUP(E23,'LISTADO ATM'!$A$2:$C$902,3,0)</f>
        <v>DISTRITO NACIONAL</v>
      </c>
      <c r="B23" s="118">
        <v>3335969798</v>
      </c>
      <c r="C23" s="99">
        <v>44405.430439814816</v>
      </c>
      <c r="D23" s="99" t="s">
        <v>2177</v>
      </c>
      <c r="E23" s="142">
        <v>718</v>
      </c>
      <c r="F23" s="147" t="str">
        <f>VLOOKUP(E23,VIP!$A$2:$O14790,2,0)</f>
        <v>DRBR24Y</v>
      </c>
      <c r="G23" s="147" t="str">
        <f>VLOOKUP(E23,'LISTADO ATM'!$A$2:$B$901,2,0)</f>
        <v xml:space="preserve">ATM Feria Ganadera </v>
      </c>
      <c r="H23" s="147" t="str">
        <f>VLOOKUP(E23,VIP!$A$2:$O19751,7,FALSE)</f>
        <v>Si</v>
      </c>
      <c r="I23" s="147" t="str">
        <f>VLOOKUP(E23,VIP!$A$2:$O11716,8,FALSE)</f>
        <v>Si</v>
      </c>
      <c r="J23" s="147" t="str">
        <f>VLOOKUP(E23,VIP!$A$2:$O11666,8,FALSE)</f>
        <v>Si</v>
      </c>
      <c r="K23" s="147" t="str">
        <f>VLOOKUP(E23,VIP!$A$2:$O15240,6,0)</f>
        <v>NO</v>
      </c>
      <c r="L23" s="148" t="s">
        <v>2242</v>
      </c>
      <c r="M23" s="174" t="s">
        <v>2541</v>
      </c>
      <c r="N23" s="174" t="s">
        <v>2602</v>
      </c>
      <c r="O23" s="147" t="s">
        <v>2451</v>
      </c>
      <c r="P23" s="178"/>
      <c r="Q23" s="173">
        <v>44406.434039351851</v>
      </c>
    </row>
    <row r="24" spans="1:17" s="126" customFormat="1" ht="18" x14ac:dyDescent="0.25">
      <c r="A24" s="147" t="str">
        <f>VLOOKUP(E24,'LISTADO ATM'!$A$2:$C$902,3,0)</f>
        <v>NORTE</v>
      </c>
      <c r="B24" s="118">
        <v>3335969999</v>
      </c>
      <c r="C24" s="99">
        <v>44405.481712962966</v>
      </c>
      <c r="D24" s="99" t="s">
        <v>2465</v>
      </c>
      <c r="E24" s="142">
        <v>142</v>
      </c>
      <c r="F24" s="147" t="str">
        <f>VLOOKUP(E24,VIP!$A$2:$O14865,2,0)</f>
        <v>DRBR142</v>
      </c>
      <c r="G24" s="147" t="str">
        <f>VLOOKUP(E24,'LISTADO ATM'!$A$2:$B$901,2,0)</f>
        <v xml:space="preserve">ATM Centro de Caja Galerías Bonao </v>
      </c>
      <c r="H24" s="147" t="str">
        <f>VLOOKUP(E24,VIP!$A$2:$O19826,7,FALSE)</f>
        <v>Si</v>
      </c>
      <c r="I24" s="147" t="str">
        <f>VLOOKUP(E24,VIP!$A$2:$O11791,8,FALSE)</f>
        <v>Si</v>
      </c>
      <c r="J24" s="147" t="str">
        <f>VLOOKUP(E24,VIP!$A$2:$O11741,8,FALSE)</f>
        <v>Si</v>
      </c>
      <c r="K24" s="147" t="str">
        <f>VLOOKUP(E24,VIP!$A$2:$O15315,6,0)</f>
        <v>SI</v>
      </c>
      <c r="L24" s="148" t="s">
        <v>2414</v>
      </c>
      <c r="M24" s="174" t="s">
        <v>2541</v>
      </c>
      <c r="N24" s="176" t="s">
        <v>2602</v>
      </c>
      <c r="O24" s="147" t="s">
        <v>2466</v>
      </c>
      <c r="P24" s="178"/>
      <c r="Q24" s="173">
        <v>44406.434039351851</v>
      </c>
    </row>
    <row r="25" spans="1:17" s="126" customFormat="1" ht="18" x14ac:dyDescent="0.25">
      <c r="A25" s="147" t="str">
        <f>VLOOKUP(E25,'LISTADO ATM'!$A$2:$C$902,3,0)</f>
        <v>ESTE</v>
      </c>
      <c r="B25" s="118">
        <v>3335970080</v>
      </c>
      <c r="C25" s="99">
        <v>44405.501909722225</v>
      </c>
      <c r="D25" s="99" t="s">
        <v>2465</v>
      </c>
      <c r="E25" s="142">
        <v>330</v>
      </c>
      <c r="F25" s="147" t="str">
        <f>VLOOKUP(E25,VIP!$A$2:$O14819,2,0)</f>
        <v>DRBR330</v>
      </c>
      <c r="G25" s="147" t="str">
        <f>VLOOKUP(E25,'LISTADO ATM'!$A$2:$B$901,2,0)</f>
        <v xml:space="preserve">ATM Oficina Boulevard (Higuey) </v>
      </c>
      <c r="H25" s="147" t="str">
        <f>VLOOKUP(E25,VIP!$A$2:$O19780,7,FALSE)</f>
        <v>Si</v>
      </c>
      <c r="I25" s="147" t="str">
        <f>VLOOKUP(E25,VIP!$A$2:$O11745,8,FALSE)</f>
        <v>Si</v>
      </c>
      <c r="J25" s="147" t="str">
        <f>VLOOKUP(E25,VIP!$A$2:$O11695,8,FALSE)</f>
        <v>Si</v>
      </c>
      <c r="K25" s="147" t="str">
        <f>VLOOKUP(E25,VIP!$A$2:$O15269,6,0)</f>
        <v>SI</v>
      </c>
      <c r="L25" s="148" t="s">
        <v>2603</v>
      </c>
      <c r="M25" s="174" t="s">
        <v>2541</v>
      </c>
      <c r="N25" s="176" t="s">
        <v>2602</v>
      </c>
      <c r="O25" s="147" t="s">
        <v>2466</v>
      </c>
      <c r="P25" s="178"/>
      <c r="Q25" s="173">
        <v>44406.60460648148</v>
      </c>
    </row>
    <row r="26" spans="1:17" s="126" customFormat="1" ht="18" x14ac:dyDescent="0.25">
      <c r="A26" s="147" t="str">
        <f>VLOOKUP(E26,'LISTADO ATM'!$A$2:$C$902,3,0)</f>
        <v>DISTRITO NACIONAL</v>
      </c>
      <c r="B26" s="118">
        <v>3335970091</v>
      </c>
      <c r="C26" s="99">
        <v>44405.505324074074</v>
      </c>
      <c r="D26" s="99" t="s">
        <v>2177</v>
      </c>
      <c r="E26" s="142">
        <v>87</v>
      </c>
      <c r="F26" s="147" t="str">
        <f>VLOOKUP(E26,VIP!$A$2:$O14763,2,0)</f>
        <v>DRBR087</v>
      </c>
      <c r="G26" s="147" t="str">
        <f>VLOOKUP(E26,'LISTADO ATM'!$A$2:$B$901,2,0)</f>
        <v xml:space="preserve">ATM Autoservicio Sarasota </v>
      </c>
      <c r="H26" s="147" t="str">
        <f>VLOOKUP(E26,VIP!$A$2:$O19724,7,FALSE)</f>
        <v>Si</v>
      </c>
      <c r="I26" s="147" t="str">
        <f>VLOOKUP(E26,VIP!$A$2:$O11689,8,FALSE)</f>
        <v>Si</v>
      </c>
      <c r="J26" s="147" t="str">
        <f>VLOOKUP(E26,VIP!$A$2:$O11639,8,FALSE)</f>
        <v>Si</v>
      </c>
      <c r="K26" s="147" t="str">
        <f>VLOOKUP(E26,VIP!$A$2:$O15213,6,0)</f>
        <v>NO</v>
      </c>
      <c r="L26" s="148" t="s">
        <v>2216</v>
      </c>
      <c r="M26" s="174" t="s">
        <v>2541</v>
      </c>
      <c r="N26" s="174" t="s">
        <v>2602</v>
      </c>
      <c r="O26" s="147" t="s">
        <v>2451</v>
      </c>
      <c r="P26" s="178"/>
      <c r="Q26" s="173">
        <v>44406.434039351851</v>
      </c>
    </row>
    <row r="27" spans="1:17" s="126" customFormat="1" ht="18" x14ac:dyDescent="0.25">
      <c r="A27" s="147" t="str">
        <f>VLOOKUP(E27,'LISTADO ATM'!$A$2:$C$902,3,0)</f>
        <v>ESTE</v>
      </c>
      <c r="B27" s="118">
        <v>3335970147</v>
      </c>
      <c r="C27" s="99">
        <v>44405.52412037037</v>
      </c>
      <c r="D27" s="99" t="s">
        <v>2465</v>
      </c>
      <c r="E27" s="142">
        <v>104</v>
      </c>
      <c r="F27" s="147" t="str">
        <f>VLOOKUP(E27,VIP!$A$2:$O14866,2,0)</f>
        <v>DRBR104</v>
      </c>
      <c r="G27" s="147" t="str">
        <f>VLOOKUP(E27,'LISTADO ATM'!$A$2:$B$901,2,0)</f>
        <v xml:space="preserve">ATM Jumbo Higuey </v>
      </c>
      <c r="H27" s="147" t="str">
        <f>VLOOKUP(E27,VIP!$A$2:$O19827,7,FALSE)</f>
        <v>Si</v>
      </c>
      <c r="I27" s="147" t="str">
        <f>VLOOKUP(E27,VIP!$A$2:$O11792,8,FALSE)</f>
        <v>Si</v>
      </c>
      <c r="J27" s="147" t="str">
        <f>VLOOKUP(E27,VIP!$A$2:$O11742,8,FALSE)</f>
        <v>Si</v>
      </c>
      <c r="K27" s="147" t="str">
        <f>VLOOKUP(E27,VIP!$A$2:$O15316,6,0)</f>
        <v>NO</v>
      </c>
      <c r="L27" s="148" t="s">
        <v>2414</v>
      </c>
      <c r="M27" s="174" t="s">
        <v>2541</v>
      </c>
      <c r="N27" s="176" t="s">
        <v>2602</v>
      </c>
      <c r="O27" s="147" t="s">
        <v>2466</v>
      </c>
      <c r="P27" s="178"/>
      <c r="Q27" s="173">
        <v>44406.60460648148</v>
      </c>
    </row>
    <row r="28" spans="1:17" s="126" customFormat="1" ht="18" x14ac:dyDescent="0.25">
      <c r="A28" s="147" t="str">
        <f>VLOOKUP(E28,'LISTADO ATM'!$A$2:$C$902,3,0)</f>
        <v>DISTRITO NACIONAL</v>
      </c>
      <c r="B28" s="118">
        <v>3335970155</v>
      </c>
      <c r="C28" s="99">
        <v>44405.526782407411</v>
      </c>
      <c r="D28" s="99" t="s">
        <v>2445</v>
      </c>
      <c r="E28" s="142">
        <v>563</v>
      </c>
      <c r="F28" s="147" t="str">
        <f>VLOOKUP(E28,VIP!$A$2:$O14867,2,0)</f>
        <v>DRBR233</v>
      </c>
      <c r="G28" s="147" t="str">
        <f>VLOOKUP(E28,'LISTADO ATM'!$A$2:$B$901,2,0)</f>
        <v xml:space="preserve">ATM Base Aérea San Isidro </v>
      </c>
      <c r="H28" s="147" t="str">
        <f>VLOOKUP(E28,VIP!$A$2:$O19828,7,FALSE)</f>
        <v>Si</v>
      </c>
      <c r="I28" s="147" t="str">
        <f>VLOOKUP(E28,VIP!$A$2:$O11793,8,FALSE)</f>
        <v>Si</v>
      </c>
      <c r="J28" s="147" t="str">
        <f>VLOOKUP(E28,VIP!$A$2:$O11743,8,FALSE)</f>
        <v>Si</v>
      </c>
      <c r="K28" s="147" t="str">
        <f>VLOOKUP(E28,VIP!$A$2:$O15317,6,0)</f>
        <v>NO</v>
      </c>
      <c r="L28" s="148" t="s">
        <v>2414</v>
      </c>
      <c r="M28" s="174" t="s">
        <v>2541</v>
      </c>
      <c r="N28" s="98" t="s">
        <v>2449</v>
      </c>
      <c r="O28" s="147" t="s">
        <v>2450</v>
      </c>
      <c r="P28" s="147"/>
      <c r="Q28" s="175">
        <v>44406.788194444445</v>
      </c>
    </row>
    <row r="29" spans="1:17" s="126" customFormat="1" ht="18" x14ac:dyDescent="0.25">
      <c r="A29" s="147" t="str">
        <f>VLOOKUP(E29,'LISTADO ATM'!$A$2:$C$902,3,0)</f>
        <v>ESTE</v>
      </c>
      <c r="B29" s="118">
        <v>3335970167</v>
      </c>
      <c r="C29" s="99">
        <v>44405.53162037037</v>
      </c>
      <c r="D29" s="99" t="s">
        <v>2465</v>
      </c>
      <c r="E29" s="142">
        <v>613</v>
      </c>
      <c r="F29" s="147" t="str">
        <f>VLOOKUP(E29,VIP!$A$2:$O14868,2,0)</f>
        <v>DRBR145</v>
      </c>
      <c r="G29" s="147" t="str">
        <f>VLOOKUP(E29,'LISTADO ATM'!$A$2:$B$901,2,0)</f>
        <v xml:space="preserve">ATM Almacenes Zaglul (La Altagracia) </v>
      </c>
      <c r="H29" s="147" t="str">
        <f>VLOOKUP(E29,VIP!$A$2:$O19829,7,FALSE)</f>
        <v>Si</v>
      </c>
      <c r="I29" s="147" t="str">
        <f>VLOOKUP(E29,VIP!$A$2:$O11794,8,FALSE)</f>
        <v>Si</v>
      </c>
      <c r="J29" s="147" t="str">
        <f>VLOOKUP(E29,VIP!$A$2:$O11744,8,FALSE)</f>
        <v>Si</v>
      </c>
      <c r="K29" s="147" t="str">
        <f>VLOOKUP(E29,VIP!$A$2:$O15318,6,0)</f>
        <v>NO</v>
      </c>
      <c r="L29" s="148" t="s">
        <v>2414</v>
      </c>
      <c r="M29" s="174" t="s">
        <v>2541</v>
      </c>
      <c r="N29" s="176" t="s">
        <v>2602</v>
      </c>
      <c r="O29" s="147" t="s">
        <v>2466</v>
      </c>
      <c r="P29" s="147"/>
      <c r="Q29" s="173">
        <v>44406.60460648148</v>
      </c>
    </row>
    <row r="30" spans="1:17" s="126" customFormat="1" ht="18" x14ac:dyDescent="0.25">
      <c r="A30" s="147" t="str">
        <f>VLOOKUP(E30,'LISTADO ATM'!$A$2:$C$902,3,0)</f>
        <v>SUR</v>
      </c>
      <c r="B30" s="118">
        <v>3335970185</v>
      </c>
      <c r="C30" s="99">
        <v>44405.539548611108</v>
      </c>
      <c r="D30" s="99" t="s">
        <v>2445</v>
      </c>
      <c r="E30" s="142">
        <v>615</v>
      </c>
      <c r="F30" s="147" t="str">
        <f>VLOOKUP(E30,VIP!$A$2:$O14869,2,0)</f>
        <v>DRBR418</v>
      </c>
      <c r="G30" s="147" t="str">
        <f>VLOOKUP(E30,'LISTADO ATM'!$A$2:$B$901,2,0)</f>
        <v xml:space="preserve">ATM Estación Sunix Cabral (Barahona) </v>
      </c>
      <c r="H30" s="147" t="str">
        <f>VLOOKUP(E30,VIP!$A$2:$O19830,7,FALSE)</f>
        <v>Si</v>
      </c>
      <c r="I30" s="147" t="str">
        <f>VLOOKUP(E30,VIP!$A$2:$O11795,8,FALSE)</f>
        <v>Si</v>
      </c>
      <c r="J30" s="147" t="str">
        <f>VLOOKUP(E30,VIP!$A$2:$O11745,8,FALSE)</f>
        <v>Si</v>
      </c>
      <c r="K30" s="147" t="str">
        <f>VLOOKUP(E30,VIP!$A$2:$O15319,6,0)</f>
        <v>NO</v>
      </c>
      <c r="L30" s="148" t="s">
        <v>2414</v>
      </c>
      <c r="M30" s="174" t="s">
        <v>2541</v>
      </c>
      <c r="N30" s="98" t="s">
        <v>2449</v>
      </c>
      <c r="O30" s="147" t="s">
        <v>2450</v>
      </c>
      <c r="P30" s="177"/>
      <c r="Q30" s="175">
        <v>44406.793749999997</v>
      </c>
    </row>
    <row r="31" spans="1:17" s="126" customFormat="1" ht="18" x14ac:dyDescent="0.25">
      <c r="A31" s="147" t="str">
        <f>VLOOKUP(E31,'LISTADO ATM'!$A$2:$C$902,3,0)</f>
        <v>DISTRITO NACIONAL</v>
      </c>
      <c r="B31" s="118">
        <v>3335970210</v>
      </c>
      <c r="C31" s="99">
        <v>44405.557303240741</v>
      </c>
      <c r="D31" s="99" t="s">
        <v>2177</v>
      </c>
      <c r="E31" s="142">
        <v>953</v>
      </c>
      <c r="F31" s="147" t="str">
        <f>VLOOKUP(E31,VIP!$A$2:$O14751,2,0)</f>
        <v>DRBR01I</v>
      </c>
      <c r="G31" s="147" t="str">
        <f>VLOOKUP(E31,'LISTADO ATM'!$A$2:$B$901,2,0)</f>
        <v xml:space="preserve">ATM Estafeta Dirección General de Pasaportes/Migración </v>
      </c>
      <c r="H31" s="147" t="str">
        <f>VLOOKUP(E31,VIP!$A$2:$O19712,7,FALSE)</f>
        <v>Si</v>
      </c>
      <c r="I31" s="147" t="str">
        <f>VLOOKUP(E31,VIP!$A$2:$O11677,8,FALSE)</f>
        <v>Si</v>
      </c>
      <c r="J31" s="147" t="str">
        <f>VLOOKUP(E31,VIP!$A$2:$O11627,8,FALSE)</f>
        <v>Si</v>
      </c>
      <c r="K31" s="147" t="str">
        <f>VLOOKUP(E31,VIP!$A$2:$O15201,6,0)</f>
        <v>No</v>
      </c>
      <c r="L31" s="148" t="s">
        <v>2216</v>
      </c>
      <c r="M31" s="174" t="s">
        <v>2541</v>
      </c>
      <c r="N31" s="174" t="s">
        <v>2602</v>
      </c>
      <c r="O31" s="147" t="s">
        <v>2451</v>
      </c>
      <c r="P31" s="177"/>
      <c r="Q31" s="173">
        <v>44406.60460648148</v>
      </c>
    </row>
    <row r="32" spans="1:17" s="126" customFormat="1" ht="18" x14ac:dyDescent="0.25">
      <c r="A32" s="147" t="str">
        <f>VLOOKUP(E32,'LISTADO ATM'!$A$2:$C$902,3,0)</f>
        <v>ESTE</v>
      </c>
      <c r="B32" s="118">
        <v>3335970224</v>
      </c>
      <c r="C32" s="99">
        <v>44405.558935185189</v>
      </c>
      <c r="D32" s="99" t="s">
        <v>2177</v>
      </c>
      <c r="E32" s="142">
        <v>293</v>
      </c>
      <c r="F32" s="147" t="str">
        <f>VLOOKUP(E32,VIP!$A$2:$O14750,2,0)</f>
        <v>DRBR293</v>
      </c>
      <c r="G32" s="147" t="str">
        <f>VLOOKUP(E32,'LISTADO ATM'!$A$2:$B$901,2,0)</f>
        <v xml:space="preserve">ATM S/M Nueva Visión (San Pedro) </v>
      </c>
      <c r="H32" s="147" t="str">
        <f>VLOOKUP(E32,VIP!$A$2:$O19711,7,FALSE)</f>
        <v>Si</v>
      </c>
      <c r="I32" s="147" t="str">
        <f>VLOOKUP(E32,VIP!$A$2:$O11676,8,FALSE)</f>
        <v>Si</v>
      </c>
      <c r="J32" s="147" t="str">
        <f>VLOOKUP(E32,VIP!$A$2:$O11626,8,FALSE)</f>
        <v>Si</v>
      </c>
      <c r="K32" s="147" t="str">
        <f>VLOOKUP(E32,VIP!$A$2:$O15200,6,0)</f>
        <v>NO</v>
      </c>
      <c r="L32" s="148" t="s">
        <v>2216</v>
      </c>
      <c r="M32" s="174" t="s">
        <v>2541</v>
      </c>
      <c r="N32" s="174" t="s">
        <v>2602</v>
      </c>
      <c r="O32" s="147" t="s">
        <v>2451</v>
      </c>
      <c r="P32" s="177"/>
      <c r="Q32" s="173">
        <v>44406.60460648148</v>
      </c>
    </row>
    <row r="33" spans="1:17" s="126" customFormat="1" ht="18" x14ac:dyDescent="0.25">
      <c r="A33" s="147" t="str">
        <f>VLOOKUP(E33,'LISTADO ATM'!$A$2:$C$902,3,0)</f>
        <v>SUR</v>
      </c>
      <c r="B33" s="118">
        <v>3335970235</v>
      </c>
      <c r="C33" s="99">
        <v>44405.560567129629</v>
      </c>
      <c r="D33" s="99" t="s">
        <v>2177</v>
      </c>
      <c r="E33" s="142">
        <v>470</v>
      </c>
      <c r="F33" s="147" t="str">
        <f>VLOOKUP(E33,VIP!$A$2:$O14749,2,0)</f>
        <v>DRBR470</v>
      </c>
      <c r="G33" s="147" t="str">
        <f>VLOOKUP(E33,'LISTADO ATM'!$A$2:$B$901,2,0)</f>
        <v xml:space="preserve">ATM Hospital Taiwán (Azua) </v>
      </c>
      <c r="H33" s="147" t="str">
        <f>VLOOKUP(E33,VIP!$A$2:$O19710,7,FALSE)</f>
        <v>Si</v>
      </c>
      <c r="I33" s="147" t="str">
        <f>VLOOKUP(E33,VIP!$A$2:$O11675,8,FALSE)</f>
        <v>Si</v>
      </c>
      <c r="J33" s="147" t="str">
        <f>VLOOKUP(E33,VIP!$A$2:$O11625,8,FALSE)</f>
        <v>Si</v>
      </c>
      <c r="K33" s="147" t="str">
        <f>VLOOKUP(E33,VIP!$A$2:$O15199,6,0)</f>
        <v>NO</v>
      </c>
      <c r="L33" s="148" t="s">
        <v>2216</v>
      </c>
      <c r="M33" s="174" t="s">
        <v>2541</v>
      </c>
      <c r="N33" s="174" t="s">
        <v>2602</v>
      </c>
      <c r="O33" s="147" t="s">
        <v>2451</v>
      </c>
      <c r="P33" s="177"/>
      <c r="Q33" s="173">
        <v>44406.60460648148</v>
      </c>
    </row>
    <row r="34" spans="1:17" s="126" customFormat="1" ht="18" x14ac:dyDescent="0.25">
      <c r="A34" s="147" t="str">
        <f>VLOOKUP(E34,'LISTADO ATM'!$A$2:$C$902,3,0)</f>
        <v>NORTE</v>
      </c>
      <c r="B34" s="118">
        <v>3335970242</v>
      </c>
      <c r="C34" s="99">
        <v>44405.561678240738</v>
      </c>
      <c r="D34" s="99" t="s">
        <v>2178</v>
      </c>
      <c r="E34" s="142">
        <v>172</v>
      </c>
      <c r="F34" s="147" t="str">
        <f>VLOOKUP(E34,VIP!$A$2:$O14748,2,0)</f>
        <v>DRBR172</v>
      </c>
      <c r="G34" s="147" t="str">
        <f>VLOOKUP(E34,'LISTADO ATM'!$A$2:$B$901,2,0)</f>
        <v xml:space="preserve">ATM UNP Guaucí </v>
      </c>
      <c r="H34" s="147" t="str">
        <f>VLOOKUP(E34,VIP!$A$2:$O19709,7,FALSE)</f>
        <v>Si</v>
      </c>
      <c r="I34" s="147" t="str">
        <f>VLOOKUP(E34,VIP!$A$2:$O11674,8,FALSE)</f>
        <v>Si</v>
      </c>
      <c r="J34" s="147" t="str">
        <f>VLOOKUP(E34,VIP!$A$2:$O11624,8,FALSE)</f>
        <v>Si</v>
      </c>
      <c r="K34" s="147" t="str">
        <f>VLOOKUP(E34,VIP!$A$2:$O15198,6,0)</f>
        <v>NO</v>
      </c>
      <c r="L34" s="148" t="s">
        <v>2216</v>
      </c>
      <c r="M34" s="174" t="s">
        <v>2541</v>
      </c>
      <c r="N34" s="174" t="s">
        <v>2602</v>
      </c>
      <c r="O34" s="147" t="s">
        <v>2592</v>
      </c>
      <c r="P34" s="147"/>
      <c r="Q34" s="173">
        <v>44406.60460648148</v>
      </c>
    </row>
    <row r="35" spans="1:17" s="126" customFormat="1" ht="18" x14ac:dyDescent="0.25">
      <c r="A35" s="147" t="str">
        <f>VLOOKUP(E35,'LISTADO ATM'!$A$2:$C$902,3,0)</f>
        <v>SUR</v>
      </c>
      <c r="B35" s="118">
        <v>3335970249</v>
      </c>
      <c r="C35" s="99">
        <v>44405.565729166665</v>
      </c>
      <c r="D35" s="99" t="s">
        <v>2445</v>
      </c>
      <c r="E35" s="142">
        <v>584</v>
      </c>
      <c r="F35" s="147" t="str">
        <f>VLOOKUP(E35,VIP!$A$2:$O14870,2,0)</f>
        <v>DRBR404</v>
      </c>
      <c r="G35" s="147" t="str">
        <f>VLOOKUP(E35,'LISTADO ATM'!$A$2:$B$901,2,0)</f>
        <v xml:space="preserve">ATM Oficina San Cristóbal I </v>
      </c>
      <c r="H35" s="147" t="str">
        <f>VLOOKUP(E35,VIP!$A$2:$O19831,7,FALSE)</f>
        <v>Si</v>
      </c>
      <c r="I35" s="147" t="str">
        <f>VLOOKUP(E35,VIP!$A$2:$O11796,8,FALSE)</f>
        <v>Si</v>
      </c>
      <c r="J35" s="147" t="str">
        <f>VLOOKUP(E35,VIP!$A$2:$O11746,8,FALSE)</f>
        <v>Si</v>
      </c>
      <c r="K35" s="147" t="str">
        <f>VLOOKUP(E35,VIP!$A$2:$O15320,6,0)</f>
        <v>SI</v>
      </c>
      <c r="L35" s="148" t="s">
        <v>2414</v>
      </c>
      <c r="M35" s="174" t="s">
        <v>2541</v>
      </c>
      <c r="N35" s="98" t="s">
        <v>2449</v>
      </c>
      <c r="O35" s="147" t="s">
        <v>2450</v>
      </c>
      <c r="P35" s="177"/>
      <c r="Q35" s="175">
        <v>44406.642361111109</v>
      </c>
    </row>
    <row r="36" spans="1:17" s="126" customFormat="1" ht="18" x14ac:dyDescent="0.25">
      <c r="A36" s="147" t="str">
        <f>VLOOKUP(E36,'LISTADO ATM'!$A$2:$C$902,3,0)</f>
        <v>DISTRITO NACIONAL</v>
      </c>
      <c r="B36" s="118">
        <v>3335970250</v>
      </c>
      <c r="C36" s="99">
        <v>44405.566250000003</v>
      </c>
      <c r="D36" s="99" t="s">
        <v>2177</v>
      </c>
      <c r="E36" s="142">
        <v>952</v>
      </c>
      <c r="F36" s="178" t="str">
        <f>VLOOKUP(E36,VIP!$A$2:$O14746,2,0)</f>
        <v>DRBR16L</v>
      </c>
      <c r="G36" s="178" t="str">
        <f>VLOOKUP(E36,'LISTADO ATM'!$A$2:$B$901,2,0)</f>
        <v xml:space="preserve">ATM Alvarez Rivas </v>
      </c>
      <c r="H36" s="178" t="str">
        <f>VLOOKUP(E36,VIP!$A$2:$O19707,7,FALSE)</f>
        <v>Si</v>
      </c>
      <c r="I36" s="178" t="str">
        <f>VLOOKUP(E36,VIP!$A$2:$O11672,8,FALSE)</f>
        <v>Si</v>
      </c>
      <c r="J36" s="178" t="str">
        <f>VLOOKUP(E36,VIP!$A$2:$O11622,8,FALSE)</f>
        <v>Si</v>
      </c>
      <c r="K36" s="178" t="str">
        <f>VLOOKUP(E36,VIP!$A$2:$O15196,6,0)</f>
        <v>NO</v>
      </c>
      <c r="L36" s="148" t="s">
        <v>2216</v>
      </c>
      <c r="M36" s="174" t="s">
        <v>2541</v>
      </c>
      <c r="N36" s="174" t="s">
        <v>2602</v>
      </c>
      <c r="O36" s="147" t="s">
        <v>2451</v>
      </c>
      <c r="P36" s="177"/>
      <c r="Q36" s="173">
        <v>44406.60460648148</v>
      </c>
    </row>
    <row r="37" spans="1:17" s="126" customFormat="1" ht="18" x14ac:dyDescent="0.25">
      <c r="A37" s="147" t="str">
        <f>VLOOKUP(E37,'LISTADO ATM'!$A$2:$C$902,3,0)</f>
        <v>DISTRITO NACIONAL</v>
      </c>
      <c r="B37" s="118">
        <v>3335970334</v>
      </c>
      <c r="C37" s="99">
        <v>44405.606932870367</v>
      </c>
      <c r="D37" s="99" t="s">
        <v>2445</v>
      </c>
      <c r="E37" s="142">
        <v>363</v>
      </c>
      <c r="F37" s="178" t="str">
        <f>VLOOKUP(E37,VIP!$A$2:$O14871,2,0)</f>
        <v>DRBR363</v>
      </c>
      <c r="G37" s="178" t="str">
        <f>VLOOKUP(E37,'LISTADO ATM'!$A$2:$B$901,2,0)</f>
        <v>ATM Sirena Villa Mella</v>
      </c>
      <c r="H37" s="178" t="str">
        <f>VLOOKUP(E37,VIP!$A$2:$O19832,7,FALSE)</f>
        <v>N/A</v>
      </c>
      <c r="I37" s="178" t="str">
        <f>VLOOKUP(E37,VIP!$A$2:$O11797,8,FALSE)</f>
        <v>N/A</v>
      </c>
      <c r="J37" s="178" t="str">
        <f>VLOOKUP(E37,VIP!$A$2:$O11747,8,FALSE)</f>
        <v>N/A</v>
      </c>
      <c r="K37" s="178" t="str">
        <f>VLOOKUP(E37,VIP!$A$2:$O15321,6,0)</f>
        <v>N/A</v>
      </c>
      <c r="L37" s="148" t="s">
        <v>2414</v>
      </c>
      <c r="M37" s="174" t="s">
        <v>2541</v>
      </c>
      <c r="N37" s="98" t="s">
        <v>2449</v>
      </c>
      <c r="O37" s="147" t="s">
        <v>2450</v>
      </c>
      <c r="P37" s="177"/>
      <c r="Q37" s="175">
        <v>44406.794444444444</v>
      </c>
    </row>
    <row r="38" spans="1:17" s="126" customFormat="1" ht="18" x14ac:dyDescent="0.25">
      <c r="A38" s="147" t="str">
        <f>VLOOKUP(E38,'LISTADO ATM'!$A$2:$C$902,3,0)</f>
        <v>SUR</v>
      </c>
      <c r="B38" s="118">
        <v>3335970408</v>
      </c>
      <c r="C38" s="99">
        <v>44405.637118055558</v>
      </c>
      <c r="D38" s="99" t="s">
        <v>2177</v>
      </c>
      <c r="E38" s="142">
        <v>6</v>
      </c>
      <c r="F38" s="178" t="str">
        <f>VLOOKUP(E38,VIP!$A$2:$O14755,2,0)</f>
        <v>DRBR006</v>
      </c>
      <c r="G38" s="178" t="str">
        <f>VLOOKUP(E38,'LISTADO ATM'!$A$2:$B$901,2,0)</f>
        <v xml:space="preserve">ATM Plaza WAO San Juan </v>
      </c>
      <c r="H38" s="178" t="str">
        <f>VLOOKUP(E38,VIP!$A$2:$O19716,7,FALSE)</f>
        <v>N/A</v>
      </c>
      <c r="I38" s="178" t="str">
        <f>VLOOKUP(E38,VIP!$A$2:$O11681,8,FALSE)</f>
        <v>N/A</v>
      </c>
      <c r="J38" s="178" t="str">
        <f>VLOOKUP(E38,VIP!$A$2:$O11631,8,FALSE)</f>
        <v>N/A</v>
      </c>
      <c r="K38" s="178" t="str">
        <f>VLOOKUP(E38,VIP!$A$2:$O15205,6,0)</f>
        <v/>
      </c>
      <c r="L38" s="148" t="s">
        <v>2216</v>
      </c>
      <c r="M38" s="174" t="s">
        <v>2541</v>
      </c>
      <c r="N38" s="174" t="s">
        <v>2602</v>
      </c>
      <c r="O38" s="147" t="s">
        <v>2451</v>
      </c>
      <c r="P38" s="177"/>
      <c r="Q38" s="173">
        <v>44406.60460648148</v>
      </c>
    </row>
    <row r="39" spans="1:17" s="126" customFormat="1" ht="18" x14ac:dyDescent="0.25">
      <c r="A39" s="147" t="str">
        <f>VLOOKUP(E39,'LISTADO ATM'!$A$2:$C$902,3,0)</f>
        <v>DISTRITO NACIONAL</v>
      </c>
      <c r="B39" s="118">
        <v>3335970410</v>
      </c>
      <c r="C39" s="99">
        <v>44405.638020833336</v>
      </c>
      <c r="D39" s="99" t="s">
        <v>2177</v>
      </c>
      <c r="E39" s="142">
        <v>248</v>
      </c>
      <c r="F39" s="178" t="str">
        <f>VLOOKUP(E39,VIP!$A$2:$O14754,2,0)</f>
        <v>DRBR248</v>
      </c>
      <c r="G39" s="178" t="str">
        <f>VLOOKUP(E39,'LISTADO ATM'!$A$2:$B$901,2,0)</f>
        <v xml:space="preserve">ATM Shell Paraiso </v>
      </c>
      <c r="H39" s="178" t="str">
        <f>VLOOKUP(E39,VIP!$A$2:$O19715,7,FALSE)</f>
        <v>Si</v>
      </c>
      <c r="I39" s="178" t="str">
        <f>VLOOKUP(E39,VIP!$A$2:$O11680,8,FALSE)</f>
        <v>Si</v>
      </c>
      <c r="J39" s="178" t="str">
        <f>VLOOKUP(E39,VIP!$A$2:$O11630,8,FALSE)</f>
        <v>Si</v>
      </c>
      <c r="K39" s="178" t="str">
        <f>VLOOKUP(E39,VIP!$A$2:$O15204,6,0)</f>
        <v>NO</v>
      </c>
      <c r="L39" s="148" t="s">
        <v>2216</v>
      </c>
      <c r="M39" s="174" t="s">
        <v>2541</v>
      </c>
      <c r="N39" s="174" t="s">
        <v>2602</v>
      </c>
      <c r="O39" s="147" t="s">
        <v>2451</v>
      </c>
      <c r="P39" s="147"/>
      <c r="Q39" s="173">
        <v>44406.60460648148</v>
      </c>
    </row>
    <row r="40" spans="1:17" s="126" customFormat="1" ht="18" x14ac:dyDescent="0.25">
      <c r="A40" s="147" t="str">
        <f>VLOOKUP(E40,'LISTADO ATM'!$A$2:$C$902,3,0)</f>
        <v>DISTRITO NACIONAL</v>
      </c>
      <c r="B40" s="118">
        <v>3335970422</v>
      </c>
      <c r="C40" s="99">
        <v>44405.641134259262</v>
      </c>
      <c r="D40" s="99" t="s">
        <v>2177</v>
      </c>
      <c r="E40" s="142">
        <v>875</v>
      </c>
      <c r="F40" s="178" t="str">
        <f>VLOOKUP(E40,VIP!$A$2:$O14791,2,0)</f>
        <v>DRBR875</v>
      </c>
      <c r="G40" s="178" t="str">
        <f>VLOOKUP(E40,'LISTADO ATM'!$A$2:$B$901,2,0)</f>
        <v xml:space="preserve">ATM Texaco Aut. Duarte KM 14 1/2 (Los Alcarrizos) </v>
      </c>
      <c r="H40" s="178" t="str">
        <f>VLOOKUP(E40,VIP!$A$2:$O19752,7,FALSE)</f>
        <v>Si</v>
      </c>
      <c r="I40" s="178" t="str">
        <f>VLOOKUP(E40,VIP!$A$2:$O11717,8,FALSE)</f>
        <v>Si</v>
      </c>
      <c r="J40" s="178" t="str">
        <f>VLOOKUP(E40,VIP!$A$2:$O11667,8,FALSE)</f>
        <v>Si</v>
      </c>
      <c r="K40" s="178" t="str">
        <f>VLOOKUP(E40,VIP!$A$2:$O15241,6,0)</f>
        <v>NO</v>
      </c>
      <c r="L40" s="148" t="s">
        <v>2242</v>
      </c>
      <c r="M40" s="174" t="s">
        <v>2541</v>
      </c>
      <c r="N40" s="174" t="s">
        <v>2602</v>
      </c>
      <c r="O40" s="147" t="s">
        <v>2451</v>
      </c>
      <c r="P40" s="147"/>
      <c r="Q40" s="173">
        <v>44406.60460648148</v>
      </c>
    </row>
    <row r="41" spans="1:17" s="126" customFormat="1" ht="18" x14ac:dyDescent="0.25">
      <c r="A41" s="147" t="str">
        <f>VLOOKUP(E41,'LISTADO ATM'!$A$2:$C$902,3,0)</f>
        <v>DISTRITO NACIONAL</v>
      </c>
      <c r="B41" s="118">
        <v>3335970434</v>
      </c>
      <c r="C41" s="99">
        <v>44405.644849537035</v>
      </c>
      <c r="D41" s="99" t="s">
        <v>2177</v>
      </c>
      <c r="E41" s="142">
        <v>887</v>
      </c>
      <c r="F41" s="178" t="str">
        <f>VLOOKUP(E41,VIP!$A$2:$O14792,2,0)</f>
        <v>DRBR887</v>
      </c>
      <c r="G41" s="178" t="str">
        <f>VLOOKUP(E41,'LISTADO ATM'!$A$2:$B$901,2,0)</f>
        <v>ATM S/M Bravo Los Proceres</v>
      </c>
      <c r="H41" s="178" t="str">
        <f>VLOOKUP(E41,VIP!$A$2:$O19753,7,FALSE)</f>
        <v>Si</v>
      </c>
      <c r="I41" s="178" t="str">
        <f>VLOOKUP(E41,VIP!$A$2:$O11718,8,FALSE)</f>
        <v>Si</v>
      </c>
      <c r="J41" s="178" t="str">
        <f>VLOOKUP(E41,VIP!$A$2:$O11668,8,FALSE)</f>
        <v>Si</v>
      </c>
      <c r="K41" s="178" t="str">
        <f>VLOOKUP(E41,VIP!$A$2:$O15242,6,0)</f>
        <v>NO</v>
      </c>
      <c r="L41" s="148" t="s">
        <v>2242</v>
      </c>
      <c r="M41" s="174" t="s">
        <v>2541</v>
      </c>
      <c r="N41" s="174" t="s">
        <v>2602</v>
      </c>
      <c r="O41" s="147" t="s">
        <v>2451</v>
      </c>
      <c r="P41" s="147"/>
      <c r="Q41" s="173">
        <v>44406.434039351851</v>
      </c>
    </row>
    <row r="42" spans="1:17" s="126" customFormat="1" ht="18" x14ac:dyDescent="0.25">
      <c r="A42" s="147" t="str">
        <f>VLOOKUP(E42,'LISTADO ATM'!$A$2:$C$902,3,0)</f>
        <v>NORTE</v>
      </c>
      <c r="B42" s="118">
        <v>3335970465</v>
      </c>
      <c r="C42" s="99">
        <v>44405.657407407409</v>
      </c>
      <c r="D42" s="99" t="s">
        <v>2178</v>
      </c>
      <c r="E42" s="142">
        <v>944</v>
      </c>
      <c r="F42" s="178" t="str">
        <f>VLOOKUP(E42,VIP!$A$2:$O14899,2,0)</f>
        <v>DRBR944</v>
      </c>
      <c r="G42" s="178" t="str">
        <f>VLOOKUP(E42,'LISTADO ATM'!$A$2:$B$901,2,0)</f>
        <v xml:space="preserve">ATM UNP Mao </v>
      </c>
      <c r="H42" s="178" t="str">
        <f>VLOOKUP(E42,VIP!$A$2:$O19860,7,FALSE)</f>
        <v>Si</v>
      </c>
      <c r="I42" s="178" t="str">
        <f>VLOOKUP(E42,VIP!$A$2:$O11825,8,FALSE)</f>
        <v>Si</v>
      </c>
      <c r="J42" s="178" t="str">
        <f>VLOOKUP(E42,VIP!$A$2:$O11775,8,FALSE)</f>
        <v>Si</v>
      </c>
      <c r="K42" s="178" t="str">
        <f>VLOOKUP(E42,VIP!$A$2:$O15349,6,0)</f>
        <v>NO</v>
      </c>
      <c r="L42" s="148" t="s">
        <v>2461</v>
      </c>
      <c r="M42" s="174" t="s">
        <v>2541</v>
      </c>
      <c r="N42" s="174" t="s">
        <v>2602</v>
      </c>
      <c r="O42" s="147" t="s">
        <v>2592</v>
      </c>
      <c r="P42" s="177"/>
      <c r="Q42" s="173">
        <v>44406.434039351851</v>
      </c>
    </row>
    <row r="43" spans="1:17" ht="18" x14ac:dyDescent="0.25">
      <c r="A43" s="166" t="str">
        <f>VLOOKUP(E43,'LISTADO ATM'!$A$2:$C$902,3,0)</f>
        <v>NORTE</v>
      </c>
      <c r="B43" s="118">
        <v>3335970479</v>
      </c>
      <c r="C43" s="99">
        <v>44405.662268518521</v>
      </c>
      <c r="D43" s="99" t="s">
        <v>2178</v>
      </c>
      <c r="E43" s="142">
        <v>528</v>
      </c>
      <c r="F43" s="178" t="str">
        <f>VLOOKUP(E43,VIP!$A$2:$O14858,2,0)</f>
        <v>DRBR284</v>
      </c>
      <c r="G43" s="178" t="str">
        <f>VLOOKUP(E43,'LISTADO ATM'!$A$2:$B$901,2,0)</f>
        <v xml:space="preserve">ATM Ferretería Ochoa (Santiago) </v>
      </c>
      <c r="H43" s="178" t="str">
        <f>VLOOKUP(E43,VIP!$A$2:$O19819,7,FALSE)</f>
        <v>Si</v>
      </c>
      <c r="I43" s="178" t="str">
        <f>VLOOKUP(E43,VIP!$A$2:$O11784,8,FALSE)</f>
        <v>Si</v>
      </c>
      <c r="J43" s="178" t="str">
        <f>VLOOKUP(E43,VIP!$A$2:$O11734,8,FALSE)</f>
        <v>Si</v>
      </c>
      <c r="K43" s="178" t="str">
        <f>VLOOKUP(E43,VIP!$A$2:$O15308,6,0)</f>
        <v>NO</v>
      </c>
      <c r="L43" s="148" t="s">
        <v>2599</v>
      </c>
      <c r="M43" s="98" t="s">
        <v>2442</v>
      </c>
      <c r="N43" s="98" t="s">
        <v>2602</v>
      </c>
      <c r="O43" s="166" t="s">
        <v>2592</v>
      </c>
      <c r="P43" s="177"/>
      <c r="Q43" s="98" t="s">
        <v>2599</v>
      </c>
    </row>
    <row r="44" spans="1:17" ht="18" x14ac:dyDescent="0.25">
      <c r="A44" s="166" t="str">
        <f>VLOOKUP(E44,'LISTADO ATM'!$A$2:$C$902,3,0)</f>
        <v>DISTRITO NACIONAL</v>
      </c>
      <c r="B44" s="118">
        <v>3335970509</v>
      </c>
      <c r="C44" s="99">
        <v>44405.675983796296</v>
      </c>
      <c r="D44" s="99" t="s">
        <v>2445</v>
      </c>
      <c r="E44" s="142">
        <v>32</v>
      </c>
      <c r="F44" s="178" t="str">
        <f>VLOOKUP(E44,VIP!$A$2:$O14829,2,0)</f>
        <v>DRBR032</v>
      </c>
      <c r="G44" s="178" t="str">
        <f>VLOOKUP(E44,'LISTADO ATM'!$A$2:$B$901,2,0)</f>
        <v xml:space="preserve">ATM Oficina San Martín II </v>
      </c>
      <c r="H44" s="178" t="str">
        <f>VLOOKUP(E44,VIP!$A$2:$O19790,7,FALSE)</f>
        <v>Si</v>
      </c>
      <c r="I44" s="178" t="str">
        <f>VLOOKUP(E44,VIP!$A$2:$O11755,8,FALSE)</f>
        <v>Si</v>
      </c>
      <c r="J44" s="178" t="str">
        <f>VLOOKUP(E44,VIP!$A$2:$O11705,8,FALSE)</f>
        <v>Si</v>
      </c>
      <c r="K44" s="178" t="str">
        <f>VLOOKUP(E44,VIP!$A$2:$O15279,6,0)</f>
        <v>NO</v>
      </c>
      <c r="L44" s="148" t="s">
        <v>2556</v>
      </c>
      <c r="M44" s="174" t="s">
        <v>2541</v>
      </c>
      <c r="N44" s="98" t="s">
        <v>2449</v>
      </c>
      <c r="O44" s="166" t="s">
        <v>2450</v>
      </c>
      <c r="P44" s="177"/>
      <c r="Q44" s="175">
        <v>44406.806250000001</v>
      </c>
    </row>
    <row r="45" spans="1:17" ht="18" x14ac:dyDescent="0.25">
      <c r="A45" s="166" t="str">
        <f>VLOOKUP(E45,'LISTADO ATM'!$A$2:$C$902,3,0)</f>
        <v>DISTRITO NACIONAL</v>
      </c>
      <c r="B45" s="118">
        <v>3335970514</v>
      </c>
      <c r="C45" s="99">
        <v>44405.676874999997</v>
      </c>
      <c r="D45" s="99" t="s">
        <v>2177</v>
      </c>
      <c r="E45" s="142">
        <v>336</v>
      </c>
      <c r="F45" s="178" t="str">
        <f>VLOOKUP(E45,VIP!$A$2:$O14751,2,0)</f>
        <v>DRBR336</v>
      </c>
      <c r="G45" s="178" t="str">
        <f>VLOOKUP(E45,'LISTADO ATM'!$A$2:$B$901,2,0)</f>
        <v>ATM Instituto Nacional de Cancer (incart)</v>
      </c>
      <c r="H45" s="178" t="str">
        <f>VLOOKUP(E45,VIP!$A$2:$O19712,7,FALSE)</f>
        <v>Si</v>
      </c>
      <c r="I45" s="178" t="str">
        <f>VLOOKUP(E45,VIP!$A$2:$O11677,8,FALSE)</f>
        <v>Si</v>
      </c>
      <c r="J45" s="178" t="str">
        <f>VLOOKUP(E45,VIP!$A$2:$O11627,8,FALSE)</f>
        <v>Si</v>
      </c>
      <c r="K45" s="178" t="str">
        <f>VLOOKUP(E45,VIP!$A$2:$O15201,6,0)</f>
        <v>NO</v>
      </c>
      <c r="L45" s="148" t="s">
        <v>2216</v>
      </c>
      <c r="M45" s="174" t="s">
        <v>2541</v>
      </c>
      <c r="N45" s="174" t="s">
        <v>2602</v>
      </c>
      <c r="O45" s="166" t="s">
        <v>2451</v>
      </c>
      <c r="P45" s="177"/>
      <c r="Q45" s="173">
        <v>44406.60460648148</v>
      </c>
    </row>
    <row r="46" spans="1:17" ht="18" x14ac:dyDescent="0.25">
      <c r="A46" s="166" t="str">
        <f>VLOOKUP(E46,'LISTADO ATM'!$A$2:$C$902,3,0)</f>
        <v>DISTRITO NACIONAL</v>
      </c>
      <c r="B46" s="118">
        <v>3335970520</v>
      </c>
      <c r="C46" s="99">
        <v>44405.679432870369</v>
      </c>
      <c r="D46" s="99" t="s">
        <v>2445</v>
      </c>
      <c r="E46" s="142">
        <v>628</v>
      </c>
      <c r="F46" s="178" t="str">
        <f>VLOOKUP(E46,VIP!$A$2:$O14830,2,0)</f>
        <v>DRBR086</v>
      </c>
      <c r="G46" s="178" t="str">
        <f>VLOOKUP(E46,'LISTADO ATM'!$A$2:$B$901,2,0)</f>
        <v xml:space="preserve">ATM Autobanco San Isidro </v>
      </c>
      <c r="H46" s="178" t="str">
        <f>VLOOKUP(E46,VIP!$A$2:$O19791,7,FALSE)</f>
        <v>Si</v>
      </c>
      <c r="I46" s="178" t="str">
        <f>VLOOKUP(E46,VIP!$A$2:$O11756,8,FALSE)</f>
        <v>Si</v>
      </c>
      <c r="J46" s="178" t="str">
        <f>VLOOKUP(E46,VIP!$A$2:$O11706,8,FALSE)</f>
        <v>Si</v>
      </c>
      <c r="K46" s="178" t="str">
        <f>VLOOKUP(E46,VIP!$A$2:$O15280,6,0)</f>
        <v>SI</v>
      </c>
      <c r="L46" s="148" t="s">
        <v>2556</v>
      </c>
      <c r="M46" s="174" t="s">
        <v>2541</v>
      </c>
      <c r="N46" s="98" t="s">
        <v>2449</v>
      </c>
      <c r="O46" s="166" t="s">
        <v>2450</v>
      </c>
      <c r="P46" s="178"/>
      <c r="Q46" s="173">
        <v>44406.60460648148</v>
      </c>
    </row>
    <row r="47" spans="1:17" ht="18" x14ac:dyDescent="0.25">
      <c r="A47" s="166" t="str">
        <f>VLOOKUP(E47,'LISTADO ATM'!$A$2:$C$902,3,0)</f>
        <v>DISTRITO NACIONAL</v>
      </c>
      <c r="B47" s="118">
        <v>3335970542</v>
      </c>
      <c r="C47" s="99">
        <v>44405.688726851855</v>
      </c>
      <c r="D47" s="99" t="s">
        <v>2177</v>
      </c>
      <c r="E47" s="142">
        <v>951</v>
      </c>
      <c r="F47" s="178" t="str">
        <f>VLOOKUP(E47,VIP!$A$2:$O14853,2,0)</f>
        <v>DRBR203</v>
      </c>
      <c r="G47" s="178" t="str">
        <f>VLOOKUP(E47,'LISTADO ATM'!$A$2:$B$901,2,0)</f>
        <v xml:space="preserve">ATM Oficina Plaza Haché JFK </v>
      </c>
      <c r="H47" s="178" t="str">
        <f>VLOOKUP(E47,VIP!$A$2:$O19814,7,FALSE)</f>
        <v>Si</v>
      </c>
      <c r="I47" s="178" t="str">
        <f>VLOOKUP(E47,VIP!$A$2:$O11779,8,FALSE)</f>
        <v>Si</v>
      </c>
      <c r="J47" s="178" t="str">
        <f>VLOOKUP(E47,VIP!$A$2:$O11729,8,FALSE)</f>
        <v>Si</v>
      </c>
      <c r="K47" s="178" t="str">
        <f>VLOOKUP(E47,VIP!$A$2:$O15303,6,0)</f>
        <v>NO</v>
      </c>
      <c r="L47" s="148" t="s">
        <v>2597</v>
      </c>
      <c r="M47" s="174" t="s">
        <v>2541</v>
      </c>
      <c r="N47" s="174" t="s">
        <v>2602</v>
      </c>
      <c r="O47" s="166" t="s">
        <v>2451</v>
      </c>
      <c r="P47" s="178"/>
      <c r="Q47" s="173">
        <v>44406.60460648148</v>
      </c>
    </row>
    <row r="48" spans="1:17" ht="18" x14ac:dyDescent="0.25">
      <c r="A48" s="166" t="str">
        <f>VLOOKUP(E48,'LISTADO ATM'!$A$2:$C$902,3,0)</f>
        <v>DISTRITO NACIONAL</v>
      </c>
      <c r="B48" s="118">
        <v>3335970561</v>
      </c>
      <c r="C48" s="99">
        <v>44405.694166666668</v>
      </c>
      <c r="D48" s="99" t="s">
        <v>2445</v>
      </c>
      <c r="E48" s="142">
        <v>31</v>
      </c>
      <c r="F48" s="178" t="str">
        <f>VLOOKUP(E48,VIP!$A$2:$O14836,2,0)</f>
        <v>DRBR031</v>
      </c>
      <c r="G48" s="178" t="str">
        <f>VLOOKUP(E48,'LISTADO ATM'!$A$2:$B$901,2,0)</f>
        <v xml:space="preserve">ATM Oficina San Martín I </v>
      </c>
      <c r="H48" s="178" t="str">
        <f>VLOOKUP(E48,VIP!$A$2:$O19797,7,FALSE)</f>
        <v>Si</v>
      </c>
      <c r="I48" s="178" t="str">
        <f>VLOOKUP(E48,VIP!$A$2:$O11762,8,FALSE)</f>
        <v>Si</v>
      </c>
      <c r="J48" s="178" t="str">
        <f>VLOOKUP(E48,VIP!$A$2:$O11712,8,FALSE)</f>
        <v>Si</v>
      </c>
      <c r="K48" s="178" t="str">
        <f>VLOOKUP(E48,VIP!$A$2:$O15286,6,0)</f>
        <v>NO</v>
      </c>
      <c r="L48" s="148" t="s">
        <v>2438</v>
      </c>
      <c r="M48" s="174" t="s">
        <v>2541</v>
      </c>
      <c r="N48" s="98" t="s">
        <v>2449</v>
      </c>
      <c r="O48" s="166" t="s">
        <v>2450</v>
      </c>
      <c r="P48" s="178"/>
      <c r="Q48" s="175">
        <v>44406.801388888889</v>
      </c>
    </row>
    <row r="49" spans="1:17" ht="18" x14ac:dyDescent="0.25">
      <c r="A49" s="166" t="str">
        <f>VLOOKUP(E49,'LISTADO ATM'!$A$2:$C$902,3,0)</f>
        <v>DISTRITO NACIONAL</v>
      </c>
      <c r="B49" s="118">
        <v>3335970577</v>
      </c>
      <c r="C49" s="99">
        <v>44405.701793981483</v>
      </c>
      <c r="D49" s="99" t="s">
        <v>2177</v>
      </c>
      <c r="E49" s="142">
        <v>335</v>
      </c>
      <c r="F49" s="178" t="str">
        <f>VLOOKUP(E49,VIP!$A$2:$O14900,2,0)</f>
        <v>DRBR335</v>
      </c>
      <c r="G49" s="178" t="str">
        <f>VLOOKUP(E49,'LISTADO ATM'!$A$2:$B$901,2,0)</f>
        <v>ATM Edificio Aster</v>
      </c>
      <c r="H49" s="178" t="str">
        <f>VLOOKUP(E49,VIP!$A$2:$O19861,7,FALSE)</f>
        <v>Si</v>
      </c>
      <c r="I49" s="178" t="str">
        <f>VLOOKUP(E49,VIP!$A$2:$O11826,8,FALSE)</f>
        <v>Si</v>
      </c>
      <c r="J49" s="178" t="str">
        <f>VLOOKUP(E49,VIP!$A$2:$O11776,8,FALSE)</f>
        <v>Si</v>
      </c>
      <c r="K49" s="178" t="str">
        <f>VLOOKUP(E49,VIP!$A$2:$O15350,6,0)</f>
        <v>NO</v>
      </c>
      <c r="L49" s="148" t="s">
        <v>2461</v>
      </c>
      <c r="M49" s="174" t="s">
        <v>2541</v>
      </c>
      <c r="N49" s="174" t="s">
        <v>2602</v>
      </c>
      <c r="O49" s="166" t="s">
        <v>2451</v>
      </c>
      <c r="P49" s="178"/>
      <c r="Q49" s="173">
        <v>44406.60460648148</v>
      </c>
    </row>
    <row r="50" spans="1:17" ht="18" x14ac:dyDescent="0.25">
      <c r="A50" s="166" t="str">
        <f>VLOOKUP(E50,'LISTADO ATM'!$A$2:$C$902,3,0)</f>
        <v>DISTRITO NACIONAL</v>
      </c>
      <c r="B50" s="118">
        <v>3335970581</v>
      </c>
      <c r="C50" s="99">
        <v>44405.704085648147</v>
      </c>
      <c r="D50" s="99" t="s">
        <v>2445</v>
      </c>
      <c r="E50" s="142">
        <v>577</v>
      </c>
      <c r="F50" s="178" t="str">
        <f>VLOOKUP(E50,VIP!$A$2:$O14872,2,0)</f>
        <v>DRBR173</v>
      </c>
      <c r="G50" s="178" t="str">
        <f>VLOOKUP(E50,'LISTADO ATM'!$A$2:$B$901,2,0)</f>
        <v xml:space="preserve">ATM Olé Ave. Duarte </v>
      </c>
      <c r="H50" s="178" t="str">
        <f>VLOOKUP(E50,VIP!$A$2:$O19833,7,FALSE)</f>
        <v>Si</v>
      </c>
      <c r="I50" s="178" t="str">
        <f>VLOOKUP(E50,VIP!$A$2:$O11798,8,FALSE)</f>
        <v>Si</v>
      </c>
      <c r="J50" s="178" t="str">
        <f>VLOOKUP(E50,VIP!$A$2:$O11748,8,FALSE)</f>
        <v>Si</v>
      </c>
      <c r="K50" s="178" t="str">
        <f>VLOOKUP(E50,VIP!$A$2:$O15322,6,0)</f>
        <v>SI</v>
      </c>
      <c r="L50" s="148" t="s">
        <v>2414</v>
      </c>
      <c r="M50" s="174" t="s">
        <v>2541</v>
      </c>
      <c r="N50" s="98" t="s">
        <v>2449</v>
      </c>
      <c r="O50" s="166" t="s">
        <v>2450</v>
      </c>
      <c r="P50" s="178"/>
      <c r="Q50" s="173">
        <v>44406.434039351851</v>
      </c>
    </row>
    <row r="51" spans="1:17" ht="18" x14ac:dyDescent="0.25">
      <c r="A51" s="166" t="str">
        <f>VLOOKUP(E51,'LISTADO ATM'!$A$2:$C$902,3,0)</f>
        <v>DISTRITO NACIONAL</v>
      </c>
      <c r="B51" s="118">
        <v>3335970582</v>
      </c>
      <c r="C51" s="99">
        <v>44405.704467592594</v>
      </c>
      <c r="D51" s="99" t="s">
        <v>2177</v>
      </c>
      <c r="E51" s="142">
        <v>499</v>
      </c>
      <c r="F51" s="178" t="str">
        <f>VLOOKUP(E51,VIP!$A$2:$O14756,2,0)</f>
        <v>DRBR499</v>
      </c>
      <c r="G51" s="178" t="str">
        <f>VLOOKUP(E51,'LISTADO ATM'!$A$2:$B$901,2,0)</f>
        <v xml:space="preserve">ATM Estación Sunix Tiradentes </v>
      </c>
      <c r="H51" s="178" t="str">
        <f>VLOOKUP(E51,VIP!$A$2:$O19717,7,FALSE)</f>
        <v>Si</v>
      </c>
      <c r="I51" s="178" t="str">
        <f>VLOOKUP(E51,VIP!$A$2:$O11682,8,FALSE)</f>
        <v>Si</v>
      </c>
      <c r="J51" s="178" t="str">
        <f>VLOOKUP(E51,VIP!$A$2:$O11632,8,FALSE)</f>
        <v>Si</v>
      </c>
      <c r="K51" s="178" t="str">
        <f>VLOOKUP(E51,VIP!$A$2:$O15206,6,0)</f>
        <v>NO</v>
      </c>
      <c r="L51" s="148" t="s">
        <v>2216</v>
      </c>
      <c r="M51" s="174" t="s">
        <v>2541</v>
      </c>
      <c r="N51" s="174" t="s">
        <v>2602</v>
      </c>
      <c r="O51" s="166" t="s">
        <v>2451</v>
      </c>
      <c r="P51" s="177"/>
      <c r="Q51" s="173">
        <v>44406.60460648148</v>
      </c>
    </row>
    <row r="52" spans="1:17" ht="18" x14ac:dyDescent="0.25">
      <c r="A52" s="166" t="str">
        <f>VLOOKUP(E52,'LISTADO ATM'!$A$2:$C$902,3,0)</f>
        <v>ESTE</v>
      </c>
      <c r="B52" s="118">
        <v>3335970585</v>
      </c>
      <c r="C52" s="99">
        <v>44405.705752314818</v>
      </c>
      <c r="D52" s="99" t="s">
        <v>2465</v>
      </c>
      <c r="E52" s="142">
        <v>608</v>
      </c>
      <c r="F52" s="178" t="str">
        <f>VLOOKUP(E52,VIP!$A$2:$O14873,2,0)</f>
        <v>DRBR305</v>
      </c>
      <c r="G52" s="178" t="str">
        <f>VLOOKUP(E52,'LISTADO ATM'!$A$2:$B$901,2,0)</f>
        <v xml:space="preserve">ATM Oficina Jumbo (San Pedro) </v>
      </c>
      <c r="H52" s="178" t="str">
        <f>VLOOKUP(E52,VIP!$A$2:$O19834,7,FALSE)</f>
        <v>Si</v>
      </c>
      <c r="I52" s="178" t="str">
        <f>VLOOKUP(E52,VIP!$A$2:$O11799,8,FALSE)</f>
        <v>Si</v>
      </c>
      <c r="J52" s="178" t="str">
        <f>VLOOKUP(E52,VIP!$A$2:$O11749,8,FALSE)</f>
        <v>Si</v>
      </c>
      <c r="K52" s="178" t="str">
        <f>VLOOKUP(E52,VIP!$A$2:$O15323,6,0)</f>
        <v>SI</v>
      </c>
      <c r="L52" s="148" t="s">
        <v>2414</v>
      </c>
      <c r="M52" s="174" t="s">
        <v>2541</v>
      </c>
      <c r="N52" s="176" t="s">
        <v>2602</v>
      </c>
      <c r="O52" s="166" t="s">
        <v>2466</v>
      </c>
      <c r="P52" s="177"/>
      <c r="Q52" s="175">
        <v>44406.666666666664</v>
      </c>
    </row>
    <row r="53" spans="1:17" ht="18" x14ac:dyDescent="0.25">
      <c r="A53" s="166" t="str">
        <f>VLOOKUP(E53,'LISTADO ATM'!$A$2:$C$902,3,0)</f>
        <v>DISTRITO NACIONAL</v>
      </c>
      <c r="B53" s="118">
        <v>3335970596</v>
      </c>
      <c r="C53" s="99">
        <v>44405.710300925923</v>
      </c>
      <c r="D53" s="99" t="s">
        <v>2465</v>
      </c>
      <c r="E53" s="142">
        <v>815</v>
      </c>
      <c r="F53" s="178" t="str">
        <f>VLOOKUP(E53,VIP!$A$2:$O14874,2,0)</f>
        <v>DRBR24A</v>
      </c>
      <c r="G53" s="178" t="str">
        <f>VLOOKUP(E53,'LISTADO ATM'!$A$2:$B$901,2,0)</f>
        <v xml:space="preserve">ATM Oficina Atalaya del Mar </v>
      </c>
      <c r="H53" s="178" t="str">
        <f>VLOOKUP(E53,VIP!$A$2:$O19835,7,FALSE)</f>
        <v>Si</v>
      </c>
      <c r="I53" s="178" t="str">
        <f>VLOOKUP(E53,VIP!$A$2:$O11800,8,FALSE)</f>
        <v>Si</v>
      </c>
      <c r="J53" s="178" t="str">
        <f>VLOOKUP(E53,VIP!$A$2:$O11750,8,FALSE)</f>
        <v>Si</v>
      </c>
      <c r="K53" s="178" t="str">
        <f>VLOOKUP(E53,VIP!$A$2:$O15324,6,0)</f>
        <v>SI</v>
      </c>
      <c r="L53" s="148" t="s">
        <v>2414</v>
      </c>
      <c r="M53" s="174" t="s">
        <v>2541</v>
      </c>
      <c r="N53" s="176" t="s">
        <v>2602</v>
      </c>
      <c r="O53" s="166" t="s">
        <v>2466</v>
      </c>
      <c r="P53" s="177"/>
      <c r="Q53" s="173">
        <v>44406.60460648148</v>
      </c>
    </row>
    <row r="54" spans="1:17" ht="18" x14ac:dyDescent="0.25">
      <c r="A54" s="166" t="str">
        <f>VLOOKUP(E54,'LISTADO ATM'!$A$2:$C$902,3,0)</f>
        <v>DISTRITO NACIONAL</v>
      </c>
      <c r="B54" s="118">
        <v>3335970599</v>
      </c>
      <c r="C54" s="99">
        <v>44405.712708333333</v>
      </c>
      <c r="D54" s="99" t="s">
        <v>2445</v>
      </c>
      <c r="E54" s="142">
        <v>826</v>
      </c>
      <c r="F54" s="178" t="str">
        <f>VLOOKUP(E54,VIP!$A$2:$O14837,2,0)</f>
        <v>DRBR826</v>
      </c>
      <c r="G54" s="178" t="str">
        <f>VLOOKUP(E54,'LISTADO ATM'!$A$2:$B$901,2,0)</f>
        <v xml:space="preserve">ATM Oficina Diamond Plaza II </v>
      </c>
      <c r="H54" s="178" t="str">
        <f>VLOOKUP(E54,VIP!$A$2:$O19798,7,FALSE)</f>
        <v>Si</v>
      </c>
      <c r="I54" s="178" t="str">
        <f>VLOOKUP(E54,VIP!$A$2:$O11763,8,FALSE)</f>
        <v>Si</v>
      </c>
      <c r="J54" s="178" t="str">
        <f>VLOOKUP(E54,VIP!$A$2:$O11713,8,FALSE)</f>
        <v>Si</v>
      </c>
      <c r="K54" s="178" t="str">
        <f>VLOOKUP(E54,VIP!$A$2:$O15287,6,0)</f>
        <v>NO</v>
      </c>
      <c r="L54" s="148" t="s">
        <v>2438</v>
      </c>
      <c r="M54" s="174" t="s">
        <v>2541</v>
      </c>
      <c r="N54" s="98" t="s">
        <v>2449</v>
      </c>
      <c r="O54" s="166" t="s">
        <v>2450</v>
      </c>
      <c r="P54" s="166"/>
      <c r="Q54" s="175">
        <v>44406.790277777778</v>
      </c>
    </row>
    <row r="55" spans="1:17" ht="18" x14ac:dyDescent="0.25">
      <c r="A55" s="166" t="str">
        <f>VLOOKUP(E55,'LISTADO ATM'!$A$2:$C$902,3,0)</f>
        <v>DISTRITO NACIONAL</v>
      </c>
      <c r="B55" s="118">
        <v>3335970603</v>
      </c>
      <c r="C55" s="99">
        <v>44405.716296296298</v>
      </c>
      <c r="D55" s="99" t="s">
        <v>2445</v>
      </c>
      <c r="E55" s="142">
        <v>932</v>
      </c>
      <c r="F55" s="178" t="str">
        <f>VLOOKUP(E55,VIP!$A$2:$O14844,2,0)</f>
        <v>DRBR01E</v>
      </c>
      <c r="G55" s="178" t="str">
        <f>VLOOKUP(E55,'LISTADO ATM'!$A$2:$B$901,2,0)</f>
        <v xml:space="preserve">ATM Banco Agrícola </v>
      </c>
      <c r="H55" s="178" t="str">
        <f>VLOOKUP(E55,VIP!$A$2:$O19805,7,FALSE)</f>
        <v>Si</v>
      </c>
      <c r="I55" s="178" t="str">
        <f>VLOOKUP(E55,VIP!$A$2:$O11770,8,FALSE)</f>
        <v>Si</v>
      </c>
      <c r="J55" s="178" t="str">
        <f>VLOOKUP(E55,VIP!$A$2:$O11720,8,FALSE)</f>
        <v>Si</v>
      </c>
      <c r="K55" s="178" t="str">
        <f>VLOOKUP(E55,VIP!$A$2:$O15294,6,0)</f>
        <v>NO</v>
      </c>
      <c r="L55" s="148" t="s">
        <v>2438</v>
      </c>
      <c r="M55" s="98" t="s">
        <v>2442</v>
      </c>
      <c r="N55" s="98" t="s">
        <v>2449</v>
      </c>
      <c r="O55" s="166" t="s">
        <v>2450</v>
      </c>
      <c r="P55" s="166"/>
      <c r="Q55" s="98" t="s">
        <v>2438</v>
      </c>
    </row>
    <row r="56" spans="1:17" ht="18" x14ac:dyDescent="0.25">
      <c r="A56" s="166" t="str">
        <f>VLOOKUP(E56,'LISTADO ATM'!$A$2:$C$902,3,0)</f>
        <v>DISTRITO NACIONAL</v>
      </c>
      <c r="B56" s="118">
        <v>3335970608</v>
      </c>
      <c r="C56" s="99">
        <v>44405.718217592592</v>
      </c>
      <c r="D56" s="99" t="s">
        <v>2177</v>
      </c>
      <c r="E56" s="142">
        <v>160</v>
      </c>
      <c r="F56" s="178" t="str">
        <f>VLOOKUP(E56,VIP!$A$2:$O14750,2,0)</f>
        <v>DRBR160</v>
      </c>
      <c r="G56" s="178" t="str">
        <f>VLOOKUP(E56,'LISTADO ATM'!$A$2:$B$901,2,0)</f>
        <v xml:space="preserve">ATM Oficina Herrera </v>
      </c>
      <c r="H56" s="178" t="str">
        <f>VLOOKUP(E56,VIP!$A$2:$O19711,7,FALSE)</f>
        <v>Si</v>
      </c>
      <c r="I56" s="178" t="str">
        <f>VLOOKUP(E56,VIP!$A$2:$O11676,8,FALSE)</f>
        <v>Si</v>
      </c>
      <c r="J56" s="178" t="str">
        <f>VLOOKUP(E56,VIP!$A$2:$O11626,8,FALSE)</f>
        <v>Si</v>
      </c>
      <c r="K56" s="178" t="str">
        <f>VLOOKUP(E56,VIP!$A$2:$O15200,6,0)</f>
        <v>NO</v>
      </c>
      <c r="L56" s="148" t="s">
        <v>2216</v>
      </c>
      <c r="M56" s="98" t="s">
        <v>2442</v>
      </c>
      <c r="N56" s="98" t="s">
        <v>2449</v>
      </c>
      <c r="O56" s="166" t="s">
        <v>2451</v>
      </c>
      <c r="P56" s="166"/>
      <c r="Q56" s="98" t="s">
        <v>2216</v>
      </c>
    </row>
    <row r="57" spans="1:17" ht="18" x14ac:dyDescent="0.25">
      <c r="A57" s="166" t="str">
        <f>VLOOKUP(E57,'LISTADO ATM'!$A$2:$C$902,3,0)</f>
        <v>ESTE</v>
      </c>
      <c r="B57" s="118">
        <v>3335970633</v>
      </c>
      <c r="C57" s="99">
        <v>44405.734722222223</v>
      </c>
      <c r="D57" s="99" t="s">
        <v>2177</v>
      </c>
      <c r="E57" s="142">
        <v>114</v>
      </c>
      <c r="F57" s="178" t="str">
        <f>VLOOKUP(E57,VIP!$A$2:$O14810,2,0)</f>
        <v>DRBR114</v>
      </c>
      <c r="G57" s="178" t="str">
        <f>VLOOKUP(E57,'LISTADO ATM'!$A$2:$B$901,2,0)</f>
        <v xml:space="preserve">ATM Oficina Hato Mayor </v>
      </c>
      <c r="H57" s="178" t="str">
        <f>VLOOKUP(E57,VIP!$A$2:$O19771,7,FALSE)</f>
        <v>Si</v>
      </c>
      <c r="I57" s="178" t="str">
        <f>VLOOKUP(E57,VIP!$A$2:$O11736,8,FALSE)</f>
        <v>Si</v>
      </c>
      <c r="J57" s="178" t="str">
        <f>VLOOKUP(E57,VIP!$A$2:$O11686,8,FALSE)</f>
        <v>Si</v>
      </c>
      <c r="K57" s="178" t="str">
        <f>VLOOKUP(E57,VIP!$A$2:$O15260,6,0)</f>
        <v>NO</v>
      </c>
      <c r="L57" s="148" t="s">
        <v>2242</v>
      </c>
      <c r="M57" s="98" t="s">
        <v>2442</v>
      </c>
      <c r="N57" s="98" t="s">
        <v>2449</v>
      </c>
      <c r="O57" s="166" t="s">
        <v>2451</v>
      </c>
      <c r="P57" s="177"/>
      <c r="Q57" s="98" t="s">
        <v>2242</v>
      </c>
    </row>
    <row r="58" spans="1:17" ht="18" x14ac:dyDescent="0.25">
      <c r="A58" s="166" t="str">
        <f>VLOOKUP(E58,'LISTADO ATM'!$A$2:$C$902,3,0)</f>
        <v>ESTE</v>
      </c>
      <c r="B58" s="118">
        <v>3335970635</v>
      </c>
      <c r="C58" s="99">
        <v>44405.736134259256</v>
      </c>
      <c r="D58" s="99" t="s">
        <v>2465</v>
      </c>
      <c r="E58" s="142">
        <v>117</v>
      </c>
      <c r="F58" s="178" t="str">
        <f>VLOOKUP(E58,VIP!$A$2:$O14820,2,0)</f>
        <v>DRBR117</v>
      </c>
      <c r="G58" s="178" t="str">
        <f>VLOOKUP(E58,'LISTADO ATM'!$A$2:$B$901,2,0)</f>
        <v xml:space="preserve">ATM Oficina El Seybo </v>
      </c>
      <c r="H58" s="178" t="str">
        <f>VLOOKUP(E58,VIP!$A$2:$O19781,7,FALSE)</f>
        <v>Si</v>
      </c>
      <c r="I58" s="178" t="str">
        <f>VLOOKUP(E58,VIP!$A$2:$O11746,8,FALSE)</f>
        <v>Si</v>
      </c>
      <c r="J58" s="178" t="str">
        <f>VLOOKUP(E58,VIP!$A$2:$O11696,8,FALSE)</f>
        <v>Si</v>
      </c>
      <c r="K58" s="178" t="str">
        <f>VLOOKUP(E58,VIP!$A$2:$O15270,6,0)</f>
        <v>SI</v>
      </c>
      <c r="L58" s="148" t="s">
        <v>2603</v>
      </c>
      <c r="M58" s="174" t="s">
        <v>2541</v>
      </c>
      <c r="N58" s="176" t="s">
        <v>2602</v>
      </c>
      <c r="O58" s="166" t="s">
        <v>2466</v>
      </c>
      <c r="P58" s="177"/>
      <c r="Q58" s="173">
        <v>44406.60460648148</v>
      </c>
    </row>
    <row r="59" spans="1:17" ht="18" x14ac:dyDescent="0.25">
      <c r="A59" s="166" t="str">
        <f>VLOOKUP(E59,'LISTADO ATM'!$A$2:$C$902,3,0)</f>
        <v>DISTRITO NACIONAL</v>
      </c>
      <c r="B59" s="118">
        <v>3335970653</v>
      </c>
      <c r="C59" s="99">
        <v>44405.755752314813</v>
      </c>
      <c r="D59" s="99" t="s">
        <v>2177</v>
      </c>
      <c r="E59" s="142">
        <v>115</v>
      </c>
      <c r="F59" s="178" t="str">
        <f>VLOOKUP(E59,VIP!$A$2:$O14756,2,0)</f>
        <v>DRBR115</v>
      </c>
      <c r="G59" s="178" t="str">
        <f>VLOOKUP(E59,'LISTADO ATM'!$A$2:$B$901,2,0)</f>
        <v xml:space="preserve">ATM Oficina Megacentro I </v>
      </c>
      <c r="H59" s="178" t="str">
        <f>VLOOKUP(E59,VIP!$A$2:$O19717,7,FALSE)</f>
        <v>Si</v>
      </c>
      <c r="I59" s="178" t="str">
        <f>VLOOKUP(E59,VIP!$A$2:$O11682,8,FALSE)</f>
        <v>Si</v>
      </c>
      <c r="J59" s="178" t="str">
        <f>VLOOKUP(E59,VIP!$A$2:$O11632,8,FALSE)</f>
        <v>Si</v>
      </c>
      <c r="K59" s="178" t="str">
        <f>VLOOKUP(E59,VIP!$A$2:$O15206,6,0)</f>
        <v>SI</v>
      </c>
      <c r="L59" s="148" t="s">
        <v>2216</v>
      </c>
      <c r="M59" s="174" t="s">
        <v>2541</v>
      </c>
      <c r="N59" s="174" t="s">
        <v>2602</v>
      </c>
      <c r="O59" s="166" t="s">
        <v>2451</v>
      </c>
      <c r="P59" s="166"/>
      <c r="Q59" s="173">
        <v>44406.60460648148</v>
      </c>
    </row>
    <row r="60" spans="1:17" ht="18" x14ac:dyDescent="0.25">
      <c r="A60" s="166" t="str">
        <f>VLOOKUP(E60,'LISTADO ATM'!$A$2:$C$902,3,0)</f>
        <v>SUR</v>
      </c>
      <c r="B60" s="118">
        <v>3335970655</v>
      </c>
      <c r="C60" s="99">
        <v>44405.759039351855</v>
      </c>
      <c r="D60" s="99" t="s">
        <v>2465</v>
      </c>
      <c r="E60" s="142">
        <v>880</v>
      </c>
      <c r="F60" s="178" t="str">
        <f>VLOOKUP(E60,VIP!$A$2:$O14821,2,0)</f>
        <v>DRBR880</v>
      </c>
      <c r="G60" s="178" t="str">
        <f>VLOOKUP(E60,'LISTADO ATM'!$A$2:$B$901,2,0)</f>
        <v xml:space="preserve">ATM Autoservicio Barahona II </v>
      </c>
      <c r="H60" s="178" t="str">
        <f>VLOOKUP(E60,VIP!$A$2:$O19782,7,FALSE)</f>
        <v>Si</v>
      </c>
      <c r="I60" s="178" t="str">
        <f>VLOOKUP(E60,VIP!$A$2:$O11747,8,FALSE)</f>
        <v>Si</v>
      </c>
      <c r="J60" s="178" t="str">
        <f>VLOOKUP(E60,VIP!$A$2:$O11697,8,FALSE)</f>
        <v>Si</v>
      </c>
      <c r="K60" s="178" t="str">
        <f>VLOOKUP(E60,VIP!$A$2:$O15271,6,0)</f>
        <v>SI</v>
      </c>
      <c r="L60" s="148" t="s">
        <v>2603</v>
      </c>
      <c r="M60" s="174" t="s">
        <v>2541</v>
      </c>
      <c r="N60" s="176" t="s">
        <v>2602</v>
      </c>
      <c r="O60" s="166" t="s">
        <v>2466</v>
      </c>
      <c r="P60" s="166"/>
      <c r="Q60" s="175">
        <v>44406.807638888888</v>
      </c>
    </row>
    <row r="61" spans="1:17" ht="18" x14ac:dyDescent="0.25">
      <c r="A61" s="166" t="str">
        <f>VLOOKUP(E61,'LISTADO ATM'!$A$2:$C$902,3,0)</f>
        <v>DISTRITO NACIONAL</v>
      </c>
      <c r="B61" s="118">
        <v>3335970657</v>
      </c>
      <c r="C61" s="99">
        <v>44405.760231481479</v>
      </c>
      <c r="D61" s="99" t="s">
        <v>2445</v>
      </c>
      <c r="E61" s="142">
        <v>70</v>
      </c>
      <c r="F61" s="178" t="str">
        <f>VLOOKUP(E61,VIP!$A$2:$O14833,2,0)</f>
        <v>DRBR070</v>
      </c>
      <c r="G61" s="178" t="str">
        <f>VLOOKUP(E61,'LISTADO ATM'!$A$2:$B$901,2,0)</f>
        <v xml:space="preserve">ATM Autoservicio Plaza Lama Zona Oriental </v>
      </c>
      <c r="H61" s="178" t="str">
        <f>VLOOKUP(E61,VIP!$A$2:$O19794,7,FALSE)</f>
        <v>Si</v>
      </c>
      <c r="I61" s="178" t="str">
        <f>VLOOKUP(E61,VIP!$A$2:$O11759,8,FALSE)</f>
        <v>Si</v>
      </c>
      <c r="J61" s="178" t="str">
        <f>VLOOKUP(E61,VIP!$A$2:$O11709,8,FALSE)</f>
        <v>Si</v>
      </c>
      <c r="K61" s="178" t="str">
        <f>VLOOKUP(E61,VIP!$A$2:$O15283,6,0)</f>
        <v>NO</v>
      </c>
      <c r="L61" s="148" t="s">
        <v>2556</v>
      </c>
      <c r="M61" s="98" t="s">
        <v>2442</v>
      </c>
      <c r="N61" s="98" t="s">
        <v>2449</v>
      </c>
      <c r="O61" s="166" t="s">
        <v>2450</v>
      </c>
      <c r="P61" s="166"/>
      <c r="Q61" s="98" t="s">
        <v>2556</v>
      </c>
    </row>
    <row r="62" spans="1:17" ht="18" x14ac:dyDescent="0.25">
      <c r="A62" s="166" t="str">
        <f>VLOOKUP(E62,'LISTADO ATM'!$A$2:$C$902,3,0)</f>
        <v>DISTRITO NACIONAL</v>
      </c>
      <c r="B62" s="118">
        <v>3335970661</v>
      </c>
      <c r="C62" s="99">
        <v>44405.764710648145</v>
      </c>
      <c r="D62" s="99" t="s">
        <v>2445</v>
      </c>
      <c r="E62" s="142">
        <v>671</v>
      </c>
      <c r="F62" s="178" t="str">
        <f>VLOOKUP(E62,VIP!$A$2:$O14875,2,0)</f>
        <v>DRBR671</v>
      </c>
      <c r="G62" s="178" t="str">
        <f>VLOOKUP(E62,'LISTADO ATM'!$A$2:$B$901,2,0)</f>
        <v>ATM Ayuntamiento Sto. Dgo. Norte</v>
      </c>
      <c r="H62" s="178" t="str">
        <f>VLOOKUP(E62,VIP!$A$2:$O19836,7,FALSE)</f>
        <v>Si</v>
      </c>
      <c r="I62" s="178" t="str">
        <f>VLOOKUP(E62,VIP!$A$2:$O11801,8,FALSE)</f>
        <v>Si</v>
      </c>
      <c r="J62" s="178" t="str">
        <f>VLOOKUP(E62,VIP!$A$2:$O11751,8,FALSE)</f>
        <v>Si</v>
      </c>
      <c r="K62" s="178" t="str">
        <f>VLOOKUP(E62,VIP!$A$2:$O15325,6,0)</f>
        <v>NO</v>
      </c>
      <c r="L62" s="148" t="s">
        <v>2414</v>
      </c>
      <c r="M62" s="174" t="s">
        <v>2541</v>
      </c>
      <c r="N62" s="98" t="s">
        <v>2449</v>
      </c>
      <c r="O62" s="166" t="s">
        <v>2450</v>
      </c>
      <c r="P62" s="166"/>
      <c r="Q62" s="175">
        <v>44406.770833333336</v>
      </c>
    </row>
    <row r="63" spans="1:17" ht="18" x14ac:dyDescent="0.25">
      <c r="A63" s="166" t="str">
        <f>VLOOKUP(E63,'LISTADO ATM'!$A$2:$C$902,3,0)</f>
        <v>NORTE</v>
      </c>
      <c r="B63" s="118">
        <v>3335970662</v>
      </c>
      <c r="C63" s="99">
        <v>44405.765162037038</v>
      </c>
      <c r="D63" s="99" t="s">
        <v>2178</v>
      </c>
      <c r="E63" s="142">
        <v>9</v>
      </c>
      <c r="F63" s="178" t="str">
        <f>VLOOKUP(E63,VIP!$A$2:$O14793,2,0)</f>
        <v>DRBR009</v>
      </c>
      <c r="G63" s="178" t="str">
        <f>VLOOKUP(E63,'LISTADO ATM'!$A$2:$B$901,2,0)</f>
        <v>ATM Hispañiola Fresh Fruit</v>
      </c>
      <c r="H63" s="178" t="str">
        <f>VLOOKUP(E63,VIP!$A$2:$O19754,7,FALSE)</f>
        <v>Si</v>
      </c>
      <c r="I63" s="178" t="str">
        <f>VLOOKUP(E63,VIP!$A$2:$O11719,8,FALSE)</f>
        <v>Si</v>
      </c>
      <c r="J63" s="178" t="str">
        <f>VLOOKUP(E63,VIP!$A$2:$O11669,8,FALSE)</f>
        <v>Si</v>
      </c>
      <c r="K63" s="178" t="str">
        <f>VLOOKUP(E63,VIP!$A$2:$O15243,6,0)</f>
        <v>NO</v>
      </c>
      <c r="L63" s="148" t="s">
        <v>2242</v>
      </c>
      <c r="M63" s="174" t="s">
        <v>2541</v>
      </c>
      <c r="N63" s="174" t="s">
        <v>2602</v>
      </c>
      <c r="O63" s="166" t="s">
        <v>2579</v>
      </c>
      <c r="P63" s="166"/>
      <c r="Q63" s="173">
        <v>44406.60460648148</v>
      </c>
    </row>
    <row r="64" spans="1:17" ht="18" x14ac:dyDescent="0.25">
      <c r="A64" s="166" t="str">
        <f>VLOOKUP(E64,'LISTADO ATM'!$A$2:$C$902,3,0)</f>
        <v>NORTE</v>
      </c>
      <c r="B64" s="118">
        <v>3335970663</v>
      </c>
      <c r="C64" s="99">
        <v>44405.766238425924</v>
      </c>
      <c r="D64" s="99" t="s">
        <v>2178</v>
      </c>
      <c r="E64" s="142">
        <v>604</v>
      </c>
      <c r="F64" s="178" t="str">
        <f>VLOOKUP(E64,VIP!$A$2:$O14854,2,0)</f>
        <v>DRBR401</v>
      </c>
      <c r="G64" s="178" t="str">
        <f>VLOOKUP(E64,'LISTADO ATM'!$A$2:$B$901,2,0)</f>
        <v xml:space="preserve">ATM Oficina Estancia Nueva (Moca) </v>
      </c>
      <c r="H64" s="178" t="str">
        <f>VLOOKUP(E64,VIP!$A$2:$O19815,7,FALSE)</f>
        <v>Si</v>
      </c>
      <c r="I64" s="178" t="str">
        <f>VLOOKUP(E64,VIP!$A$2:$O11780,8,FALSE)</f>
        <v>Si</v>
      </c>
      <c r="J64" s="178" t="str">
        <f>VLOOKUP(E64,VIP!$A$2:$O11730,8,FALSE)</f>
        <v>Si</v>
      </c>
      <c r="K64" s="178" t="str">
        <f>VLOOKUP(E64,VIP!$A$2:$O15304,6,0)</f>
        <v>NO</v>
      </c>
      <c r="L64" s="148" t="s">
        <v>2597</v>
      </c>
      <c r="M64" s="174" t="s">
        <v>2541</v>
      </c>
      <c r="N64" s="174" t="s">
        <v>2602</v>
      </c>
      <c r="O64" s="166" t="s">
        <v>2579</v>
      </c>
      <c r="P64" s="166"/>
      <c r="Q64" s="173">
        <v>44406.434039351851</v>
      </c>
    </row>
    <row r="65" spans="1:17" ht="18" x14ac:dyDescent="0.25">
      <c r="A65" s="166" t="str">
        <f>VLOOKUP(E65,'LISTADO ATM'!$A$2:$C$902,3,0)</f>
        <v>NORTE</v>
      </c>
      <c r="B65" s="118">
        <v>3335970670</v>
      </c>
      <c r="C65" s="99">
        <v>44405.780891203707</v>
      </c>
      <c r="D65" s="99" t="s">
        <v>2591</v>
      </c>
      <c r="E65" s="142">
        <v>388</v>
      </c>
      <c r="F65" s="178" t="str">
        <f>VLOOKUP(E65,VIP!$A$2:$O14831,2,0)</f>
        <v>DRBR388</v>
      </c>
      <c r="G65" s="178" t="str">
        <f>VLOOKUP(E65,'LISTADO ATM'!$A$2:$B$901,2,0)</f>
        <v xml:space="preserve">ATM Multicentro La Sirena Puerto Plata </v>
      </c>
      <c r="H65" s="178" t="str">
        <f>VLOOKUP(E65,VIP!$A$2:$O19792,7,FALSE)</f>
        <v>Si</v>
      </c>
      <c r="I65" s="178" t="str">
        <f>VLOOKUP(E65,VIP!$A$2:$O11757,8,FALSE)</f>
        <v>Si</v>
      </c>
      <c r="J65" s="178" t="str">
        <f>VLOOKUP(E65,VIP!$A$2:$O11707,8,FALSE)</f>
        <v>Si</v>
      </c>
      <c r="K65" s="178" t="str">
        <f>VLOOKUP(E65,VIP!$A$2:$O15281,6,0)</f>
        <v>NO</v>
      </c>
      <c r="L65" s="148" t="s">
        <v>2556</v>
      </c>
      <c r="M65" s="174" t="s">
        <v>2541</v>
      </c>
      <c r="N65" s="98" t="s">
        <v>2449</v>
      </c>
      <c r="O65" s="166" t="s">
        <v>2593</v>
      </c>
      <c r="P65" s="166"/>
      <c r="Q65" s="173">
        <v>44406.434039351851</v>
      </c>
    </row>
    <row r="66" spans="1:17" ht="18" x14ac:dyDescent="0.25">
      <c r="A66" s="166" t="str">
        <f>VLOOKUP(E66,'LISTADO ATM'!$A$2:$C$902,3,0)</f>
        <v>SUR</v>
      </c>
      <c r="B66" s="118">
        <v>3335970676</v>
      </c>
      <c r="C66" s="99">
        <v>44405.803587962961</v>
      </c>
      <c r="D66" s="99" t="s">
        <v>2177</v>
      </c>
      <c r="E66" s="142">
        <v>252</v>
      </c>
      <c r="F66" s="178" t="str">
        <f>VLOOKUP(E66,VIP!$A$2:$O14901,2,0)</f>
        <v>DRBR252</v>
      </c>
      <c r="G66" s="178" t="str">
        <f>VLOOKUP(E66,'LISTADO ATM'!$A$2:$B$901,2,0)</f>
        <v xml:space="preserve">ATM Banco Agrícola (Barahona) </v>
      </c>
      <c r="H66" s="178" t="str">
        <f>VLOOKUP(E66,VIP!$A$2:$O19862,7,FALSE)</f>
        <v>Si</v>
      </c>
      <c r="I66" s="178" t="str">
        <f>VLOOKUP(E66,VIP!$A$2:$O11827,8,FALSE)</f>
        <v>Si</v>
      </c>
      <c r="J66" s="178" t="str">
        <f>VLOOKUP(E66,VIP!$A$2:$O11777,8,FALSE)</f>
        <v>Si</v>
      </c>
      <c r="K66" s="178" t="str">
        <f>VLOOKUP(E66,VIP!$A$2:$O15351,6,0)</f>
        <v>NO</v>
      </c>
      <c r="L66" s="148" t="s">
        <v>2461</v>
      </c>
      <c r="M66" s="174" t="s">
        <v>2541</v>
      </c>
      <c r="N66" s="174" t="s">
        <v>2602</v>
      </c>
      <c r="O66" s="166" t="s">
        <v>2451</v>
      </c>
      <c r="P66" s="166"/>
      <c r="Q66" s="173">
        <v>44406.434039351851</v>
      </c>
    </row>
    <row r="67" spans="1:17" ht="18" x14ac:dyDescent="0.25">
      <c r="A67" s="166" t="str">
        <f>VLOOKUP(E67,'LISTADO ATM'!$A$2:$C$902,3,0)</f>
        <v>NORTE</v>
      </c>
      <c r="B67" s="118">
        <v>3335970677</v>
      </c>
      <c r="C67" s="99">
        <v>44405.805983796294</v>
      </c>
      <c r="D67" s="99" t="s">
        <v>2177</v>
      </c>
      <c r="E67" s="142">
        <v>396</v>
      </c>
      <c r="F67" s="178" t="str">
        <f>VLOOKUP(E67,VIP!$A$2:$O14778,2,0)</f>
        <v>DRBR396</v>
      </c>
      <c r="G67" s="178" t="str">
        <f>VLOOKUP(E67,'LISTADO ATM'!$A$2:$B$901,2,0)</f>
        <v xml:space="preserve">ATM Oficina Plaza Ulloa (La Fuente) </v>
      </c>
      <c r="H67" s="178" t="str">
        <f>VLOOKUP(E67,VIP!$A$2:$O19739,7,FALSE)</f>
        <v>Si</v>
      </c>
      <c r="I67" s="178" t="str">
        <f>VLOOKUP(E67,VIP!$A$2:$O11704,8,FALSE)</f>
        <v>Si</v>
      </c>
      <c r="J67" s="178" t="str">
        <f>VLOOKUP(E67,VIP!$A$2:$O11654,8,FALSE)</f>
        <v>Si</v>
      </c>
      <c r="K67" s="178" t="str">
        <f>VLOOKUP(E67,VIP!$A$2:$O15228,6,0)</f>
        <v>NO</v>
      </c>
      <c r="L67" s="148" t="s">
        <v>2216</v>
      </c>
      <c r="M67" s="174" t="s">
        <v>2541</v>
      </c>
      <c r="N67" s="174" t="s">
        <v>2602</v>
      </c>
      <c r="O67" s="166" t="s">
        <v>2451</v>
      </c>
      <c r="P67" s="177"/>
      <c r="Q67" s="173">
        <v>44406.60460648148</v>
      </c>
    </row>
    <row r="68" spans="1:17" ht="18" x14ac:dyDescent="0.25">
      <c r="A68" s="166" t="str">
        <f>VLOOKUP(E68,'LISTADO ATM'!$A$2:$C$902,3,0)</f>
        <v>DISTRITO NACIONAL</v>
      </c>
      <c r="B68" s="118">
        <v>3335970680</v>
      </c>
      <c r="C68" s="99">
        <v>44405.80978009259</v>
      </c>
      <c r="D68" s="99" t="s">
        <v>2177</v>
      </c>
      <c r="E68" s="142">
        <v>938</v>
      </c>
      <c r="F68" s="178" t="str">
        <f>VLOOKUP(E68,VIP!$A$2:$O14794,2,0)</f>
        <v>DRBR938</v>
      </c>
      <c r="G68" s="178" t="str">
        <f>VLOOKUP(E68,'LISTADO ATM'!$A$2:$B$901,2,0)</f>
        <v xml:space="preserve">ATM Autobanco Oficina Filadelfia Plaza </v>
      </c>
      <c r="H68" s="178" t="str">
        <f>VLOOKUP(E68,VIP!$A$2:$O19755,7,FALSE)</f>
        <v>Si</v>
      </c>
      <c r="I68" s="178" t="str">
        <f>VLOOKUP(E68,VIP!$A$2:$O11720,8,FALSE)</f>
        <v>Si</v>
      </c>
      <c r="J68" s="178" t="str">
        <f>VLOOKUP(E68,VIP!$A$2:$O11670,8,FALSE)</f>
        <v>Si</v>
      </c>
      <c r="K68" s="178" t="str">
        <f>VLOOKUP(E68,VIP!$A$2:$O15244,6,0)</f>
        <v>NO</v>
      </c>
      <c r="L68" s="148" t="s">
        <v>2242</v>
      </c>
      <c r="M68" s="174" t="s">
        <v>2541</v>
      </c>
      <c r="N68" s="174" t="s">
        <v>2602</v>
      </c>
      <c r="O68" s="166" t="s">
        <v>2451</v>
      </c>
      <c r="P68" s="177"/>
      <c r="Q68" s="173">
        <v>44406.434039351851</v>
      </c>
    </row>
    <row r="69" spans="1:17" ht="18" x14ac:dyDescent="0.25">
      <c r="A69" s="166" t="str">
        <f>VLOOKUP(E69,'LISTADO ATM'!$A$2:$C$902,3,0)</f>
        <v>DISTRITO NACIONAL</v>
      </c>
      <c r="B69" s="118">
        <v>3335970681</v>
      </c>
      <c r="C69" s="99">
        <v>44405.810370370367</v>
      </c>
      <c r="D69" s="99" t="s">
        <v>2177</v>
      </c>
      <c r="E69" s="142">
        <v>883</v>
      </c>
      <c r="F69" s="178" t="str">
        <f>VLOOKUP(E69,VIP!$A$2:$O14795,2,0)</f>
        <v>DRBR883</v>
      </c>
      <c r="G69" s="178" t="str">
        <f>VLOOKUP(E69,'LISTADO ATM'!$A$2:$B$901,2,0)</f>
        <v xml:space="preserve">ATM Oficina Filadelfia Plaza </v>
      </c>
      <c r="H69" s="178" t="str">
        <f>VLOOKUP(E69,VIP!$A$2:$O19756,7,FALSE)</f>
        <v>Si</v>
      </c>
      <c r="I69" s="178" t="str">
        <f>VLOOKUP(E69,VIP!$A$2:$O11721,8,FALSE)</f>
        <v>Si</v>
      </c>
      <c r="J69" s="178" t="str">
        <f>VLOOKUP(E69,VIP!$A$2:$O11671,8,FALSE)</f>
        <v>Si</v>
      </c>
      <c r="K69" s="178" t="str">
        <f>VLOOKUP(E69,VIP!$A$2:$O15245,6,0)</f>
        <v>NO</v>
      </c>
      <c r="L69" s="148" t="s">
        <v>2242</v>
      </c>
      <c r="M69" s="174" t="s">
        <v>2541</v>
      </c>
      <c r="N69" s="174" t="s">
        <v>2602</v>
      </c>
      <c r="O69" s="166" t="s">
        <v>2451</v>
      </c>
      <c r="P69" s="177"/>
      <c r="Q69" s="173">
        <v>44406.434039351851</v>
      </c>
    </row>
    <row r="70" spans="1:17" ht="18" x14ac:dyDescent="0.25">
      <c r="A70" s="166" t="str">
        <f>VLOOKUP(E70,'LISTADO ATM'!$A$2:$C$902,3,0)</f>
        <v>NORTE</v>
      </c>
      <c r="B70" s="118">
        <v>3335970682</v>
      </c>
      <c r="C70" s="99">
        <v>44405.810648148145</v>
      </c>
      <c r="D70" s="99" t="s">
        <v>2465</v>
      </c>
      <c r="E70" s="142">
        <v>395</v>
      </c>
      <c r="F70" s="178" t="str">
        <f>VLOOKUP(E70,VIP!$A$2:$O14838,2,0)</f>
        <v>DRBR395</v>
      </c>
      <c r="G70" s="178" t="str">
        <f>VLOOKUP(E70,'LISTADO ATM'!$A$2:$B$901,2,0)</f>
        <v xml:space="preserve">ATM UNP Sabana Iglesia </v>
      </c>
      <c r="H70" s="178" t="str">
        <f>VLOOKUP(E70,VIP!$A$2:$O19799,7,FALSE)</f>
        <v>Si</v>
      </c>
      <c r="I70" s="178" t="str">
        <f>VLOOKUP(E70,VIP!$A$2:$O11764,8,FALSE)</f>
        <v>Si</v>
      </c>
      <c r="J70" s="178" t="str">
        <f>VLOOKUP(E70,VIP!$A$2:$O11714,8,FALSE)</f>
        <v>Si</v>
      </c>
      <c r="K70" s="178" t="str">
        <f>VLOOKUP(E70,VIP!$A$2:$O15288,6,0)</f>
        <v>NO</v>
      </c>
      <c r="L70" s="148" t="s">
        <v>2438</v>
      </c>
      <c r="M70" s="174" t="s">
        <v>2541</v>
      </c>
      <c r="N70" s="176" t="s">
        <v>2602</v>
      </c>
      <c r="O70" s="166" t="s">
        <v>2466</v>
      </c>
      <c r="P70" s="178"/>
      <c r="Q70" s="173">
        <v>44406.434039351851</v>
      </c>
    </row>
    <row r="71" spans="1:17" ht="18" x14ac:dyDescent="0.25">
      <c r="A71" s="166" t="str">
        <f>VLOOKUP(E71,'LISTADO ATM'!$A$2:$C$902,3,0)</f>
        <v>NORTE</v>
      </c>
      <c r="B71" s="118">
        <v>3335970683</v>
      </c>
      <c r="C71" s="99">
        <v>44405.812002314815</v>
      </c>
      <c r="D71" s="99" t="s">
        <v>2177</v>
      </c>
      <c r="E71" s="142">
        <v>894</v>
      </c>
      <c r="F71" s="178" t="str">
        <f>VLOOKUP(E71,VIP!$A$2:$O14796,2,0)</f>
        <v>DRBR894</v>
      </c>
      <c r="G71" s="178" t="str">
        <f>VLOOKUP(E71,'LISTADO ATM'!$A$2:$B$901,2,0)</f>
        <v>ATM Eco Petroleo Estero Hondo</v>
      </c>
      <c r="H71" s="178" t="str">
        <f>VLOOKUP(E71,VIP!$A$2:$O19757,7,FALSE)</f>
        <v>NO</v>
      </c>
      <c r="I71" s="178" t="str">
        <f>VLOOKUP(E71,VIP!$A$2:$O11722,8,FALSE)</f>
        <v>NO</v>
      </c>
      <c r="J71" s="178" t="str">
        <f>VLOOKUP(E71,VIP!$A$2:$O11672,8,FALSE)</f>
        <v>NO</v>
      </c>
      <c r="K71" s="178" t="str">
        <f>VLOOKUP(E71,VIP!$A$2:$O15246,6,0)</f>
        <v>NO</v>
      </c>
      <c r="L71" s="148" t="s">
        <v>2242</v>
      </c>
      <c r="M71" s="174" t="s">
        <v>2541</v>
      </c>
      <c r="N71" s="174" t="s">
        <v>2602</v>
      </c>
      <c r="O71" s="166" t="s">
        <v>2451</v>
      </c>
      <c r="P71" s="177"/>
      <c r="Q71" s="173">
        <v>44406.434039351851</v>
      </c>
    </row>
    <row r="72" spans="1:17" ht="18" x14ac:dyDescent="0.25">
      <c r="A72" s="166" t="str">
        <f>VLOOKUP(E72,'LISTADO ATM'!$A$2:$C$902,3,0)</f>
        <v>SUR</v>
      </c>
      <c r="B72" s="118">
        <v>3335970684</v>
      </c>
      <c r="C72" s="99">
        <v>44405.813935185186</v>
      </c>
      <c r="D72" s="99" t="s">
        <v>2465</v>
      </c>
      <c r="E72" s="142">
        <v>871</v>
      </c>
      <c r="F72" s="178" t="str">
        <f>VLOOKUP(E72,VIP!$A$2:$O14839,2,0)</f>
        <v>DRBR871</v>
      </c>
      <c r="G72" s="178" t="str">
        <f>VLOOKUP(E72,'LISTADO ATM'!$A$2:$B$901,2,0)</f>
        <v>ATM Plaza Cultural San Juan</v>
      </c>
      <c r="H72" s="178" t="str">
        <f>VLOOKUP(E72,VIP!$A$2:$O19800,7,FALSE)</f>
        <v>N/A</v>
      </c>
      <c r="I72" s="178" t="str">
        <f>VLOOKUP(E72,VIP!$A$2:$O11765,8,FALSE)</f>
        <v>N/A</v>
      </c>
      <c r="J72" s="178" t="str">
        <f>VLOOKUP(E72,VIP!$A$2:$O11715,8,FALSE)</f>
        <v>N/A</v>
      </c>
      <c r="K72" s="178" t="str">
        <f>VLOOKUP(E72,VIP!$A$2:$O15289,6,0)</f>
        <v>N/A</v>
      </c>
      <c r="L72" s="148" t="s">
        <v>2438</v>
      </c>
      <c r="M72" s="174" t="s">
        <v>2541</v>
      </c>
      <c r="N72" s="176" t="s">
        <v>2602</v>
      </c>
      <c r="O72" s="166" t="s">
        <v>2466</v>
      </c>
      <c r="P72" s="178"/>
      <c r="Q72" s="173">
        <v>44406.60460648148</v>
      </c>
    </row>
    <row r="73" spans="1:17" ht="18" x14ac:dyDescent="0.25">
      <c r="A73" s="166" t="str">
        <f>VLOOKUP(E73,'LISTADO ATM'!$A$2:$C$902,3,0)</f>
        <v>SUR</v>
      </c>
      <c r="B73" s="118">
        <v>3335970685</v>
      </c>
      <c r="C73" s="99">
        <v>44405.818113425928</v>
      </c>
      <c r="D73" s="99" t="s">
        <v>2177</v>
      </c>
      <c r="E73" s="142">
        <v>780</v>
      </c>
      <c r="F73" s="178" t="str">
        <f>VLOOKUP(E73,VIP!$A$2:$O14902,2,0)</f>
        <v>DRBR041</v>
      </c>
      <c r="G73" s="178" t="str">
        <f>VLOOKUP(E73,'LISTADO ATM'!$A$2:$B$901,2,0)</f>
        <v xml:space="preserve">ATM Oficina Barahona I </v>
      </c>
      <c r="H73" s="178" t="str">
        <f>VLOOKUP(E73,VIP!$A$2:$O19863,7,FALSE)</f>
        <v>Si</v>
      </c>
      <c r="I73" s="178" t="str">
        <f>VLOOKUP(E73,VIP!$A$2:$O11828,8,FALSE)</f>
        <v>Si</v>
      </c>
      <c r="J73" s="178" t="str">
        <f>VLOOKUP(E73,VIP!$A$2:$O11778,8,FALSE)</f>
        <v>Si</v>
      </c>
      <c r="K73" s="178" t="str">
        <f>VLOOKUP(E73,VIP!$A$2:$O15352,6,0)</f>
        <v>SI</v>
      </c>
      <c r="L73" s="148" t="s">
        <v>2461</v>
      </c>
      <c r="M73" s="174" t="s">
        <v>2541</v>
      </c>
      <c r="N73" s="174" t="s">
        <v>2602</v>
      </c>
      <c r="O73" s="166" t="s">
        <v>2451</v>
      </c>
      <c r="P73" s="178"/>
      <c r="Q73" s="173">
        <v>44406.434039351851</v>
      </c>
    </row>
    <row r="74" spans="1:17" ht="18" x14ac:dyDescent="0.25">
      <c r="A74" s="166" t="str">
        <f>VLOOKUP(E74,'LISTADO ATM'!$A$2:$C$902,3,0)</f>
        <v>DISTRITO NACIONAL</v>
      </c>
      <c r="B74" s="118">
        <v>3335970686</v>
      </c>
      <c r="C74" s="99">
        <v>44405.820497685185</v>
      </c>
      <c r="D74" s="99" t="s">
        <v>2177</v>
      </c>
      <c r="E74" s="142">
        <v>10</v>
      </c>
      <c r="F74" s="178" t="str">
        <f>VLOOKUP(E74,VIP!$A$2:$O14771,2,0)</f>
        <v>DRBR010</v>
      </c>
      <c r="G74" s="178" t="str">
        <f>VLOOKUP(E74,'LISTADO ATM'!$A$2:$B$901,2,0)</f>
        <v xml:space="preserve">ATM Ministerio Salud Pública </v>
      </c>
      <c r="H74" s="178" t="str">
        <f>VLOOKUP(E74,VIP!$A$2:$O19732,7,FALSE)</f>
        <v>Si</v>
      </c>
      <c r="I74" s="178" t="str">
        <f>VLOOKUP(E74,VIP!$A$2:$O11697,8,FALSE)</f>
        <v>Si</v>
      </c>
      <c r="J74" s="178" t="str">
        <f>VLOOKUP(E74,VIP!$A$2:$O11647,8,FALSE)</f>
        <v>Si</v>
      </c>
      <c r="K74" s="178" t="str">
        <f>VLOOKUP(E74,VIP!$A$2:$O15221,6,0)</f>
        <v>NO</v>
      </c>
      <c r="L74" s="148" t="s">
        <v>2216</v>
      </c>
      <c r="M74" s="98" t="s">
        <v>2442</v>
      </c>
      <c r="N74" s="98" t="s">
        <v>2449</v>
      </c>
      <c r="O74" s="166" t="s">
        <v>2451</v>
      </c>
      <c r="P74" s="178"/>
      <c r="Q74" s="98" t="s">
        <v>2216</v>
      </c>
    </row>
    <row r="75" spans="1:17" ht="18" x14ac:dyDescent="0.25">
      <c r="A75" s="166" t="str">
        <f>VLOOKUP(E75,'LISTADO ATM'!$A$2:$C$902,3,0)</f>
        <v>DISTRITO NACIONAL</v>
      </c>
      <c r="B75" s="118">
        <v>3335970688</v>
      </c>
      <c r="C75" s="99">
        <v>44405.821516203701</v>
      </c>
      <c r="D75" s="99" t="s">
        <v>2445</v>
      </c>
      <c r="E75" s="142">
        <v>678</v>
      </c>
      <c r="F75" s="178" t="str">
        <f>VLOOKUP(E75,VIP!$A$2:$O14840,2,0)</f>
        <v>DRBR678</v>
      </c>
      <c r="G75" s="178" t="str">
        <f>VLOOKUP(E75,'LISTADO ATM'!$A$2:$B$901,2,0)</f>
        <v>ATM Eco Petroleo San Isidro</v>
      </c>
      <c r="H75" s="178" t="str">
        <f>VLOOKUP(E75,VIP!$A$2:$O19801,7,FALSE)</f>
        <v>Si</v>
      </c>
      <c r="I75" s="178" t="str">
        <f>VLOOKUP(E75,VIP!$A$2:$O11766,8,FALSE)</f>
        <v>Si</v>
      </c>
      <c r="J75" s="178" t="str">
        <f>VLOOKUP(E75,VIP!$A$2:$O11716,8,FALSE)</f>
        <v>Si</v>
      </c>
      <c r="K75" s="178" t="str">
        <f>VLOOKUP(E75,VIP!$A$2:$O15290,6,0)</f>
        <v>NO</v>
      </c>
      <c r="L75" s="148" t="s">
        <v>2438</v>
      </c>
      <c r="M75" s="174" t="s">
        <v>2541</v>
      </c>
      <c r="N75" s="98" t="s">
        <v>2449</v>
      </c>
      <c r="O75" s="166" t="s">
        <v>2450</v>
      </c>
      <c r="P75" s="178"/>
      <c r="Q75" s="175">
        <v>44406.8</v>
      </c>
    </row>
    <row r="76" spans="1:17" ht="18" x14ac:dyDescent="0.25">
      <c r="A76" s="166" t="str">
        <f>VLOOKUP(E76,'LISTADO ATM'!$A$2:$C$902,3,0)</f>
        <v>SUR</v>
      </c>
      <c r="B76" s="118">
        <v>3335970689</v>
      </c>
      <c r="C76" s="99">
        <v>44405.822280092594</v>
      </c>
      <c r="D76" s="99" t="s">
        <v>2465</v>
      </c>
      <c r="E76" s="142">
        <v>48</v>
      </c>
      <c r="F76" s="178" t="str">
        <f>VLOOKUP(E76,VIP!$A$2:$O14822,2,0)</f>
        <v>DRBR048</v>
      </c>
      <c r="G76" s="178" t="str">
        <f>VLOOKUP(E76,'LISTADO ATM'!$A$2:$B$901,2,0)</f>
        <v xml:space="preserve">ATM Autoservicio Neiba I </v>
      </c>
      <c r="H76" s="178" t="str">
        <f>VLOOKUP(E76,VIP!$A$2:$O19783,7,FALSE)</f>
        <v>Si</v>
      </c>
      <c r="I76" s="178" t="str">
        <f>VLOOKUP(E76,VIP!$A$2:$O11748,8,FALSE)</f>
        <v>Si</v>
      </c>
      <c r="J76" s="178" t="str">
        <f>VLOOKUP(E76,VIP!$A$2:$O11698,8,FALSE)</f>
        <v>Si</v>
      </c>
      <c r="K76" s="178" t="str">
        <f>VLOOKUP(E76,VIP!$A$2:$O15272,6,0)</f>
        <v>SI</v>
      </c>
      <c r="L76" s="148" t="s">
        <v>2603</v>
      </c>
      <c r="M76" s="174" t="s">
        <v>2541</v>
      </c>
      <c r="N76" s="176" t="s">
        <v>2602</v>
      </c>
      <c r="O76" s="166" t="s">
        <v>2466</v>
      </c>
      <c r="P76" s="166"/>
      <c r="Q76" s="173">
        <v>44406.60460648148</v>
      </c>
    </row>
    <row r="77" spans="1:17" ht="18" x14ac:dyDescent="0.25">
      <c r="A77" s="166" t="str">
        <f>VLOOKUP(E77,'LISTADO ATM'!$A$2:$C$902,3,0)</f>
        <v>ESTE</v>
      </c>
      <c r="B77" s="118">
        <v>3335970690</v>
      </c>
      <c r="C77" s="99">
        <v>44405.87394675926</v>
      </c>
      <c r="D77" s="99" t="s">
        <v>2465</v>
      </c>
      <c r="E77" s="142">
        <v>427</v>
      </c>
      <c r="F77" s="178" t="str">
        <f>VLOOKUP(E77,VIP!$A$2:$O14876,2,0)</f>
        <v>DRBR427</v>
      </c>
      <c r="G77" s="178" t="str">
        <f>VLOOKUP(E77,'LISTADO ATM'!$A$2:$B$901,2,0)</f>
        <v xml:space="preserve">ATM Almacenes Iberia (Hato Mayor) </v>
      </c>
      <c r="H77" s="178" t="str">
        <f>VLOOKUP(E77,VIP!$A$2:$O19837,7,FALSE)</f>
        <v>Si</v>
      </c>
      <c r="I77" s="178" t="str">
        <f>VLOOKUP(E77,VIP!$A$2:$O11802,8,FALSE)</f>
        <v>Si</v>
      </c>
      <c r="J77" s="178" t="str">
        <f>VLOOKUP(E77,VIP!$A$2:$O11752,8,FALSE)</f>
        <v>Si</v>
      </c>
      <c r="K77" s="178" t="str">
        <f>VLOOKUP(E77,VIP!$A$2:$O15326,6,0)</f>
        <v>NO</v>
      </c>
      <c r="L77" s="148" t="s">
        <v>2414</v>
      </c>
      <c r="M77" s="174" t="s">
        <v>2541</v>
      </c>
      <c r="N77" s="176" t="s">
        <v>2602</v>
      </c>
      <c r="O77" s="166" t="s">
        <v>2466</v>
      </c>
      <c r="P77" s="166"/>
      <c r="Q77" s="175">
        <v>44406.795138888891</v>
      </c>
    </row>
    <row r="78" spans="1:17" ht="18" x14ac:dyDescent="0.25">
      <c r="A78" s="166" t="str">
        <f>VLOOKUP(E78,'LISTADO ATM'!$A$2:$C$902,3,0)</f>
        <v>NORTE</v>
      </c>
      <c r="B78" s="118">
        <v>3335970691</v>
      </c>
      <c r="C78" s="99">
        <v>44405.87672453704</v>
      </c>
      <c r="D78" s="99" t="s">
        <v>2177</v>
      </c>
      <c r="E78" s="142">
        <v>679</v>
      </c>
      <c r="F78" s="178" t="str">
        <f>VLOOKUP(E78,VIP!$A$2:$O14903,2,0)</f>
        <v>DRBR679</v>
      </c>
      <c r="G78" s="178" t="str">
        <f>VLOOKUP(E78,'LISTADO ATM'!$A$2:$B$901,2,0)</f>
        <v>ATM Base Aerea Puerto Plata</v>
      </c>
      <c r="H78" s="178" t="str">
        <f>VLOOKUP(E78,VIP!$A$2:$O19864,7,FALSE)</f>
        <v>Si</v>
      </c>
      <c r="I78" s="178" t="str">
        <f>VLOOKUP(E78,VIP!$A$2:$O11829,8,FALSE)</f>
        <v>Si</v>
      </c>
      <c r="J78" s="178" t="str">
        <f>VLOOKUP(E78,VIP!$A$2:$O11779,8,FALSE)</f>
        <v>Si</v>
      </c>
      <c r="K78" s="178" t="str">
        <f>VLOOKUP(E78,VIP!$A$2:$O15353,6,0)</f>
        <v>NO</v>
      </c>
      <c r="L78" s="148" t="s">
        <v>2461</v>
      </c>
      <c r="M78" s="174" t="s">
        <v>2541</v>
      </c>
      <c r="N78" s="174" t="s">
        <v>2602</v>
      </c>
      <c r="O78" s="166" t="s">
        <v>2579</v>
      </c>
      <c r="P78" s="177"/>
      <c r="Q78" s="173">
        <v>44406.60460648148</v>
      </c>
    </row>
    <row r="79" spans="1:17" ht="18" x14ac:dyDescent="0.25">
      <c r="A79" s="166" t="str">
        <f>VLOOKUP(E79,'LISTADO ATM'!$A$2:$C$902,3,0)</f>
        <v>DISTRITO NACIONAL</v>
      </c>
      <c r="B79" s="118">
        <v>3335970692</v>
      </c>
      <c r="C79" s="99">
        <v>44405.876817129632</v>
      </c>
      <c r="D79" s="99" t="s">
        <v>2445</v>
      </c>
      <c r="E79" s="142">
        <v>570</v>
      </c>
      <c r="F79" s="178" t="str">
        <f>VLOOKUP(E79,VIP!$A$2:$O14841,2,0)</f>
        <v>DRBR478</v>
      </c>
      <c r="G79" s="178" t="str">
        <f>VLOOKUP(E79,'LISTADO ATM'!$A$2:$B$901,2,0)</f>
        <v xml:space="preserve">ATM S/M Liverpool Villa Mella </v>
      </c>
      <c r="H79" s="178" t="str">
        <f>VLOOKUP(E79,VIP!$A$2:$O19802,7,FALSE)</f>
        <v>Si</v>
      </c>
      <c r="I79" s="178" t="str">
        <f>VLOOKUP(E79,VIP!$A$2:$O11767,8,FALSE)</f>
        <v>Si</v>
      </c>
      <c r="J79" s="178" t="str">
        <f>VLOOKUP(E79,VIP!$A$2:$O11717,8,FALSE)</f>
        <v>Si</v>
      </c>
      <c r="K79" s="178" t="str">
        <f>VLOOKUP(E79,VIP!$A$2:$O15291,6,0)</f>
        <v>NO</v>
      </c>
      <c r="L79" s="148" t="s">
        <v>2438</v>
      </c>
      <c r="M79" s="174" t="s">
        <v>2541</v>
      </c>
      <c r="N79" s="98" t="s">
        <v>2449</v>
      </c>
      <c r="O79" s="166" t="s">
        <v>2450</v>
      </c>
      <c r="P79" s="177"/>
      <c r="Q79" s="175">
        <v>44406.794444444444</v>
      </c>
    </row>
    <row r="80" spans="1:17" ht="18" x14ac:dyDescent="0.25">
      <c r="A80" s="166" t="str">
        <f>VLOOKUP(E80,'LISTADO ATM'!$A$2:$C$902,3,0)</f>
        <v>NORTE</v>
      </c>
      <c r="B80" s="118">
        <v>3335970693</v>
      </c>
      <c r="C80" s="99">
        <v>44405.878171296295</v>
      </c>
      <c r="D80" s="99" t="s">
        <v>2178</v>
      </c>
      <c r="E80" s="142">
        <v>712</v>
      </c>
      <c r="F80" s="178" t="str">
        <f>VLOOKUP(E80,VIP!$A$2:$O14857,2,0)</f>
        <v>DRBR128</v>
      </c>
      <c r="G80" s="178" t="str">
        <f>VLOOKUP(E80,'LISTADO ATM'!$A$2:$B$901,2,0)</f>
        <v xml:space="preserve">ATM Oficina Imbert </v>
      </c>
      <c r="H80" s="178" t="str">
        <f>VLOOKUP(E80,VIP!$A$2:$O19818,7,FALSE)</f>
        <v>Si</v>
      </c>
      <c r="I80" s="178" t="str">
        <f>VLOOKUP(E80,VIP!$A$2:$O11783,8,FALSE)</f>
        <v>Si</v>
      </c>
      <c r="J80" s="178" t="str">
        <f>VLOOKUP(E80,VIP!$A$2:$O11733,8,FALSE)</f>
        <v>Si</v>
      </c>
      <c r="K80" s="178" t="str">
        <f>VLOOKUP(E80,VIP!$A$2:$O15307,6,0)</f>
        <v>SI</v>
      </c>
      <c r="L80" s="148" t="s">
        <v>2599</v>
      </c>
      <c r="M80" s="174" t="s">
        <v>2541</v>
      </c>
      <c r="N80" s="176" t="s">
        <v>2602</v>
      </c>
      <c r="O80" s="166" t="s">
        <v>2579</v>
      </c>
      <c r="P80" s="177"/>
      <c r="Q80" s="175">
        <v>44406.771527777775</v>
      </c>
    </row>
    <row r="81" spans="1:17" ht="18" x14ac:dyDescent="0.25">
      <c r="A81" s="166" t="str">
        <f>VLOOKUP(E81,'LISTADO ATM'!$A$2:$C$902,3,0)</f>
        <v>DISTRITO NACIONAL</v>
      </c>
      <c r="B81" s="118">
        <v>3335970694</v>
      </c>
      <c r="C81" s="99">
        <v>44405.880648148152</v>
      </c>
      <c r="D81" s="99" t="s">
        <v>2445</v>
      </c>
      <c r="E81" s="142">
        <v>955</v>
      </c>
      <c r="F81" s="178" t="str">
        <f>VLOOKUP(E81,VIP!$A$2:$O14877,2,0)</f>
        <v>DRBR955</v>
      </c>
      <c r="G81" s="178" t="str">
        <f>VLOOKUP(E81,'LISTADO ATM'!$A$2:$B$901,2,0)</f>
        <v xml:space="preserve">ATM Oficina Americana Independencia II </v>
      </c>
      <c r="H81" s="178" t="str">
        <f>VLOOKUP(E81,VIP!$A$2:$O19838,7,FALSE)</f>
        <v>Si</v>
      </c>
      <c r="I81" s="178" t="str">
        <f>VLOOKUP(E81,VIP!$A$2:$O11803,8,FALSE)</f>
        <v>Si</v>
      </c>
      <c r="J81" s="178" t="str">
        <f>VLOOKUP(E81,VIP!$A$2:$O11753,8,FALSE)</f>
        <v>Si</v>
      </c>
      <c r="K81" s="178" t="str">
        <f>VLOOKUP(E81,VIP!$A$2:$O15327,6,0)</f>
        <v>NO</v>
      </c>
      <c r="L81" s="148" t="s">
        <v>2414</v>
      </c>
      <c r="M81" s="174" t="s">
        <v>2541</v>
      </c>
      <c r="N81" s="98" t="s">
        <v>2449</v>
      </c>
      <c r="O81" s="166" t="s">
        <v>2450</v>
      </c>
      <c r="P81" s="177"/>
      <c r="Q81" s="173">
        <v>44406.434039351851</v>
      </c>
    </row>
    <row r="82" spans="1:17" ht="18" x14ac:dyDescent="0.25">
      <c r="A82" s="166" t="str">
        <f>VLOOKUP(E82,'LISTADO ATM'!$A$2:$C$902,3,0)</f>
        <v>DISTRITO NACIONAL</v>
      </c>
      <c r="B82" s="118">
        <v>3335970695</v>
      </c>
      <c r="C82" s="99">
        <v>44405.882337962961</v>
      </c>
      <c r="D82" s="99" t="s">
        <v>2445</v>
      </c>
      <c r="E82" s="142">
        <v>753</v>
      </c>
      <c r="F82" s="178" t="str">
        <f>VLOOKUP(E82,VIP!$A$2:$O14842,2,0)</f>
        <v>DRBR753</v>
      </c>
      <c r="G82" s="178" t="str">
        <f>VLOOKUP(E82,'LISTADO ATM'!$A$2:$B$901,2,0)</f>
        <v xml:space="preserve">ATM S/M Nacional Tiradentes </v>
      </c>
      <c r="H82" s="178" t="str">
        <f>VLOOKUP(E82,VIP!$A$2:$O19803,7,FALSE)</f>
        <v>Si</v>
      </c>
      <c r="I82" s="178" t="str">
        <f>VLOOKUP(E82,VIP!$A$2:$O11768,8,FALSE)</f>
        <v>Si</v>
      </c>
      <c r="J82" s="178" t="str">
        <f>VLOOKUP(E82,VIP!$A$2:$O11718,8,FALSE)</f>
        <v>Si</v>
      </c>
      <c r="K82" s="178" t="str">
        <f>VLOOKUP(E82,VIP!$A$2:$O15292,6,0)</f>
        <v>NO</v>
      </c>
      <c r="L82" s="148" t="s">
        <v>2438</v>
      </c>
      <c r="M82" s="174" t="s">
        <v>2541</v>
      </c>
      <c r="N82" s="98" t="s">
        <v>2449</v>
      </c>
      <c r="O82" s="166" t="s">
        <v>2450</v>
      </c>
      <c r="P82" s="166"/>
      <c r="Q82" s="173">
        <v>44406.60460648148</v>
      </c>
    </row>
    <row r="83" spans="1:17" ht="18" x14ac:dyDescent="0.25">
      <c r="A83" s="166" t="str">
        <f>VLOOKUP(E83,'LISTADO ATM'!$A$2:$C$902,3,0)</f>
        <v>ESTE</v>
      </c>
      <c r="B83" s="118">
        <v>3335970696</v>
      </c>
      <c r="C83" s="99">
        <v>44405.891041666669</v>
      </c>
      <c r="D83" s="99" t="s">
        <v>2177</v>
      </c>
      <c r="E83" s="142">
        <v>159</v>
      </c>
      <c r="F83" s="178" t="str">
        <f>VLOOKUP(E83,VIP!$A$2:$O14797,2,0)</f>
        <v>DRBR159</v>
      </c>
      <c r="G83" s="178" t="str">
        <f>VLOOKUP(E83,'LISTADO ATM'!$A$2:$B$901,2,0)</f>
        <v xml:space="preserve">ATM Hotel Dreams Bayahibe I </v>
      </c>
      <c r="H83" s="178" t="str">
        <f>VLOOKUP(E83,VIP!$A$2:$O19758,7,FALSE)</f>
        <v>Si</v>
      </c>
      <c r="I83" s="178" t="str">
        <f>VLOOKUP(E83,VIP!$A$2:$O11723,8,FALSE)</f>
        <v>Si</v>
      </c>
      <c r="J83" s="178" t="str">
        <f>VLOOKUP(E83,VIP!$A$2:$O11673,8,FALSE)</f>
        <v>Si</v>
      </c>
      <c r="K83" s="178" t="str">
        <f>VLOOKUP(E83,VIP!$A$2:$O15247,6,0)</f>
        <v>NO</v>
      </c>
      <c r="L83" s="148" t="s">
        <v>2242</v>
      </c>
      <c r="M83" s="174" t="s">
        <v>2541</v>
      </c>
      <c r="N83" s="176" t="s">
        <v>2602</v>
      </c>
      <c r="O83" s="166" t="s">
        <v>2451</v>
      </c>
      <c r="P83" s="166"/>
      <c r="Q83" s="175">
        <v>44406.781944444447</v>
      </c>
    </row>
    <row r="84" spans="1:17" ht="18" x14ac:dyDescent="0.25">
      <c r="A84" s="166" t="str">
        <f>VLOOKUP(E84,'LISTADO ATM'!$A$2:$C$902,3,0)</f>
        <v>NORTE</v>
      </c>
      <c r="B84" s="118">
        <v>3335970697</v>
      </c>
      <c r="C84" s="99">
        <v>44405.891331018516</v>
      </c>
      <c r="D84" s="99" t="s">
        <v>2591</v>
      </c>
      <c r="E84" s="142">
        <v>754</v>
      </c>
      <c r="F84" s="178" t="str">
        <f>VLOOKUP(E84,VIP!$A$2:$O14843,2,0)</f>
        <v>DRBR754</v>
      </c>
      <c r="G84" s="178" t="str">
        <f>VLOOKUP(E84,'LISTADO ATM'!$A$2:$B$901,2,0)</f>
        <v xml:space="preserve">ATM Autobanco Oficina Licey al Medio </v>
      </c>
      <c r="H84" s="178" t="str">
        <f>VLOOKUP(E84,VIP!$A$2:$O19804,7,FALSE)</f>
        <v>Si</v>
      </c>
      <c r="I84" s="178" t="str">
        <f>VLOOKUP(E84,VIP!$A$2:$O11769,8,FALSE)</f>
        <v>Si</v>
      </c>
      <c r="J84" s="178" t="str">
        <f>VLOOKUP(E84,VIP!$A$2:$O11719,8,FALSE)</f>
        <v>Si</v>
      </c>
      <c r="K84" s="178" t="str">
        <f>VLOOKUP(E84,VIP!$A$2:$O15293,6,0)</f>
        <v>NO</v>
      </c>
      <c r="L84" s="148" t="s">
        <v>2438</v>
      </c>
      <c r="M84" s="174" t="s">
        <v>2541</v>
      </c>
      <c r="N84" s="98" t="s">
        <v>2449</v>
      </c>
      <c r="O84" s="166" t="s">
        <v>2593</v>
      </c>
      <c r="P84" s="166"/>
      <c r="Q84" s="173">
        <v>44406.60460648148</v>
      </c>
    </row>
    <row r="85" spans="1:17" ht="18" x14ac:dyDescent="0.25">
      <c r="A85" s="166" t="str">
        <f>VLOOKUP(E85,'LISTADO ATM'!$A$2:$C$902,3,0)</f>
        <v>ESTE</v>
      </c>
      <c r="B85" s="118">
        <v>3335970698</v>
      </c>
      <c r="C85" s="99">
        <v>44405.892013888886</v>
      </c>
      <c r="D85" s="99" t="s">
        <v>2177</v>
      </c>
      <c r="E85" s="142">
        <v>934</v>
      </c>
      <c r="F85" s="178" t="str">
        <f>VLOOKUP(E85,VIP!$A$2:$O14798,2,0)</f>
        <v>DRBR934</v>
      </c>
      <c r="G85" s="178" t="str">
        <f>VLOOKUP(E85,'LISTADO ATM'!$A$2:$B$901,2,0)</f>
        <v>ATM Hotel Dreams La Romana</v>
      </c>
      <c r="H85" s="178" t="str">
        <f>VLOOKUP(E85,VIP!$A$2:$O19759,7,FALSE)</f>
        <v>Si</v>
      </c>
      <c r="I85" s="178" t="str">
        <f>VLOOKUP(E85,VIP!$A$2:$O11724,8,FALSE)</f>
        <v>Si</v>
      </c>
      <c r="J85" s="178" t="str">
        <f>VLOOKUP(E85,VIP!$A$2:$O11674,8,FALSE)</f>
        <v>Si</v>
      </c>
      <c r="K85" s="178" t="str">
        <f>VLOOKUP(E85,VIP!$A$2:$O15248,6,0)</f>
        <v>NO</v>
      </c>
      <c r="L85" s="148" t="s">
        <v>2242</v>
      </c>
      <c r="M85" s="174" t="s">
        <v>2541</v>
      </c>
      <c r="N85" s="174" t="s">
        <v>2602</v>
      </c>
      <c r="O85" s="166" t="s">
        <v>2451</v>
      </c>
      <c r="P85" s="166"/>
      <c r="Q85" s="173">
        <v>44406.60460648148</v>
      </c>
    </row>
    <row r="86" spans="1:17" ht="18" x14ac:dyDescent="0.25">
      <c r="A86" s="166" t="str">
        <f>VLOOKUP(E86,'LISTADO ATM'!$A$2:$C$902,3,0)</f>
        <v>ESTE</v>
      </c>
      <c r="B86" s="118">
        <v>3335970699</v>
      </c>
      <c r="C86" s="99">
        <v>44405.892523148148</v>
      </c>
      <c r="D86" s="99" t="s">
        <v>2177</v>
      </c>
      <c r="E86" s="142">
        <v>462</v>
      </c>
      <c r="F86" s="178" t="str">
        <f>VLOOKUP(E86,VIP!$A$2:$O14799,2,0)</f>
        <v>DRBR462</v>
      </c>
      <c r="G86" s="178" t="str">
        <f>VLOOKUP(E86,'LISTADO ATM'!$A$2:$B$901,2,0)</f>
        <v>ATM Agrocafe Del Caribe</v>
      </c>
      <c r="H86" s="178" t="str">
        <f>VLOOKUP(E86,VIP!$A$2:$O19760,7,FALSE)</f>
        <v>Si</v>
      </c>
      <c r="I86" s="178" t="str">
        <f>VLOOKUP(E86,VIP!$A$2:$O11725,8,FALSE)</f>
        <v>Si</v>
      </c>
      <c r="J86" s="178" t="str">
        <f>VLOOKUP(E86,VIP!$A$2:$O11675,8,FALSE)</f>
        <v>Si</v>
      </c>
      <c r="K86" s="178" t="str">
        <f>VLOOKUP(E86,VIP!$A$2:$O15249,6,0)</f>
        <v>NO</v>
      </c>
      <c r="L86" s="148" t="s">
        <v>2242</v>
      </c>
      <c r="M86" s="174" t="s">
        <v>2541</v>
      </c>
      <c r="N86" s="174" t="s">
        <v>2602</v>
      </c>
      <c r="O86" s="166" t="s">
        <v>2451</v>
      </c>
      <c r="P86" s="166"/>
      <c r="Q86" s="173">
        <v>44406.434039351851</v>
      </c>
    </row>
    <row r="87" spans="1:17" ht="18" x14ac:dyDescent="0.25">
      <c r="A87" s="166" t="str">
        <f>VLOOKUP(E87,'LISTADO ATM'!$A$2:$C$902,3,0)</f>
        <v>ESTE</v>
      </c>
      <c r="B87" s="118">
        <v>3335970700</v>
      </c>
      <c r="C87" s="99">
        <v>44405.893090277779</v>
      </c>
      <c r="D87" s="99" t="s">
        <v>2177</v>
      </c>
      <c r="E87" s="142">
        <v>367</v>
      </c>
      <c r="F87" s="178" t="str">
        <f>VLOOKUP(E87,VIP!$A$2:$O14800,2,0)</f>
        <v xml:space="preserve">DRBR367 </v>
      </c>
      <c r="G87" s="178" t="str">
        <f>VLOOKUP(E87,'LISTADO ATM'!$A$2:$B$901,2,0)</f>
        <v>ATM Ayuntamiento El Puerto</v>
      </c>
      <c r="H87" s="178" t="str">
        <f>VLOOKUP(E87,VIP!$A$2:$O19761,7,FALSE)</f>
        <v>N/A</v>
      </c>
      <c r="I87" s="178" t="str">
        <f>VLOOKUP(E87,VIP!$A$2:$O11726,8,FALSE)</f>
        <v>N/A</v>
      </c>
      <c r="J87" s="178" t="str">
        <f>VLOOKUP(E87,VIP!$A$2:$O11676,8,FALSE)</f>
        <v>N/A</v>
      </c>
      <c r="K87" s="178" t="str">
        <f>VLOOKUP(E87,VIP!$A$2:$O15250,6,0)</f>
        <v>N/A</v>
      </c>
      <c r="L87" s="148" t="s">
        <v>2242</v>
      </c>
      <c r="M87" s="174" t="s">
        <v>2541</v>
      </c>
      <c r="N87" s="174" t="s">
        <v>2602</v>
      </c>
      <c r="O87" s="166" t="s">
        <v>2451</v>
      </c>
      <c r="P87" s="177"/>
      <c r="Q87" s="173">
        <v>44406.60460648148</v>
      </c>
    </row>
    <row r="88" spans="1:17" ht="18" x14ac:dyDescent="0.25">
      <c r="A88" s="166" t="str">
        <f>VLOOKUP(E88,'LISTADO ATM'!$A$2:$C$902,3,0)</f>
        <v>NORTE</v>
      </c>
      <c r="B88" s="118">
        <v>3335970701</v>
      </c>
      <c r="C88" s="99">
        <v>44405.894004629627</v>
      </c>
      <c r="D88" s="99" t="s">
        <v>2178</v>
      </c>
      <c r="E88" s="142">
        <v>691</v>
      </c>
      <c r="F88" s="178" t="str">
        <f>VLOOKUP(E88,VIP!$A$2:$O14801,2,0)</f>
        <v>DRBR691</v>
      </c>
      <c r="G88" s="178" t="str">
        <f>VLOOKUP(E88,'LISTADO ATM'!$A$2:$B$901,2,0)</f>
        <v>ATM Eco Petroleo Manzanillo</v>
      </c>
      <c r="H88" s="178" t="str">
        <f>VLOOKUP(E88,VIP!$A$2:$O19762,7,FALSE)</f>
        <v>Si</v>
      </c>
      <c r="I88" s="178" t="str">
        <f>VLOOKUP(E88,VIP!$A$2:$O11727,8,FALSE)</f>
        <v>Si</v>
      </c>
      <c r="J88" s="178" t="str">
        <f>VLOOKUP(E88,VIP!$A$2:$O11677,8,FALSE)</f>
        <v>Si</v>
      </c>
      <c r="K88" s="178" t="str">
        <f>VLOOKUP(E88,VIP!$A$2:$O15251,6,0)</f>
        <v>NO</v>
      </c>
      <c r="L88" s="148" t="s">
        <v>2242</v>
      </c>
      <c r="M88" s="174" t="s">
        <v>2541</v>
      </c>
      <c r="N88" s="174" t="s">
        <v>2602</v>
      </c>
      <c r="O88" s="166" t="s">
        <v>2579</v>
      </c>
      <c r="P88" s="166"/>
      <c r="Q88" s="173">
        <v>44406.434039351851</v>
      </c>
    </row>
    <row r="89" spans="1:17" ht="18" x14ac:dyDescent="0.25">
      <c r="A89" s="166" t="str">
        <f>VLOOKUP(E89,'LISTADO ATM'!$A$2:$C$902,3,0)</f>
        <v>NORTE</v>
      </c>
      <c r="B89" s="118">
        <v>3335970702</v>
      </c>
      <c r="C89" s="99">
        <v>44405.895381944443</v>
      </c>
      <c r="D89" s="99" t="s">
        <v>2177</v>
      </c>
      <c r="E89" s="142">
        <v>64</v>
      </c>
      <c r="F89" s="178" t="str">
        <f>VLOOKUP(E89,VIP!$A$2:$O14802,2,0)</f>
        <v>DRBR064</v>
      </c>
      <c r="G89" s="178" t="str">
        <f>VLOOKUP(E89,'LISTADO ATM'!$A$2:$B$901,2,0)</f>
        <v xml:space="preserve">ATM COOPALINA (Cotuí) </v>
      </c>
      <c r="H89" s="178" t="str">
        <f>VLOOKUP(E89,VIP!$A$2:$O19763,7,FALSE)</f>
        <v>Si</v>
      </c>
      <c r="I89" s="178" t="str">
        <f>VLOOKUP(E89,VIP!$A$2:$O11728,8,FALSE)</f>
        <v>Si</v>
      </c>
      <c r="J89" s="178" t="str">
        <f>VLOOKUP(E89,VIP!$A$2:$O11678,8,FALSE)</f>
        <v>Si</v>
      </c>
      <c r="K89" s="178" t="str">
        <f>VLOOKUP(E89,VIP!$A$2:$O15252,6,0)</f>
        <v>NO</v>
      </c>
      <c r="L89" s="148" t="s">
        <v>2242</v>
      </c>
      <c r="M89" s="174" t="s">
        <v>2541</v>
      </c>
      <c r="N89" s="174" t="s">
        <v>2602</v>
      </c>
      <c r="O89" s="166" t="s">
        <v>2451</v>
      </c>
      <c r="P89" s="166"/>
      <c r="Q89" s="173">
        <v>44406.434039351851</v>
      </c>
    </row>
    <row r="90" spans="1:17" ht="18" x14ac:dyDescent="0.25">
      <c r="A90" s="166" t="str">
        <f>VLOOKUP(E90,'LISTADO ATM'!$A$2:$C$902,3,0)</f>
        <v>NORTE</v>
      </c>
      <c r="B90" s="118">
        <v>3335970703</v>
      </c>
      <c r="C90" s="99">
        <v>44405.89576388889</v>
      </c>
      <c r="D90" s="99" t="s">
        <v>2465</v>
      </c>
      <c r="E90" s="142">
        <v>778</v>
      </c>
      <c r="F90" s="178" t="str">
        <f>VLOOKUP(E90,VIP!$A$2:$O14878,2,0)</f>
        <v>DRBR202</v>
      </c>
      <c r="G90" s="178" t="str">
        <f>VLOOKUP(E90,'LISTADO ATM'!$A$2:$B$901,2,0)</f>
        <v xml:space="preserve">ATM Oficina Esperanza (Mao) </v>
      </c>
      <c r="H90" s="178" t="str">
        <f>VLOOKUP(E90,VIP!$A$2:$O19839,7,FALSE)</f>
        <v>Si</v>
      </c>
      <c r="I90" s="178" t="str">
        <f>VLOOKUP(E90,VIP!$A$2:$O11804,8,FALSE)</f>
        <v>Si</v>
      </c>
      <c r="J90" s="178" t="str">
        <f>VLOOKUP(E90,VIP!$A$2:$O11754,8,FALSE)</f>
        <v>Si</v>
      </c>
      <c r="K90" s="178" t="str">
        <f>VLOOKUP(E90,VIP!$A$2:$O15328,6,0)</f>
        <v>NO</v>
      </c>
      <c r="L90" s="148" t="s">
        <v>2414</v>
      </c>
      <c r="M90" s="174" t="s">
        <v>2541</v>
      </c>
      <c r="N90" s="176" t="s">
        <v>2602</v>
      </c>
      <c r="O90" s="166" t="s">
        <v>2466</v>
      </c>
      <c r="P90" s="166"/>
      <c r="Q90" s="173">
        <v>44406.434039351851</v>
      </c>
    </row>
    <row r="91" spans="1:17" ht="18" x14ac:dyDescent="0.25">
      <c r="A91" s="166" t="str">
        <f>VLOOKUP(E91,'LISTADO ATM'!$A$2:$C$902,3,0)</f>
        <v>DISTRITO NACIONAL</v>
      </c>
      <c r="B91" s="118">
        <v>3335970704</v>
      </c>
      <c r="C91" s="99">
        <v>44405.896608796298</v>
      </c>
      <c r="D91" s="99" t="s">
        <v>2177</v>
      </c>
      <c r="E91" s="142">
        <v>527</v>
      </c>
      <c r="F91" s="178" t="str">
        <f>VLOOKUP(E91,VIP!$A$2:$O14904,2,0)</f>
        <v>DRBR527</v>
      </c>
      <c r="G91" s="178" t="str">
        <f>VLOOKUP(E91,'LISTADO ATM'!$A$2:$B$901,2,0)</f>
        <v>ATM Oficina Zona Oriental II</v>
      </c>
      <c r="H91" s="178" t="str">
        <f>VLOOKUP(E91,VIP!$A$2:$O19865,7,FALSE)</f>
        <v>Si</v>
      </c>
      <c r="I91" s="178" t="str">
        <f>VLOOKUP(E91,VIP!$A$2:$O11830,8,FALSE)</f>
        <v>Si</v>
      </c>
      <c r="J91" s="178" t="str">
        <f>VLOOKUP(E91,VIP!$A$2:$O11780,8,FALSE)</f>
        <v>Si</v>
      </c>
      <c r="K91" s="178" t="str">
        <f>VLOOKUP(E91,VIP!$A$2:$O15354,6,0)</f>
        <v>SI</v>
      </c>
      <c r="L91" s="148" t="s">
        <v>2461</v>
      </c>
      <c r="M91" s="174" t="s">
        <v>2541</v>
      </c>
      <c r="N91" s="174" t="s">
        <v>2602</v>
      </c>
      <c r="O91" s="166" t="s">
        <v>2451</v>
      </c>
      <c r="P91" s="177"/>
      <c r="Q91" s="173">
        <v>44406.60460648148</v>
      </c>
    </row>
    <row r="92" spans="1:17" ht="18" x14ac:dyDescent="0.25">
      <c r="A92" s="166" t="str">
        <f>VLOOKUP(E92,'LISTADO ATM'!$A$2:$C$902,3,0)</f>
        <v>DISTRITO NACIONAL</v>
      </c>
      <c r="B92" s="118">
        <v>3335970705</v>
      </c>
      <c r="C92" s="99">
        <v>44405.897141203706</v>
      </c>
      <c r="D92" s="99" t="s">
        <v>2177</v>
      </c>
      <c r="E92" s="142">
        <v>946</v>
      </c>
      <c r="F92" s="178" t="str">
        <f>VLOOKUP(E92,VIP!$A$2:$O14905,2,0)</f>
        <v>DRBR24R</v>
      </c>
      <c r="G92" s="178" t="str">
        <f>VLOOKUP(E92,'LISTADO ATM'!$A$2:$B$901,2,0)</f>
        <v xml:space="preserve">ATM Oficina Núñez de Cáceres I </v>
      </c>
      <c r="H92" s="178" t="str">
        <f>VLOOKUP(E92,VIP!$A$2:$O19866,7,FALSE)</f>
        <v>Si</v>
      </c>
      <c r="I92" s="178" t="str">
        <f>VLOOKUP(E92,VIP!$A$2:$O11831,8,FALSE)</f>
        <v>Si</v>
      </c>
      <c r="J92" s="178" t="str">
        <f>VLOOKUP(E92,VIP!$A$2:$O11781,8,FALSE)</f>
        <v>Si</v>
      </c>
      <c r="K92" s="178" t="str">
        <f>VLOOKUP(E92,VIP!$A$2:$O15355,6,0)</f>
        <v>NO</v>
      </c>
      <c r="L92" s="148" t="s">
        <v>2461</v>
      </c>
      <c r="M92" s="174" t="s">
        <v>2541</v>
      </c>
      <c r="N92" s="174" t="s">
        <v>2602</v>
      </c>
      <c r="O92" s="166" t="s">
        <v>2451</v>
      </c>
      <c r="P92" s="178"/>
      <c r="Q92" s="173">
        <v>44406.434039351851</v>
      </c>
    </row>
    <row r="93" spans="1:17" ht="18" x14ac:dyDescent="0.25">
      <c r="A93" s="166" t="str">
        <f>VLOOKUP(E93,'LISTADO ATM'!$A$2:$C$902,3,0)</f>
        <v>DISTRITO NACIONAL</v>
      </c>
      <c r="B93" s="118">
        <v>3335970707</v>
      </c>
      <c r="C93" s="99">
        <v>44405.899212962962</v>
      </c>
      <c r="D93" s="99" t="s">
        <v>2177</v>
      </c>
      <c r="E93" s="142">
        <v>235</v>
      </c>
      <c r="F93" s="178" t="str">
        <f>VLOOKUP(E93,VIP!$A$2:$O14803,2,0)</f>
        <v>DRBR235</v>
      </c>
      <c r="G93" s="178" t="str">
        <f>VLOOKUP(E93,'LISTADO ATM'!$A$2:$B$901,2,0)</f>
        <v xml:space="preserve">ATM Oficina Multicentro La Sirena San Isidro </v>
      </c>
      <c r="H93" s="178" t="str">
        <f>VLOOKUP(E93,VIP!$A$2:$O19764,7,FALSE)</f>
        <v>Si</v>
      </c>
      <c r="I93" s="178" t="str">
        <f>VLOOKUP(E93,VIP!$A$2:$O11729,8,FALSE)</f>
        <v>Si</v>
      </c>
      <c r="J93" s="178" t="str">
        <f>VLOOKUP(E93,VIP!$A$2:$O11679,8,FALSE)</f>
        <v>Si</v>
      </c>
      <c r="K93" s="178" t="str">
        <f>VLOOKUP(E93,VIP!$A$2:$O15253,6,0)</f>
        <v>SI</v>
      </c>
      <c r="L93" s="148" t="s">
        <v>2242</v>
      </c>
      <c r="M93" s="174" t="s">
        <v>2541</v>
      </c>
      <c r="N93" s="174" t="s">
        <v>2602</v>
      </c>
      <c r="O93" s="166" t="s">
        <v>2451</v>
      </c>
      <c r="P93" s="178"/>
      <c r="Q93" s="173">
        <v>44406.60460648148</v>
      </c>
    </row>
    <row r="94" spans="1:17" ht="18" x14ac:dyDescent="0.25">
      <c r="A94" s="166" t="str">
        <f>VLOOKUP(E94,'LISTADO ATM'!$A$2:$C$902,3,0)</f>
        <v>DISTRITO NACIONAL</v>
      </c>
      <c r="B94" s="118">
        <v>3335970708</v>
      </c>
      <c r="C94" s="99">
        <v>44405.92763888889</v>
      </c>
      <c r="D94" s="99" t="s">
        <v>2177</v>
      </c>
      <c r="E94" s="142">
        <v>23</v>
      </c>
      <c r="F94" s="178" t="str">
        <f>VLOOKUP(E94,VIP!$A$2:$O14906,2,0)</f>
        <v>DRBR023</v>
      </c>
      <c r="G94" s="178" t="str">
        <f>VLOOKUP(E94,'LISTADO ATM'!$A$2:$B$901,2,0)</f>
        <v xml:space="preserve">ATM Oficina México </v>
      </c>
      <c r="H94" s="178" t="str">
        <f>VLOOKUP(E94,VIP!$A$2:$O19867,7,FALSE)</f>
        <v>Si</v>
      </c>
      <c r="I94" s="178" t="str">
        <f>VLOOKUP(E94,VIP!$A$2:$O11832,8,FALSE)</f>
        <v>Si</v>
      </c>
      <c r="J94" s="178" t="str">
        <f>VLOOKUP(E94,VIP!$A$2:$O11782,8,FALSE)</f>
        <v>Si</v>
      </c>
      <c r="K94" s="178" t="str">
        <f>VLOOKUP(E94,VIP!$A$2:$O15356,6,0)</f>
        <v>NO</v>
      </c>
      <c r="L94" s="148" t="s">
        <v>2461</v>
      </c>
      <c r="M94" s="174" t="s">
        <v>2541</v>
      </c>
      <c r="N94" s="174" t="s">
        <v>2602</v>
      </c>
      <c r="O94" s="166" t="s">
        <v>2451</v>
      </c>
      <c r="P94" s="166"/>
      <c r="Q94" s="173">
        <v>44406.434039351851</v>
      </c>
    </row>
    <row r="95" spans="1:17" ht="18" x14ac:dyDescent="0.25">
      <c r="A95" s="167" t="str">
        <f>VLOOKUP(E95,'LISTADO ATM'!$A$2:$C$902,3,0)</f>
        <v>NORTE</v>
      </c>
      <c r="B95" s="118">
        <v>3335970709</v>
      </c>
      <c r="C95" s="99">
        <v>44405.928252314814</v>
      </c>
      <c r="D95" s="99" t="s">
        <v>2178</v>
      </c>
      <c r="E95" s="142">
        <v>990</v>
      </c>
      <c r="F95" s="178" t="str">
        <f>VLOOKUP(E95,VIP!$A$2:$O14907,2,0)</f>
        <v>DRBR742</v>
      </c>
      <c r="G95" s="178" t="str">
        <f>VLOOKUP(E95,'LISTADO ATM'!$A$2:$B$901,2,0)</f>
        <v xml:space="preserve">ATM Autoservicio Bonao II </v>
      </c>
      <c r="H95" s="178" t="str">
        <f>VLOOKUP(E95,VIP!$A$2:$O19868,7,FALSE)</f>
        <v>Si</v>
      </c>
      <c r="I95" s="178" t="str">
        <f>VLOOKUP(E95,VIP!$A$2:$O11833,8,FALSE)</f>
        <v>Si</v>
      </c>
      <c r="J95" s="178" t="str">
        <f>VLOOKUP(E95,VIP!$A$2:$O11783,8,FALSE)</f>
        <v>Si</v>
      </c>
      <c r="K95" s="178" t="str">
        <f>VLOOKUP(E95,VIP!$A$2:$O15357,6,0)</f>
        <v>NO</v>
      </c>
      <c r="L95" s="148" t="s">
        <v>2461</v>
      </c>
      <c r="M95" s="174" t="s">
        <v>2541</v>
      </c>
      <c r="N95" s="174" t="s">
        <v>2602</v>
      </c>
      <c r="O95" s="167" t="s">
        <v>2579</v>
      </c>
      <c r="P95" s="177"/>
      <c r="Q95" s="173">
        <v>44406.60460648148</v>
      </c>
    </row>
    <row r="96" spans="1:17" ht="18" x14ac:dyDescent="0.25">
      <c r="A96" s="167" t="str">
        <f>VLOOKUP(E96,'LISTADO ATM'!$A$2:$C$902,3,0)</f>
        <v>DISTRITO NACIONAL</v>
      </c>
      <c r="B96" s="118">
        <v>3335970710</v>
      </c>
      <c r="C96" s="99">
        <v>44405.928807870368</v>
      </c>
      <c r="D96" s="99" t="s">
        <v>2177</v>
      </c>
      <c r="E96" s="142">
        <v>911</v>
      </c>
      <c r="F96" s="178" t="str">
        <f>VLOOKUP(E96,VIP!$A$2:$O14910,2,0)</f>
        <v>DRBR911</v>
      </c>
      <c r="G96" s="178" t="str">
        <f>VLOOKUP(E96,'LISTADO ATM'!$A$2:$B$901,2,0)</f>
        <v xml:space="preserve">ATM Oficina Venezuela II </v>
      </c>
      <c r="H96" s="178" t="str">
        <f>VLOOKUP(E96,VIP!$A$2:$O19871,7,FALSE)</f>
        <v>Si</v>
      </c>
      <c r="I96" s="178" t="str">
        <f>VLOOKUP(E96,VIP!$A$2:$O11836,8,FALSE)</f>
        <v>Si</v>
      </c>
      <c r="J96" s="178" t="str">
        <f>VLOOKUP(E96,VIP!$A$2:$O11786,8,FALSE)</f>
        <v>Si</v>
      </c>
      <c r="K96" s="178" t="str">
        <f>VLOOKUP(E96,VIP!$A$2:$O15360,6,0)</f>
        <v>SI</v>
      </c>
      <c r="L96" s="148" t="s">
        <v>2461</v>
      </c>
      <c r="M96" s="98" t="s">
        <v>2442</v>
      </c>
      <c r="N96" s="98" t="s">
        <v>2449</v>
      </c>
      <c r="O96" s="167" t="s">
        <v>2451</v>
      </c>
      <c r="P96" s="178"/>
      <c r="Q96" s="98" t="s">
        <v>2461</v>
      </c>
    </row>
    <row r="97" spans="1:17" ht="18" x14ac:dyDescent="0.25">
      <c r="A97" s="167" t="str">
        <f>VLOOKUP(E97,'LISTADO ATM'!$A$2:$C$902,3,0)</f>
        <v>NORTE</v>
      </c>
      <c r="B97" s="118">
        <v>3335970714</v>
      </c>
      <c r="C97" s="99">
        <v>44406.140034722222</v>
      </c>
      <c r="D97" s="99" t="s">
        <v>2178</v>
      </c>
      <c r="E97" s="142">
        <v>11</v>
      </c>
      <c r="F97" s="178" t="str">
        <f>VLOOKUP(E97,VIP!$A$2:$O14804,2,0)</f>
        <v>DRBR056</v>
      </c>
      <c r="G97" s="178" t="str">
        <f>VLOOKUP(E97,'LISTADO ATM'!$A$2:$B$901,2,0)</f>
        <v>ATM Hotel Viva Las Terrenas</v>
      </c>
      <c r="H97" s="178" t="str">
        <f>VLOOKUP(E97,VIP!$A$2:$O19765,7,FALSE)</f>
        <v>Si</v>
      </c>
      <c r="I97" s="178" t="str">
        <f>VLOOKUP(E97,VIP!$A$2:$O11730,8,FALSE)</f>
        <v>Si</v>
      </c>
      <c r="J97" s="178" t="str">
        <f>VLOOKUP(E97,VIP!$A$2:$O11680,8,FALSE)</f>
        <v>Si</v>
      </c>
      <c r="K97" s="178" t="str">
        <f>VLOOKUP(E97,VIP!$A$2:$O15254,6,0)</f>
        <v>NO</v>
      </c>
      <c r="L97" s="148" t="s">
        <v>2242</v>
      </c>
      <c r="M97" s="174" t="s">
        <v>2541</v>
      </c>
      <c r="N97" s="174" t="s">
        <v>2602</v>
      </c>
      <c r="O97" s="167" t="s">
        <v>2592</v>
      </c>
      <c r="P97" s="178"/>
      <c r="Q97" s="173">
        <v>44406.60460648148</v>
      </c>
    </row>
    <row r="98" spans="1:17" ht="18" x14ac:dyDescent="0.25">
      <c r="A98" s="167" t="str">
        <f>VLOOKUP(E98,'LISTADO ATM'!$A$2:$C$902,3,0)</f>
        <v>DISTRITO NACIONAL</v>
      </c>
      <c r="B98" s="118">
        <v>3335970715</v>
      </c>
      <c r="C98" s="99">
        <v>44406.235856481479</v>
      </c>
      <c r="D98" s="99" t="s">
        <v>2177</v>
      </c>
      <c r="E98" s="142">
        <v>113</v>
      </c>
      <c r="F98" s="178" t="str">
        <f>VLOOKUP(E98,VIP!$A$2:$O14805,2,0)</f>
        <v>DRBR113</v>
      </c>
      <c r="G98" s="178" t="str">
        <f>VLOOKUP(E98,'LISTADO ATM'!$A$2:$B$901,2,0)</f>
        <v xml:space="preserve">ATM Autoservicio Atalaya del Mar </v>
      </c>
      <c r="H98" s="178" t="str">
        <f>VLOOKUP(E98,VIP!$A$2:$O19766,7,FALSE)</f>
        <v>Si</v>
      </c>
      <c r="I98" s="178" t="str">
        <f>VLOOKUP(E98,VIP!$A$2:$O11731,8,FALSE)</f>
        <v>No</v>
      </c>
      <c r="J98" s="178" t="str">
        <f>VLOOKUP(E98,VIP!$A$2:$O11681,8,FALSE)</f>
        <v>No</v>
      </c>
      <c r="K98" s="178" t="str">
        <f>VLOOKUP(E98,VIP!$A$2:$O15255,6,0)</f>
        <v>NO</v>
      </c>
      <c r="L98" s="148" t="s">
        <v>2242</v>
      </c>
      <c r="M98" s="174" t="s">
        <v>2541</v>
      </c>
      <c r="N98" s="174" t="s">
        <v>2602</v>
      </c>
      <c r="O98" s="167" t="s">
        <v>2451</v>
      </c>
      <c r="P98" s="178"/>
      <c r="Q98" s="175">
        <v>44406.496527777781</v>
      </c>
    </row>
    <row r="99" spans="1:17" ht="18" x14ac:dyDescent="0.25">
      <c r="A99" s="167" t="str">
        <f>VLOOKUP(E99,'LISTADO ATM'!$A$2:$C$902,3,0)</f>
        <v>SUR</v>
      </c>
      <c r="B99" s="118">
        <v>3335970716</v>
      </c>
      <c r="C99" s="99">
        <v>44406.237962962965</v>
      </c>
      <c r="D99" s="99" t="s">
        <v>2177</v>
      </c>
      <c r="E99" s="142">
        <v>297</v>
      </c>
      <c r="F99" s="178" t="str">
        <f>VLOOKUP(E99,VIP!$A$2:$O14806,2,0)</f>
        <v>DRBR297</v>
      </c>
      <c r="G99" s="178" t="str">
        <f>VLOOKUP(E99,'LISTADO ATM'!$A$2:$B$901,2,0)</f>
        <v xml:space="preserve">ATM S/M Cadena Ocoa </v>
      </c>
      <c r="H99" s="178" t="str">
        <f>VLOOKUP(E99,VIP!$A$2:$O19767,7,FALSE)</f>
        <v>Si</v>
      </c>
      <c r="I99" s="178" t="str">
        <f>VLOOKUP(E99,VIP!$A$2:$O11732,8,FALSE)</f>
        <v>Si</v>
      </c>
      <c r="J99" s="178" t="str">
        <f>VLOOKUP(E99,VIP!$A$2:$O11682,8,FALSE)</f>
        <v>Si</v>
      </c>
      <c r="K99" s="178" t="str">
        <f>VLOOKUP(E99,VIP!$A$2:$O15256,6,0)</f>
        <v>NO</v>
      </c>
      <c r="L99" s="148" t="s">
        <v>2242</v>
      </c>
      <c r="M99" s="174" t="s">
        <v>2541</v>
      </c>
      <c r="N99" s="174" t="s">
        <v>2602</v>
      </c>
      <c r="O99" s="167" t="s">
        <v>2451</v>
      </c>
      <c r="P99" s="178"/>
      <c r="Q99" s="173">
        <v>44406.434039351851</v>
      </c>
    </row>
    <row r="100" spans="1:17" s="126" customFormat="1" ht="18" x14ac:dyDescent="0.25">
      <c r="A100" s="168" t="str">
        <f>VLOOKUP(E100,'LISTADO ATM'!$A$2:$C$902,3,0)</f>
        <v>DISTRITO NACIONAL</v>
      </c>
      <c r="B100" s="118">
        <v>3335970717</v>
      </c>
      <c r="C100" s="99">
        <v>44406.239374999997</v>
      </c>
      <c r="D100" s="99" t="s">
        <v>2465</v>
      </c>
      <c r="E100" s="142">
        <v>347</v>
      </c>
      <c r="F100" s="178" t="str">
        <f>VLOOKUP(E100,VIP!$A$2:$O14879,2,0)</f>
        <v>DRBR347</v>
      </c>
      <c r="G100" s="178" t="str">
        <f>VLOOKUP(E100,'LISTADO ATM'!$A$2:$B$901,2,0)</f>
        <v>ATM Patio de Colombia</v>
      </c>
      <c r="H100" s="178" t="str">
        <f>VLOOKUP(E100,VIP!$A$2:$O19840,7,FALSE)</f>
        <v>N/A</v>
      </c>
      <c r="I100" s="178" t="str">
        <f>VLOOKUP(E100,VIP!$A$2:$O11805,8,FALSE)</f>
        <v>N/A</v>
      </c>
      <c r="J100" s="178" t="str">
        <f>VLOOKUP(E100,VIP!$A$2:$O11755,8,FALSE)</f>
        <v>N/A</v>
      </c>
      <c r="K100" s="178" t="str">
        <f>VLOOKUP(E100,VIP!$A$2:$O15329,6,0)</f>
        <v>N/A</v>
      </c>
      <c r="L100" s="148" t="s">
        <v>2414</v>
      </c>
      <c r="M100" s="174" t="s">
        <v>2541</v>
      </c>
      <c r="N100" s="176" t="s">
        <v>2602</v>
      </c>
      <c r="O100" s="168" t="s">
        <v>2466</v>
      </c>
      <c r="P100" s="168"/>
      <c r="Q100" s="173">
        <v>44406.60460648148</v>
      </c>
    </row>
    <row r="101" spans="1:17" s="126" customFormat="1" ht="18" x14ac:dyDescent="0.25">
      <c r="A101" s="168" t="str">
        <f>VLOOKUP(E101,'LISTADO ATM'!$A$2:$C$902,3,0)</f>
        <v>NORTE</v>
      </c>
      <c r="B101" s="118">
        <v>3335970718</v>
      </c>
      <c r="C101" s="99">
        <v>44406.240659722222</v>
      </c>
      <c r="D101" s="99" t="s">
        <v>2465</v>
      </c>
      <c r="E101" s="142">
        <v>333</v>
      </c>
      <c r="F101" s="178" t="str">
        <f>VLOOKUP(E101,VIP!$A$2:$O14832,2,0)</f>
        <v>DRBR333</v>
      </c>
      <c r="G101" s="178" t="str">
        <f>VLOOKUP(E101,'LISTADO ATM'!$A$2:$B$901,2,0)</f>
        <v>ATM Oficina Turey Maimón</v>
      </c>
      <c r="H101" s="178" t="str">
        <f>VLOOKUP(E101,VIP!$A$2:$O19793,7,FALSE)</f>
        <v>Si</v>
      </c>
      <c r="I101" s="178" t="str">
        <f>VLOOKUP(E101,VIP!$A$2:$O11758,8,FALSE)</f>
        <v>Si</v>
      </c>
      <c r="J101" s="178" t="str">
        <f>VLOOKUP(E101,VIP!$A$2:$O11708,8,FALSE)</f>
        <v>Si</v>
      </c>
      <c r="K101" s="178" t="str">
        <f>VLOOKUP(E101,VIP!$A$2:$O15282,6,0)</f>
        <v>NO</v>
      </c>
      <c r="L101" s="148" t="s">
        <v>2556</v>
      </c>
      <c r="M101" s="174" t="s">
        <v>2541</v>
      </c>
      <c r="N101" s="176" t="s">
        <v>2602</v>
      </c>
      <c r="O101" s="168" t="s">
        <v>2466</v>
      </c>
      <c r="P101" s="168"/>
      <c r="Q101" s="173">
        <v>44406.60460648148</v>
      </c>
    </row>
    <row r="102" spans="1:17" s="126" customFormat="1" ht="18" x14ac:dyDescent="0.25">
      <c r="A102" s="168" t="str">
        <f>VLOOKUP(E102,'LISTADO ATM'!$A$2:$C$902,3,0)</f>
        <v>NORTE</v>
      </c>
      <c r="B102" s="118">
        <v>3335970723</v>
      </c>
      <c r="C102" s="99">
        <v>44406.310914351852</v>
      </c>
      <c r="D102" s="99" t="s">
        <v>2178</v>
      </c>
      <c r="E102" s="142">
        <v>638</v>
      </c>
      <c r="F102" s="178" t="str">
        <f>VLOOKUP(E102,VIP!$A$2:$O14764,2,0)</f>
        <v>DRBR638</v>
      </c>
      <c r="G102" s="178" t="str">
        <f>VLOOKUP(E102,'LISTADO ATM'!$A$2:$B$901,2,0)</f>
        <v xml:space="preserve">ATM S/M Yoma </v>
      </c>
      <c r="H102" s="178" t="str">
        <f>VLOOKUP(E102,VIP!$A$2:$O19725,7,FALSE)</f>
        <v>Si</v>
      </c>
      <c r="I102" s="178" t="str">
        <f>VLOOKUP(E102,VIP!$A$2:$O11690,8,FALSE)</f>
        <v>Si</v>
      </c>
      <c r="J102" s="178" t="str">
        <f>VLOOKUP(E102,VIP!$A$2:$O11640,8,FALSE)</f>
        <v>Si</v>
      </c>
      <c r="K102" s="178" t="str">
        <f>VLOOKUP(E102,VIP!$A$2:$O15214,6,0)</f>
        <v>NO</v>
      </c>
      <c r="L102" s="148" t="s">
        <v>2216</v>
      </c>
      <c r="M102" s="174" t="s">
        <v>2541</v>
      </c>
      <c r="N102" s="174" t="s">
        <v>2602</v>
      </c>
      <c r="O102" s="168" t="s">
        <v>2592</v>
      </c>
      <c r="P102" s="168"/>
      <c r="Q102" s="173">
        <v>44406.434039351851</v>
      </c>
    </row>
    <row r="103" spans="1:17" s="126" customFormat="1" ht="18" x14ac:dyDescent="0.25">
      <c r="A103" s="168" t="str">
        <f>VLOOKUP(E103,'LISTADO ATM'!$A$2:$C$902,3,0)</f>
        <v>NORTE</v>
      </c>
      <c r="B103" s="118">
        <v>3335970725</v>
      </c>
      <c r="C103" s="99">
        <v>44406.313576388886</v>
      </c>
      <c r="D103" s="99" t="s">
        <v>2178</v>
      </c>
      <c r="E103" s="142">
        <v>94</v>
      </c>
      <c r="F103" s="178" t="str">
        <f>VLOOKUP(E103,VIP!$A$2:$O14807,2,0)</f>
        <v>DRBR094</v>
      </c>
      <c r="G103" s="178" t="str">
        <f>VLOOKUP(E103,'LISTADO ATM'!$A$2:$B$901,2,0)</f>
        <v xml:space="preserve">ATM Centro de Caja Porvenir (San Francisco) </v>
      </c>
      <c r="H103" s="178" t="str">
        <f>VLOOKUP(E103,VIP!$A$2:$O19768,7,FALSE)</f>
        <v>Si</v>
      </c>
      <c r="I103" s="178" t="str">
        <f>VLOOKUP(E103,VIP!$A$2:$O11733,8,FALSE)</f>
        <v>Si</v>
      </c>
      <c r="J103" s="178" t="str">
        <f>VLOOKUP(E103,VIP!$A$2:$O11683,8,FALSE)</f>
        <v>Si</v>
      </c>
      <c r="K103" s="178" t="str">
        <f>VLOOKUP(E103,VIP!$A$2:$O15257,6,0)</f>
        <v>NO</v>
      </c>
      <c r="L103" s="148" t="s">
        <v>2242</v>
      </c>
      <c r="M103" s="174" t="s">
        <v>2541</v>
      </c>
      <c r="N103" s="174" t="s">
        <v>2602</v>
      </c>
      <c r="O103" s="168" t="s">
        <v>2592</v>
      </c>
      <c r="P103" s="168"/>
      <c r="Q103" s="173">
        <v>44406.434039351851</v>
      </c>
    </row>
    <row r="104" spans="1:17" s="126" customFormat="1" ht="18" x14ac:dyDescent="0.25">
      <c r="A104" s="168" t="str">
        <f>VLOOKUP(E104,'LISTADO ATM'!$A$2:$C$902,3,0)</f>
        <v>NORTE</v>
      </c>
      <c r="B104" s="118">
        <v>3335970739</v>
      </c>
      <c r="C104" s="99">
        <v>44406.329363425924</v>
      </c>
      <c r="D104" s="99" t="s">
        <v>2465</v>
      </c>
      <c r="E104" s="142">
        <v>288</v>
      </c>
      <c r="F104" s="178" t="str">
        <f>VLOOKUP(E104,VIP!$A$2:$O14880,2,0)</f>
        <v>DRBR288</v>
      </c>
      <c r="G104" s="178" t="str">
        <f>VLOOKUP(E104,'LISTADO ATM'!$A$2:$B$901,2,0)</f>
        <v xml:space="preserve">ATM Oficina Camino Real II (Puerto Plata) </v>
      </c>
      <c r="H104" s="178" t="str">
        <f>VLOOKUP(E104,VIP!$A$2:$O19841,7,FALSE)</f>
        <v>N/A</v>
      </c>
      <c r="I104" s="178" t="str">
        <f>VLOOKUP(E104,VIP!$A$2:$O11806,8,FALSE)</f>
        <v>N/A</v>
      </c>
      <c r="J104" s="178" t="str">
        <f>VLOOKUP(E104,VIP!$A$2:$O11756,8,FALSE)</f>
        <v>N/A</v>
      </c>
      <c r="K104" s="178" t="str">
        <f>VLOOKUP(E104,VIP!$A$2:$O15330,6,0)</f>
        <v>N/A</v>
      </c>
      <c r="L104" s="148" t="s">
        <v>2414</v>
      </c>
      <c r="M104" s="174" t="s">
        <v>2541</v>
      </c>
      <c r="N104" s="174" t="s">
        <v>2602</v>
      </c>
      <c r="O104" s="168" t="s">
        <v>2595</v>
      </c>
      <c r="P104" s="168"/>
      <c r="Q104" s="173">
        <v>44406.434039351851</v>
      </c>
    </row>
    <row r="105" spans="1:17" s="126" customFormat="1" ht="18" x14ac:dyDescent="0.25">
      <c r="A105" s="168" t="str">
        <f>VLOOKUP(E105,'LISTADO ATM'!$A$2:$C$902,3,0)</f>
        <v>SUR</v>
      </c>
      <c r="B105" s="118">
        <v>3335970746</v>
      </c>
      <c r="C105" s="99">
        <v>44406.332268518519</v>
      </c>
      <c r="D105" s="99" t="s">
        <v>2445</v>
      </c>
      <c r="E105" s="142">
        <v>249</v>
      </c>
      <c r="F105" s="178" t="str">
        <f>VLOOKUP(E105,VIP!$A$2:$O14881,2,0)</f>
        <v>DRBR249</v>
      </c>
      <c r="G105" s="178" t="str">
        <f>VLOOKUP(E105,'LISTADO ATM'!$A$2:$B$901,2,0)</f>
        <v xml:space="preserve">ATM Banco Agrícola Neiba </v>
      </c>
      <c r="H105" s="178" t="str">
        <f>VLOOKUP(E105,VIP!$A$2:$O19842,7,FALSE)</f>
        <v>Si</v>
      </c>
      <c r="I105" s="178" t="str">
        <f>VLOOKUP(E105,VIP!$A$2:$O11807,8,FALSE)</f>
        <v>Si</v>
      </c>
      <c r="J105" s="178" t="str">
        <f>VLOOKUP(E105,VIP!$A$2:$O11757,8,FALSE)</f>
        <v>Si</v>
      </c>
      <c r="K105" s="178" t="str">
        <f>VLOOKUP(E105,VIP!$A$2:$O15331,6,0)</f>
        <v>NO</v>
      </c>
      <c r="L105" s="148" t="s">
        <v>2414</v>
      </c>
      <c r="M105" s="174" t="s">
        <v>2541</v>
      </c>
      <c r="N105" s="98" t="s">
        <v>2449</v>
      </c>
      <c r="O105" s="168" t="s">
        <v>2450</v>
      </c>
      <c r="P105" s="177"/>
      <c r="Q105" s="173">
        <v>44406.60460648148</v>
      </c>
    </row>
    <row r="106" spans="1:17" s="126" customFormat="1" ht="18" x14ac:dyDescent="0.25">
      <c r="A106" s="168" t="str">
        <f>VLOOKUP(E106,'LISTADO ATM'!$A$2:$C$902,3,0)</f>
        <v>DISTRITO NACIONAL</v>
      </c>
      <c r="B106" s="118">
        <v>3335970835</v>
      </c>
      <c r="C106" s="99">
        <v>44406.348541666666</v>
      </c>
      <c r="D106" s="99" t="s">
        <v>2445</v>
      </c>
      <c r="E106" s="142">
        <v>708</v>
      </c>
      <c r="F106" s="178" t="str">
        <f>VLOOKUP(E106,VIP!$A$2:$O14882,2,0)</f>
        <v>DRBR505</v>
      </c>
      <c r="G106" s="178" t="str">
        <f>VLOOKUP(E106,'LISTADO ATM'!$A$2:$B$901,2,0)</f>
        <v xml:space="preserve">ATM El Vestir De Hoy </v>
      </c>
      <c r="H106" s="178" t="str">
        <f>VLOOKUP(E106,VIP!$A$2:$O19843,7,FALSE)</f>
        <v>Si</v>
      </c>
      <c r="I106" s="178" t="str">
        <f>VLOOKUP(E106,VIP!$A$2:$O11808,8,FALSE)</f>
        <v>Si</v>
      </c>
      <c r="J106" s="178" t="str">
        <f>VLOOKUP(E106,VIP!$A$2:$O11758,8,FALSE)</f>
        <v>Si</v>
      </c>
      <c r="K106" s="178" t="str">
        <f>VLOOKUP(E106,VIP!$A$2:$O15332,6,0)</f>
        <v>NO</v>
      </c>
      <c r="L106" s="148" t="s">
        <v>2414</v>
      </c>
      <c r="M106" s="174" t="s">
        <v>2541</v>
      </c>
      <c r="N106" s="98" t="s">
        <v>2449</v>
      </c>
      <c r="O106" s="168" t="s">
        <v>2450</v>
      </c>
      <c r="P106" s="178"/>
      <c r="Q106" s="175">
        <v>44406.792361111111</v>
      </c>
    </row>
    <row r="107" spans="1:17" s="126" customFormat="1" ht="18" x14ac:dyDescent="0.25">
      <c r="A107" s="168" t="str">
        <f>VLOOKUP(E107,'LISTADO ATM'!$A$2:$C$902,3,0)</f>
        <v>DISTRITO NACIONAL</v>
      </c>
      <c r="B107" s="118">
        <v>3335970840</v>
      </c>
      <c r="C107" s="99">
        <v>44406.349664351852</v>
      </c>
      <c r="D107" s="99" t="s">
        <v>2177</v>
      </c>
      <c r="E107" s="142">
        <v>232</v>
      </c>
      <c r="F107" s="178" t="str">
        <f>VLOOKUP(E107,VIP!$A$2:$O14759,2,0)</f>
        <v>DRBR232</v>
      </c>
      <c r="G107" s="178" t="str">
        <f>VLOOKUP(E107,'LISTADO ATM'!$A$2:$B$901,2,0)</f>
        <v xml:space="preserve">ATM S/M Nacional Charles de Gaulle </v>
      </c>
      <c r="H107" s="178" t="str">
        <f>VLOOKUP(E107,VIP!$A$2:$O19720,7,FALSE)</f>
        <v>Si</v>
      </c>
      <c r="I107" s="178" t="str">
        <f>VLOOKUP(E107,VIP!$A$2:$O11685,8,FALSE)</f>
        <v>Si</v>
      </c>
      <c r="J107" s="178" t="str">
        <f>VLOOKUP(E107,VIP!$A$2:$O11635,8,FALSE)</f>
        <v>Si</v>
      </c>
      <c r="K107" s="178" t="str">
        <f>VLOOKUP(E107,VIP!$A$2:$O15209,6,0)</f>
        <v>SI</v>
      </c>
      <c r="L107" s="148" t="s">
        <v>2216</v>
      </c>
      <c r="M107" s="98" t="s">
        <v>2442</v>
      </c>
      <c r="N107" s="98" t="s">
        <v>2449</v>
      </c>
      <c r="O107" s="168" t="s">
        <v>2451</v>
      </c>
      <c r="P107" s="178"/>
      <c r="Q107" s="98" t="s">
        <v>2216</v>
      </c>
    </row>
    <row r="108" spans="1:17" s="126" customFormat="1" ht="18" x14ac:dyDescent="0.25">
      <c r="A108" s="168" t="str">
        <f>VLOOKUP(E108,'LISTADO ATM'!$A$2:$C$902,3,0)</f>
        <v>DISTRITO NACIONAL</v>
      </c>
      <c r="B108" s="118">
        <v>3335970949</v>
      </c>
      <c r="C108" s="99">
        <v>44406.375243055554</v>
      </c>
      <c r="D108" s="99" t="s">
        <v>2445</v>
      </c>
      <c r="E108" s="142">
        <v>908</v>
      </c>
      <c r="F108" s="178" t="str">
        <f>VLOOKUP(E108,VIP!$A$2:$O14845,2,0)</f>
        <v>DRBR16D</v>
      </c>
      <c r="G108" s="178" t="str">
        <f>VLOOKUP(E108,'LISTADO ATM'!$A$2:$B$901,2,0)</f>
        <v xml:space="preserve">ATM Oficina Plaza Botánika </v>
      </c>
      <c r="H108" s="178" t="str">
        <f>VLOOKUP(E108,VIP!$A$2:$O19806,7,FALSE)</f>
        <v>Si</v>
      </c>
      <c r="I108" s="178" t="str">
        <f>VLOOKUP(E108,VIP!$A$2:$O11771,8,FALSE)</f>
        <v>Si</v>
      </c>
      <c r="J108" s="178" t="str">
        <f>VLOOKUP(E108,VIP!$A$2:$O11721,8,FALSE)</f>
        <v>Si</v>
      </c>
      <c r="K108" s="178" t="str">
        <f>VLOOKUP(E108,VIP!$A$2:$O15295,6,0)</f>
        <v>NO</v>
      </c>
      <c r="L108" s="148" t="s">
        <v>2438</v>
      </c>
      <c r="M108" s="98" t="s">
        <v>2442</v>
      </c>
      <c r="N108" s="98" t="s">
        <v>2449</v>
      </c>
      <c r="O108" s="168" t="s">
        <v>2450</v>
      </c>
      <c r="P108" s="178"/>
      <c r="Q108" s="98" t="s">
        <v>2438</v>
      </c>
    </row>
    <row r="109" spans="1:17" s="126" customFormat="1" ht="18" x14ac:dyDescent="0.25">
      <c r="A109" s="168" t="str">
        <f>VLOOKUP(E109,'LISTADO ATM'!$A$2:$C$902,3,0)</f>
        <v>DISTRITO NACIONAL</v>
      </c>
      <c r="B109" s="118">
        <v>3335970971</v>
      </c>
      <c r="C109" s="99">
        <v>44406.384502314817</v>
      </c>
      <c r="D109" s="99" t="s">
        <v>2445</v>
      </c>
      <c r="E109" s="142">
        <v>821</v>
      </c>
      <c r="F109" s="178" t="str">
        <f>VLOOKUP(E109,VIP!$A$2:$O14889,2,0)</f>
        <v>DRBR821</v>
      </c>
      <c r="G109" s="178" t="str">
        <f>VLOOKUP(E109,'LISTADO ATM'!$A$2:$B$901,2,0)</f>
        <v xml:space="preserve">ATM S/M Bravo Churchill </v>
      </c>
      <c r="H109" s="178" t="str">
        <f>VLOOKUP(E109,VIP!$A$2:$O19850,7,FALSE)</f>
        <v>Si</v>
      </c>
      <c r="I109" s="178" t="str">
        <f>VLOOKUP(E109,VIP!$A$2:$O11815,8,FALSE)</f>
        <v>No</v>
      </c>
      <c r="J109" s="178" t="str">
        <f>VLOOKUP(E109,VIP!$A$2:$O11765,8,FALSE)</f>
        <v>No</v>
      </c>
      <c r="K109" s="178" t="str">
        <f>VLOOKUP(E109,VIP!$A$2:$O15339,6,0)</f>
        <v>SI</v>
      </c>
      <c r="L109" s="148" t="s">
        <v>2414</v>
      </c>
      <c r="M109" s="98" t="s">
        <v>2442</v>
      </c>
      <c r="N109" s="98" t="s">
        <v>2449</v>
      </c>
      <c r="O109" s="168" t="s">
        <v>2450</v>
      </c>
      <c r="P109" s="178"/>
      <c r="Q109" s="98" t="s">
        <v>2414</v>
      </c>
    </row>
    <row r="110" spans="1:17" s="126" customFormat="1" ht="18" x14ac:dyDescent="0.25">
      <c r="A110" s="168" t="str">
        <f>VLOOKUP(E110,'LISTADO ATM'!$A$2:$C$902,3,0)</f>
        <v>SUR</v>
      </c>
      <c r="B110" s="118">
        <v>3335970992</v>
      </c>
      <c r="C110" s="99">
        <v>44406.393333333333</v>
      </c>
      <c r="D110" s="99" t="s">
        <v>2465</v>
      </c>
      <c r="E110" s="142">
        <v>137</v>
      </c>
      <c r="F110" s="178" t="str">
        <f>VLOOKUP(E110,VIP!$A$2:$O14784,2,0)</f>
        <v>DRBR137</v>
      </c>
      <c r="G110" s="178" t="str">
        <f>VLOOKUP(E110,'LISTADO ATM'!$A$2:$B$901,2,0)</f>
        <v xml:space="preserve">ATM Oficina Nizao </v>
      </c>
      <c r="H110" s="178" t="str">
        <f>VLOOKUP(E110,VIP!$A$2:$O19745,7,FALSE)</f>
        <v>Si</v>
      </c>
      <c r="I110" s="178" t="str">
        <f>VLOOKUP(E110,VIP!$A$2:$O11710,8,FALSE)</f>
        <v>Si</v>
      </c>
      <c r="J110" s="178" t="str">
        <f>VLOOKUP(E110,VIP!$A$2:$O11660,8,FALSE)</f>
        <v>Si</v>
      </c>
      <c r="K110" s="178" t="str">
        <f>VLOOKUP(E110,VIP!$A$2:$O15234,6,0)</f>
        <v>NO</v>
      </c>
      <c r="L110" s="148" t="s">
        <v>2613</v>
      </c>
      <c r="M110" s="174" t="s">
        <v>2541</v>
      </c>
      <c r="N110" s="174" t="s">
        <v>2602</v>
      </c>
      <c r="O110" s="168" t="s">
        <v>2615</v>
      </c>
      <c r="P110" s="176" t="s">
        <v>2616</v>
      </c>
      <c r="Q110" s="173" t="s">
        <v>2613</v>
      </c>
    </row>
    <row r="111" spans="1:17" s="126" customFormat="1" ht="18" x14ac:dyDescent="0.25">
      <c r="A111" s="168" t="str">
        <f>VLOOKUP(E111,'LISTADO ATM'!$A$2:$C$902,3,0)</f>
        <v>SUR</v>
      </c>
      <c r="B111" s="118">
        <v>3335970997</v>
      </c>
      <c r="C111" s="99">
        <v>44406.394270833334</v>
      </c>
      <c r="D111" s="99" t="s">
        <v>2465</v>
      </c>
      <c r="E111" s="142">
        <v>576</v>
      </c>
      <c r="F111" s="178" t="str">
        <f>VLOOKUP(E111,VIP!$A$2:$O14785,2,0)</f>
        <v>DRBR576</v>
      </c>
      <c r="G111" s="178" t="str">
        <f>VLOOKUP(E111,'LISTADO ATM'!$A$2:$B$901,2,0)</f>
        <v>ATM Nizao</v>
      </c>
      <c r="H111" s="178">
        <f>VLOOKUP(E111,VIP!$A$2:$O19746,7,FALSE)</f>
        <v>0</v>
      </c>
      <c r="I111" s="178">
        <f>VLOOKUP(E111,VIP!$A$2:$O11711,8,FALSE)</f>
        <v>0</v>
      </c>
      <c r="J111" s="178">
        <f>VLOOKUP(E111,VIP!$A$2:$O11661,8,FALSE)</f>
        <v>0</v>
      </c>
      <c r="K111" s="178">
        <f>VLOOKUP(E111,VIP!$A$2:$O15235,6,0)</f>
        <v>0</v>
      </c>
      <c r="L111" s="148" t="s">
        <v>2613</v>
      </c>
      <c r="M111" s="174" t="s">
        <v>2541</v>
      </c>
      <c r="N111" s="174" t="s">
        <v>2602</v>
      </c>
      <c r="O111" s="168" t="s">
        <v>2615</v>
      </c>
      <c r="P111" s="176" t="s">
        <v>2616</v>
      </c>
      <c r="Q111" s="173" t="s">
        <v>2613</v>
      </c>
    </row>
    <row r="112" spans="1:17" s="126" customFormat="1" ht="18" x14ac:dyDescent="0.25">
      <c r="A112" s="168" t="str">
        <f>VLOOKUP(E112,'LISTADO ATM'!$A$2:$C$902,3,0)</f>
        <v>NORTE</v>
      </c>
      <c r="B112" s="118">
        <v>3335970999</v>
      </c>
      <c r="C112" s="99">
        <v>44406.394375000003</v>
      </c>
      <c r="D112" s="99" t="s">
        <v>2465</v>
      </c>
      <c r="E112" s="142">
        <v>288</v>
      </c>
      <c r="F112" s="178" t="str">
        <f>VLOOKUP(E112,VIP!$A$2:$O14883,2,0)</f>
        <v>DRBR288</v>
      </c>
      <c r="G112" s="178" t="str">
        <f>VLOOKUP(E112,'LISTADO ATM'!$A$2:$B$901,2,0)</f>
        <v xml:space="preserve">ATM Oficina Camino Real II (Puerto Plata) </v>
      </c>
      <c r="H112" s="178" t="str">
        <f>VLOOKUP(E112,VIP!$A$2:$O19844,7,FALSE)</f>
        <v>N/A</v>
      </c>
      <c r="I112" s="178" t="str">
        <f>VLOOKUP(E112,VIP!$A$2:$O11809,8,FALSE)</f>
        <v>N/A</v>
      </c>
      <c r="J112" s="178" t="str">
        <f>VLOOKUP(E112,VIP!$A$2:$O11759,8,FALSE)</f>
        <v>N/A</v>
      </c>
      <c r="K112" s="178" t="str">
        <f>VLOOKUP(E112,VIP!$A$2:$O15333,6,0)</f>
        <v>N/A</v>
      </c>
      <c r="L112" s="148" t="s">
        <v>2414</v>
      </c>
      <c r="M112" s="174" t="s">
        <v>2541</v>
      </c>
      <c r="N112" s="174" t="s">
        <v>2602</v>
      </c>
      <c r="O112" s="168" t="s">
        <v>2595</v>
      </c>
      <c r="P112" s="177"/>
      <c r="Q112" s="173" t="s">
        <v>2414</v>
      </c>
    </row>
    <row r="113" spans="1:17" s="126" customFormat="1" ht="18" x14ac:dyDescent="0.25">
      <c r="A113" s="168" t="str">
        <f>VLOOKUP(E113,'LISTADO ATM'!$A$2:$C$902,3,0)</f>
        <v>DISTRITO NACIONAL</v>
      </c>
      <c r="B113" s="118">
        <v>3335971084</v>
      </c>
      <c r="C113" s="99">
        <v>44406.419374999998</v>
      </c>
      <c r="D113" s="99" t="s">
        <v>2445</v>
      </c>
      <c r="E113" s="142">
        <v>165</v>
      </c>
      <c r="F113" s="178" t="str">
        <f>VLOOKUP(E113,VIP!$A$2:$O14884,2,0)</f>
        <v>DRBR165</v>
      </c>
      <c r="G113" s="178" t="str">
        <f>VLOOKUP(E113,'LISTADO ATM'!$A$2:$B$901,2,0)</f>
        <v>ATM Autoservicio Megacentro</v>
      </c>
      <c r="H113" s="178" t="str">
        <f>VLOOKUP(E113,VIP!$A$2:$O19845,7,FALSE)</f>
        <v>Si</v>
      </c>
      <c r="I113" s="178" t="str">
        <f>VLOOKUP(E113,VIP!$A$2:$O11810,8,FALSE)</f>
        <v>Si</v>
      </c>
      <c r="J113" s="178" t="str">
        <f>VLOOKUP(E113,VIP!$A$2:$O11760,8,FALSE)</f>
        <v>Si</v>
      </c>
      <c r="K113" s="178" t="str">
        <f>VLOOKUP(E113,VIP!$A$2:$O15334,6,0)</f>
        <v>SI</v>
      </c>
      <c r="L113" s="148" t="s">
        <v>2414</v>
      </c>
      <c r="M113" s="174" t="s">
        <v>2541</v>
      </c>
      <c r="N113" s="98" t="s">
        <v>2449</v>
      </c>
      <c r="O113" s="168" t="s">
        <v>2450</v>
      </c>
      <c r="P113" s="177"/>
      <c r="Q113" s="173">
        <v>44406.60460648148</v>
      </c>
    </row>
    <row r="114" spans="1:17" s="126" customFormat="1" ht="18" x14ac:dyDescent="0.25">
      <c r="A114" s="168" t="str">
        <f>VLOOKUP(E114,'LISTADO ATM'!$A$2:$C$902,3,0)</f>
        <v>NORTE</v>
      </c>
      <c r="B114" s="118">
        <v>3335971099</v>
      </c>
      <c r="C114" s="99">
        <v>44406.424490740741</v>
      </c>
      <c r="D114" s="99" t="s">
        <v>2465</v>
      </c>
      <c r="E114" s="142">
        <v>94</v>
      </c>
      <c r="F114" s="178" t="str">
        <f>VLOOKUP(E114,VIP!$A$2:$O14856,2,0)</f>
        <v>DRBR094</v>
      </c>
      <c r="G114" s="178" t="str">
        <f>VLOOKUP(E114,'LISTADO ATM'!$A$2:$B$901,2,0)</f>
        <v xml:space="preserve">ATM Centro de Caja Porvenir (San Francisco) </v>
      </c>
      <c r="H114" s="178" t="str">
        <f>VLOOKUP(E114,VIP!$A$2:$O19817,7,FALSE)</f>
        <v>Si</v>
      </c>
      <c r="I114" s="178" t="str">
        <f>VLOOKUP(E114,VIP!$A$2:$O11782,8,FALSE)</f>
        <v>Si</v>
      </c>
      <c r="J114" s="178" t="str">
        <f>VLOOKUP(E114,VIP!$A$2:$O11732,8,FALSE)</f>
        <v>Si</v>
      </c>
      <c r="K114" s="178" t="str">
        <f>VLOOKUP(E114,VIP!$A$2:$O15306,6,0)</f>
        <v>NO</v>
      </c>
      <c r="L114" s="148" t="s">
        <v>2614</v>
      </c>
      <c r="M114" s="174" t="s">
        <v>2541</v>
      </c>
      <c r="N114" s="174" t="s">
        <v>2602</v>
      </c>
      <c r="O114" s="168" t="s">
        <v>2595</v>
      </c>
      <c r="P114" s="176" t="s">
        <v>2617</v>
      </c>
      <c r="Q114" s="173" t="s">
        <v>2614</v>
      </c>
    </row>
    <row r="115" spans="1:17" s="126" customFormat="1" ht="18" x14ac:dyDescent="0.25">
      <c r="A115" s="168" t="str">
        <f>VLOOKUP(E115,'LISTADO ATM'!$A$2:$C$902,3,0)</f>
        <v>NORTE</v>
      </c>
      <c r="B115" s="118">
        <v>3335971101</v>
      </c>
      <c r="C115" s="99">
        <v>44406.425543981481</v>
      </c>
      <c r="D115" s="99" t="s">
        <v>2465</v>
      </c>
      <c r="E115" s="142">
        <v>266</v>
      </c>
      <c r="F115" s="178" t="str">
        <f>VLOOKUP(E115,VIP!$A$2:$O14786,2,0)</f>
        <v>DRBR266</v>
      </c>
      <c r="G115" s="178" t="str">
        <f>VLOOKUP(E115,'LISTADO ATM'!$A$2:$B$901,2,0)</f>
        <v xml:space="preserve">ATM Oficina Villa Francisca </v>
      </c>
      <c r="H115" s="178" t="str">
        <f>VLOOKUP(E115,VIP!$A$2:$O19747,7,FALSE)</f>
        <v>Si</v>
      </c>
      <c r="I115" s="178" t="str">
        <f>VLOOKUP(E115,VIP!$A$2:$O11712,8,FALSE)</f>
        <v>Si</v>
      </c>
      <c r="J115" s="178" t="str">
        <f>VLOOKUP(E115,VIP!$A$2:$O11662,8,FALSE)</f>
        <v>Si</v>
      </c>
      <c r="K115" s="178" t="str">
        <f>VLOOKUP(E115,VIP!$A$2:$O15236,6,0)</f>
        <v>NO</v>
      </c>
      <c r="L115" s="148" t="s">
        <v>2613</v>
      </c>
      <c r="M115" s="174" t="s">
        <v>2541</v>
      </c>
      <c r="N115" s="174" t="s">
        <v>2602</v>
      </c>
      <c r="O115" s="168" t="s">
        <v>2595</v>
      </c>
      <c r="P115" s="176" t="s">
        <v>2616</v>
      </c>
      <c r="Q115" s="173" t="s">
        <v>2613</v>
      </c>
    </row>
    <row r="116" spans="1:17" s="126" customFormat="1" ht="18" x14ac:dyDescent="0.25">
      <c r="A116" s="168" t="str">
        <f>VLOOKUP(E116,'LISTADO ATM'!$A$2:$C$902,3,0)</f>
        <v>NORTE</v>
      </c>
      <c r="B116" s="118">
        <v>3335971104</v>
      </c>
      <c r="C116" s="99">
        <v>44406.426423611112</v>
      </c>
      <c r="D116" s="99" t="s">
        <v>2465</v>
      </c>
      <c r="E116" s="142">
        <v>944</v>
      </c>
      <c r="F116" s="178" t="str">
        <f>VLOOKUP(E116,VIP!$A$2:$O14787,2,0)</f>
        <v>DRBR944</v>
      </c>
      <c r="G116" s="178" t="str">
        <f>VLOOKUP(E116,'LISTADO ATM'!$A$2:$B$901,2,0)</f>
        <v xml:space="preserve">ATM UNP Mao </v>
      </c>
      <c r="H116" s="178" t="str">
        <f>VLOOKUP(E116,VIP!$A$2:$O19748,7,FALSE)</f>
        <v>Si</v>
      </c>
      <c r="I116" s="178" t="str">
        <f>VLOOKUP(E116,VIP!$A$2:$O11713,8,FALSE)</f>
        <v>Si</v>
      </c>
      <c r="J116" s="178" t="str">
        <f>VLOOKUP(E116,VIP!$A$2:$O11663,8,FALSE)</f>
        <v>Si</v>
      </c>
      <c r="K116" s="178" t="str">
        <f>VLOOKUP(E116,VIP!$A$2:$O15237,6,0)</f>
        <v>NO</v>
      </c>
      <c r="L116" s="148" t="s">
        <v>2613</v>
      </c>
      <c r="M116" s="174" t="s">
        <v>2541</v>
      </c>
      <c r="N116" s="174" t="s">
        <v>2602</v>
      </c>
      <c r="O116" s="168" t="s">
        <v>2595</v>
      </c>
      <c r="P116" s="176" t="s">
        <v>2616</v>
      </c>
      <c r="Q116" s="173" t="s">
        <v>2613</v>
      </c>
    </row>
    <row r="117" spans="1:17" s="126" customFormat="1" ht="18" x14ac:dyDescent="0.25">
      <c r="A117" s="168" t="str">
        <f>VLOOKUP(E117,'LISTADO ATM'!$A$2:$C$902,3,0)</f>
        <v>DISTRITO NACIONAL</v>
      </c>
      <c r="B117" s="118">
        <v>3335971107</v>
      </c>
      <c r="C117" s="99">
        <v>44406.427407407406</v>
      </c>
      <c r="D117" s="99" t="s">
        <v>2465</v>
      </c>
      <c r="E117" s="142">
        <v>887</v>
      </c>
      <c r="F117" s="178" t="str">
        <f>VLOOKUP(E117,VIP!$A$2:$O14788,2,0)</f>
        <v>DRBR887</v>
      </c>
      <c r="G117" s="178" t="str">
        <f>VLOOKUP(E117,'LISTADO ATM'!$A$2:$B$901,2,0)</f>
        <v>ATM S/M Bravo Los Proceres</v>
      </c>
      <c r="H117" s="178" t="str">
        <f>VLOOKUP(E117,VIP!$A$2:$O19749,7,FALSE)</f>
        <v>Si</v>
      </c>
      <c r="I117" s="178" t="str">
        <f>VLOOKUP(E117,VIP!$A$2:$O11714,8,FALSE)</f>
        <v>Si</v>
      </c>
      <c r="J117" s="178" t="str">
        <f>VLOOKUP(E117,VIP!$A$2:$O11664,8,FALSE)</f>
        <v>Si</v>
      </c>
      <c r="K117" s="178" t="str">
        <f>VLOOKUP(E117,VIP!$A$2:$O15238,6,0)</f>
        <v>NO</v>
      </c>
      <c r="L117" s="148" t="s">
        <v>2613</v>
      </c>
      <c r="M117" s="174" t="s">
        <v>2541</v>
      </c>
      <c r="N117" s="174" t="s">
        <v>2602</v>
      </c>
      <c r="O117" s="168" t="s">
        <v>2595</v>
      </c>
      <c r="P117" s="176" t="s">
        <v>2616</v>
      </c>
      <c r="Q117" s="173" t="s">
        <v>2613</v>
      </c>
    </row>
    <row r="118" spans="1:17" s="126" customFormat="1" ht="18" x14ac:dyDescent="0.25">
      <c r="A118" s="168" t="str">
        <f>VLOOKUP(E118,'LISTADO ATM'!$A$2:$C$902,3,0)</f>
        <v>DISTRITO NACIONAL</v>
      </c>
      <c r="B118" s="118">
        <v>3335971120</v>
      </c>
      <c r="C118" s="99">
        <v>44406.429166666669</v>
      </c>
      <c r="D118" s="99" t="s">
        <v>2445</v>
      </c>
      <c r="E118" s="142">
        <v>416</v>
      </c>
      <c r="F118" s="178" t="str">
        <f>VLOOKUP(E118,VIP!$A$2:$O14885,2,0)</f>
        <v>DRBR416</v>
      </c>
      <c r="G118" s="178" t="str">
        <f>VLOOKUP(E118,'LISTADO ATM'!$A$2:$B$901,2,0)</f>
        <v xml:space="preserve">ATM Autobanco San Martín II </v>
      </c>
      <c r="H118" s="178" t="str">
        <f>VLOOKUP(E118,VIP!$A$2:$O19846,7,FALSE)</f>
        <v>Si</v>
      </c>
      <c r="I118" s="178" t="str">
        <f>VLOOKUP(E118,VIP!$A$2:$O11811,8,FALSE)</f>
        <v>Si</v>
      </c>
      <c r="J118" s="178" t="str">
        <f>VLOOKUP(E118,VIP!$A$2:$O11761,8,FALSE)</f>
        <v>Si</v>
      </c>
      <c r="K118" s="178" t="str">
        <f>VLOOKUP(E118,VIP!$A$2:$O15335,6,0)</f>
        <v>NO</v>
      </c>
      <c r="L118" s="148" t="s">
        <v>2414</v>
      </c>
      <c r="M118" s="174" t="s">
        <v>2541</v>
      </c>
      <c r="N118" s="98" t="s">
        <v>2449</v>
      </c>
      <c r="O118" s="168" t="s">
        <v>2450</v>
      </c>
      <c r="P118" s="178"/>
      <c r="Q118" s="175">
        <v>44406.793749999997</v>
      </c>
    </row>
    <row r="119" spans="1:17" s="126" customFormat="1" ht="18" x14ac:dyDescent="0.25">
      <c r="A119" s="168" t="str">
        <f>VLOOKUP(E119,'LISTADO ATM'!$A$2:$C$902,3,0)</f>
        <v>DISTRITO NACIONAL</v>
      </c>
      <c r="B119" s="118">
        <v>3335971326</v>
      </c>
      <c r="C119" s="99">
        <v>44406.502488425926</v>
      </c>
      <c r="D119" s="99" t="s">
        <v>2177</v>
      </c>
      <c r="E119" s="142">
        <v>516</v>
      </c>
      <c r="F119" s="178" t="str">
        <f>VLOOKUP(E119,VIP!$A$2:$O14773,2,0)</f>
        <v>DRBR516</v>
      </c>
      <c r="G119" s="178" t="str">
        <f>VLOOKUP(E119,'LISTADO ATM'!$A$2:$B$901,2,0)</f>
        <v xml:space="preserve">ATM Oficina Gascue </v>
      </c>
      <c r="H119" s="178" t="str">
        <f>VLOOKUP(E119,VIP!$A$2:$O19734,7,FALSE)</f>
        <v>Si</v>
      </c>
      <c r="I119" s="178" t="str">
        <f>VLOOKUP(E119,VIP!$A$2:$O11699,8,FALSE)</f>
        <v>Si</v>
      </c>
      <c r="J119" s="178" t="str">
        <f>VLOOKUP(E119,VIP!$A$2:$O11649,8,FALSE)</f>
        <v>Si</v>
      </c>
      <c r="K119" s="178" t="str">
        <f>VLOOKUP(E119,VIP!$A$2:$O15223,6,0)</f>
        <v>SI</v>
      </c>
      <c r="L119" s="148" t="s">
        <v>2216</v>
      </c>
      <c r="M119" s="174" t="s">
        <v>2541</v>
      </c>
      <c r="N119" s="174" t="s">
        <v>2602</v>
      </c>
      <c r="O119" s="168" t="s">
        <v>2451</v>
      </c>
      <c r="P119" s="168"/>
      <c r="Q119" s="173">
        <v>44406.60460648148</v>
      </c>
    </row>
    <row r="120" spans="1:17" s="126" customFormat="1" ht="18" x14ac:dyDescent="0.25">
      <c r="A120" s="168" t="str">
        <f>VLOOKUP(E120,'LISTADO ATM'!$A$2:$C$902,3,0)</f>
        <v>NORTE</v>
      </c>
      <c r="B120" s="118">
        <v>3335971330</v>
      </c>
      <c r="C120" s="99">
        <v>44406.503703703704</v>
      </c>
      <c r="D120" s="99" t="s">
        <v>2178</v>
      </c>
      <c r="E120" s="142">
        <v>689</v>
      </c>
      <c r="F120" s="178" t="str">
        <f>VLOOKUP(E120,VIP!$A$2:$O14772,2,0)</f>
        <v>DRBR689</v>
      </c>
      <c r="G120" s="178" t="str">
        <f>VLOOKUP(E120,'LISTADO ATM'!$A$2:$B$901,2,0)</f>
        <v>ATM Eco Petroleo Villa Gonzalez</v>
      </c>
      <c r="H120" s="178" t="str">
        <f>VLOOKUP(E120,VIP!$A$2:$O19733,7,FALSE)</f>
        <v>NO</v>
      </c>
      <c r="I120" s="178" t="str">
        <f>VLOOKUP(E120,VIP!$A$2:$O11698,8,FALSE)</f>
        <v>NO</v>
      </c>
      <c r="J120" s="178" t="str">
        <f>VLOOKUP(E120,VIP!$A$2:$O11648,8,FALSE)</f>
        <v>NO</v>
      </c>
      <c r="K120" s="178" t="str">
        <f>VLOOKUP(E120,VIP!$A$2:$O15222,6,0)</f>
        <v>NO</v>
      </c>
      <c r="L120" s="148" t="s">
        <v>2216</v>
      </c>
      <c r="M120" s="98" t="s">
        <v>2442</v>
      </c>
      <c r="N120" s="98" t="s">
        <v>2449</v>
      </c>
      <c r="O120" s="168" t="s">
        <v>2592</v>
      </c>
      <c r="P120" s="168"/>
      <c r="Q120" s="98" t="s">
        <v>2216</v>
      </c>
    </row>
    <row r="121" spans="1:17" s="126" customFormat="1" ht="18" x14ac:dyDescent="0.25">
      <c r="A121" s="168" t="str">
        <f>VLOOKUP(E121,'LISTADO ATM'!$A$2:$C$902,3,0)</f>
        <v>DISTRITO NACIONAL</v>
      </c>
      <c r="B121" s="118">
        <v>3335971331</v>
      </c>
      <c r="C121" s="99">
        <v>44406.50476851852</v>
      </c>
      <c r="D121" s="99" t="s">
        <v>2177</v>
      </c>
      <c r="E121" s="142">
        <v>564</v>
      </c>
      <c r="F121" s="178" t="str">
        <f>VLOOKUP(E121,VIP!$A$2:$O14771,2,0)</f>
        <v>DRBR168</v>
      </c>
      <c r="G121" s="178" t="str">
        <f>VLOOKUP(E121,'LISTADO ATM'!$A$2:$B$901,2,0)</f>
        <v xml:space="preserve">ATM Ministerio de Agricultura </v>
      </c>
      <c r="H121" s="178" t="str">
        <f>VLOOKUP(E121,VIP!$A$2:$O19732,7,FALSE)</f>
        <v>Si</v>
      </c>
      <c r="I121" s="178" t="str">
        <f>VLOOKUP(E121,VIP!$A$2:$O11697,8,FALSE)</f>
        <v>Si</v>
      </c>
      <c r="J121" s="178" t="str">
        <f>VLOOKUP(E121,VIP!$A$2:$O11647,8,FALSE)</f>
        <v>Si</v>
      </c>
      <c r="K121" s="178" t="str">
        <f>VLOOKUP(E121,VIP!$A$2:$O15221,6,0)</f>
        <v>NO</v>
      </c>
      <c r="L121" s="148" t="s">
        <v>2216</v>
      </c>
      <c r="M121" s="98" t="s">
        <v>2442</v>
      </c>
      <c r="N121" s="98" t="s">
        <v>2619</v>
      </c>
      <c r="O121" s="168" t="s">
        <v>2451</v>
      </c>
      <c r="P121" s="178"/>
      <c r="Q121" s="98" t="s">
        <v>2216</v>
      </c>
    </row>
    <row r="122" spans="1:17" s="126" customFormat="1" ht="18" x14ac:dyDescent="0.25">
      <c r="A122" s="168" t="str">
        <f>VLOOKUP(E122,'LISTADO ATM'!$A$2:$C$902,3,0)</f>
        <v>SUR</v>
      </c>
      <c r="B122" s="118">
        <v>3335971338</v>
      </c>
      <c r="C122" s="99">
        <v>44406.509363425925</v>
      </c>
      <c r="D122" s="99" t="s">
        <v>2177</v>
      </c>
      <c r="E122" s="142">
        <v>84</v>
      </c>
      <c r="F122" s="178" t="str">
        <f>VLOOKUP(E122,VIP!$A$2:$O14770,2,0)</f>
        <v>DRBR084</v>
      </c>
      <c r="G122" s="178" t="str">
        <f>VLOOKUP(E122,'LISTADO ATM'!$A$2:$B$901,2,0)</f>
        <v xml:space="preserve">ATM Oficina Multicentro Sirena San Cristóbal </v>
      </c>
      <c r="H122" s="178" t="str">
        <f>VLOOKUP(E122,VIP!$A$2:$O19731,7,FALSE)</f>
        <v>Si</v>
      </c>
      <c r="I122" s="178" t="str">
        <f>VLOOKUP(E122,VIP!$A$2:$O11696,8,FALSE)</f>
        <v>Si</v>
      </c>
      <c r="J122" s="178" t="str">
        <f>VLOOKUP(E122,VIP!$A$2:$O11646,8,FALSE)</f>
        <v>Si</v>
      </c>
      <c r="K122" s="178" t="str">
        <f>VLOOKUP(E122,VIP!$A$2:$O15220,6,0)</f>
        <v>SI</v>
      </c>
      <c r="L122" s="148" t="s">
        <v>2216</v>
      </c>
      <c r="M122" s="98" t="s">
        <v>2442</v>
      </c>
      <c r="N122" s="98" t="s">
        <v>2619</v>
      </c>
      <c r="O122" s="168" t="s">
        <v>2451</v>
      </c>
      <c r="P122" s="178"/>
      <c r="Q122" s="98" t="s">
        <v>2216</v>
      </c>
    </row>
    <row r="123" spans="1:17" s="126" customFormat="1" ht="18" x14ac:dyDescent="0.25">
      <c r="A123" s="168" t="str">
        <f>VLOOKUP(E123,'LISTADO ATM'!$A$2:$C$902,3,0)</f>
        <v>SUR</v>
      </c>
      <c r="B123" s="118">
        <v>3335971341</v>
      </c>
      <c r="C123" s="99">
        <v>44406.510428240741</v>
      </c>
      <c r="D123" s="99" t="s">
        <v>2177</v>
      </c>
      <c r="E123" s="142">
        <v>699</v>
      </c>
      <c r="F123" s="178" t="str">
        <f>VLOOKUP(E123,VIP!$A$2:$O14769,2,0)</f>
        <v>DRBR699</v>
      </c>
      <c r="G123" s="178" t="str">
        <f>VLOOKUP(E123,'LISTADO ATM'!$A$2:$B$901,2,0)</f>
        <v>ATM S/M Bravo Bani</v>
      </c>
      <c r="H123" s="178" t="str">
        <f>VLOOKUP(E123,VIP!$A$2:$O19730,7,FALSE)</f>
        <v>NO</v>
      </c>
      <c r="I123" s="178" t="str">
        <f>VLOOKUP(E123,VIP!$A$2:$O11695,8,FALSE)</f>
        <v>SI</v>
      </c>
      <c r="J123" s="178" t="str">
        <f>VLOOKUP(E123,VIP!$A$2:$O11645,8,FALSE)</f>
        <v>SI</v>
      </c>
      <c r="K123" s="178" t="str">
        <f>VLOOKUP(E123,VIP!$A$2:$O15219,6,0)</f>
        <v>NO</v>
      </c>
      <c r="L123" s="148" t="s">
        <v>2216</v>
      </c>
      <c r="M123" s="98" t="s">
        <v>2442</v>
      </c>
      <c r="N123" s="98" t="s">
        <v>2619</v>
      </c>
      <c r="O123" s="168" t="s">
        <v>2451</v>
      </c>
      <c r="P123" s="178"/>
      <c r="Q123" s="98" t="s">
        <v>2216</v>
      </c>
    </row>
    <row r="124" spans="1:17" s="126" customFormat="1" ht="18" x14ac:dyDescent="0.25">
      <c r="A124" s="168" t="str">
        <f>VLOOKUP(E124,'LISTADO ATM'!$A$2:$C$902,3,0)</f>
        <v>ESTE</v>
      </c>
      <c r="B124" s="118">
        <v>3335971357</v>
      </c>
      <c r="C124" s="99">
        <v>44406.519513888888</v>
      </c>
      <c r="D124" s="99" t="s">
        <v>2177</v>
      </c>
      <c r="E124" s="142">
        <v>634</v>
      </c>
      <c r="F124" s="178" t="str">
        <f>VLOOKUP(E124,VIP!$A$2:$O14855,2,0)</f>
        <v>DRBR273</v>
      </c>
      <c r="G124" s="178" t="str">
        <f>VLOOKUP(E124,'LISTADO ATM'!$A$2:$B$901,2,0)</f>
        <v xml:space="preserve">ATM Ayuntamiento Los Llanos (SPM) </v>
      </c>
      <c r="H124" s="178" t="str">
        <f>VLOOKUP(E124,VIP!$A$2:$O19816,7,FALSE)</f>
        <v>Si</v>
      </c>
      <c r="I124" s="178" t="str">
        <f>VLOOKUP(E124,VIP!$A$2:$O11781,8,FALSE)</f>
        <v>Si</v>
      </c>
      <c r="J124" s="178" t="str">
        <f>VLOOKUP(E124,VIP!$A$2:$O11731,8,FALSE)</f>
        <v>Si</v>
      </c>
      <c r="K124" s="178" t="str">
        <f>VLOOKUP(E124,VIP!$A$2:$O15305,6,0)</f>
        <v>NO</v>
      </c>
      <c r="L124" s="148" t="s">
        <v>2597</v>
      </c>
      <c r="M124" s="98" t="s">
        <v>2442</v>
      </c>
      <c r="N124" s="98" t="s">
        <v>2619</v>
      </c>
      <c r="O124" s="168" t="s">
        <v>2451</v>
      </c>
      <c r="P124" s="98" t="s">
        <v>2622</v>
      </c>
      <c r="Q124" s="98" t="s">
        <v>2597</v>
      </c>
    </row>
    <row r="125" spans="1:17" s="126" customFormat="1" ht="18" x14ac:dyDescent="0.25">
      <c r="A125" s="168" t="str">
        <f>VLOOKUP(E125,'LISTADO ATM'!$A$2:$C$902,3,0)</f>
        <v>ESTE</v>
      </c>
      <c r="B125" s="118">
        <v>3335971369</v>
      </c>
      <c r="C125" s="99">
        <v>44406.526354166665</v>
      </c>
      <c r="D125" s="99" t="s">
        <v>2177</v>
      </c>
      <c r="E125" s="142">
        <v>213</v>
      </c>
      <c r="F125" s="178" t="str">
        <f>VLOOKUP(E125,VIP!$A$2:$O14808,2,0)</f>
        <v>DRBR213</v>
      </c>
      <c r="G125" s="178" t="str">
        <f>VLOOKUP(E125,'LISTADO ATM'!$A$2:$B$901,2,0)</f>
        <v xml:space="preserve">ATM Almacenes Iberia (La Romana) </v>
      </c>
      <c r="H125" s="178" t="str">
        <f>VLOOKUP(E125,VIP!$A$2:$O19769,7,FALSE)</f>
        <v>Si</v>
      </c>
      <c r="I125" s="178" t="str">
        <f>VLOOKUP(E125,VIP!$A$2:$O11734,8,FALSE)</f>
        <v>Si</v>
      </c>
      <c r="J125" s="178" t="str">
        <f>VLOOKUP(E125,VIP!$A$2:$O11684,8,FALSE)</f>
        <v>Si</v>
      </c>
      <c r="K125" s="178" t="str">
        <f>VLOOKUP(E125,VIP!$A$2:$O15258,6,0)</f>
        <v>NO</v>
      </c>
      <c r="L125" s="148" t="s">
        <v>2242</v>
      </c>
      <c r="M125" s="174" t="s">
        <v>2541</v>
      </c>
      <c r="N125" s="176" t="s">
        <v>2602</v>
      </c>
      <c r="O125" s="168" t="s">
        <v>2451</v>
      </c>
      <c r="P125" s="168"/>
      <c r="Q125" s="175">
        <v>44406.675694444442</v>
      </c>
    </row>
    <row r="126" spans="1:17" s="126" customFormat="1" ht="18" x14ac:dyDescent="0.25">
      <c r="A126" s="168" t="str">
        <f>VLOOKUP(E126,'LISTADO ATM'!$A$2:$C$902,3,0)</f>
        <v>DISTRITO NACIONAL</v>
      </c>
      <c r="B126" s="118">
        <v>3335971375</v>
      </c>
      <c r="C126" s="99">
        <v>44406.531736111108</v>
      </c>
      <c r="D126" s="99" t="s">
        <v>2177</v>
      </c>
      <c r="E126" s="142">
        <v>149</v>
      </c>
      <c r="F126" s="178" t="str">
        <f>VLOOKUP(E126,VIP!$A$2:$O14911,2,0)</f>
        <v>DRBR149</v>
      </c>
      <c r="G126" s="178" t="str">
        <f>VLOOKUP(E126,'LISTADO ATM'!$A$2:$B$901,2,0)</f>
        <v>ATM Estación Metro Concepción</v>
      </c>
      <c r="H126" s="178" t="str">
        <f>VLOOKUP(E126,VIP!$A$2:$O19872,7,FALSE)</f>
        <v>N/A</v>
      </c>
      <c r="I126" s="178" t="str">
        <f>VLOOKUP(E126,VIP!$A$2:$O11837,8,FALSE)</f>
        <v>N/A</v>
      </c>
      <c r="J126" s="178" t="str">
        <f>VLOOKUP(E126,VIP!$A$2:$O11787,8,FALSE)</f>
        <v>N/A</v>
      </c>
      <c r="K126" s="178" t="str">
        <f>VLOOKUP(E126,VIP!$A$2:$O15361,6,0)</f>
        <v>N/A</v>
      </c>
      <c r="L126" s="148" t="s">
        <v>2461</v>
      </c>
      <c r="M126" s="98" t="s">
        <v>2442</v>
      </c>
      <c r="N126" s="98" t="s">
        <v>2619</v>
      </c>
      <c r="O126" s="168" t="s">
        <v>2451</v>
      </c>
      <c r="P126" s="168"/>
      <c r="Q126" s="98" t="s">
        <v>2461</v>
      </c>
    </row>
    <row r="127" spans="1:17" s="126" customFormat="1" ht="18" x14ac:dyDescent="0.25">
      <c r="A127" s="168" t="str">
        <f>VLOOKUP(E127,'LISTADO ATM'!$A$2:$C$902,3,0)</f>
        <v>DISTRITO NACIONAL</v>
      </c>
      <c r="B127" s="118">
        <v>3335971425</v>
      </c>
      <c r="C127" s="99">
        <v>44406.553981481484</v>
      </c>
      <c r="D127" s="99" t="s">
        <v>2445</v>
      </c>
      <c r="E127" s="142">
        <v>640</v>
      </c>
      <c r="F127" s="178" t="str">
        <f>VLOOKUP(E127,VIP!$A$2:$O14846,2,0)</f>
        <v>DRBR640</v>
      </c>
      <c r="G127" s="178" t="str">
        <f>VLOOKUP(E127,'LISTADO ATM'!$A$2:$B$901,2,0)</f>
        <v xml:space="preserve">ATM Ministerio Obras Públicas </v>
      </c>
      <c r="H127" s="178" t="str">
        <f>VLOOKUP(E127,VIP!$A$2:$O19807,7,FALSE)</f>
        <v>Si</v>
      </c>
      <c r="I127" s="178" t="str">
        <f>VLOOKUP(E127,VIP!$A$2:$O11772,8,FALSE)</f>
        <v>Si</v>
      </c>
      <c r="J127" s="178" t="str">
        <f>VLOOKUP(E127,VIP!$A$2:$O11722,8,FALSE)</f>
        <v>Si</v>
      </c>
      <c r="K127" s="178" t="str">
        <f>VLOOKUP(E127,VIP!$A$2:$O15296,6,0)</f>
        <v>NO</v>
      </c>
      <c r="L127" s="148" t="s">
        <v>2438</v>
      </c>
      <c r="M127" s="98" t="s">
        <v>2442</v>
      </c>
      <c r="N127" s="98" t="s">
        <v>2449</v>
      </c>
      <c r="O127" s="168" t="s">
        <v>2450</v>
      </c>
      <c r="P127" s="168"/>
      <c r="Q127" s="98" t="s">
        <v>2438</v>
      </c>
    </row>
    <row r="128" spans="1:17" s="126" customFormat="1" ht="18" x14ac:dyDescent="0.25">
      <c r="A128" s="168" t="str">
        <f>VLOOKUP(E128,'LISTADO ATM'!$A$2:$C$902,3,0)</f>
        <v>NORTE</v>
      </c>
      <c r="B128" s="118">
        <v>3335971429</v>
      </c>
      <c r="C128" s="99">
        <v>44406.560347222221</v>
      </c>
      <c r="D128" s="99" t="s">
        <v>2591</v>
      </c>
      <c r="E128" s="142">
        <v>869</v>
      </c>
      <c r="F128" s="178" t="str">
        <f>VLOOKUP(E128,VIP!$A$2:$O14890,2,0)</f>
        <v>DRBR869</v>
      </c>
      <c r="G128" s="178" t="str">
        <f>VLOOKUP(E128,'LISTADO ATM'!$A$2:$B$901,2,0)</f>
        <v xml:space="preserve">ATM Estación Isla La Cueva (Cotuí) </v>
      </c>
      <c r="H128" s="178" t="str">
        <f>VLOOKUP(E128,VIP!$A$2:$O19851,7,FALSE)</f>
        <v>Si</v>
      </c>
      <c r="I128" s="178" t="str">
        <f>VLOOKUP(E128,VIP!$A$2:$O11816,8,FALSE)</f>
        <v>Si</v>
      </c>
      <c r="J128" s="178" t="str">
        <f>VLOOKUP(E128,VIP!$A$2:$O11766,8,FALSE)</f>
        <v>Si</v>
      </c>
      <c r="K128" s="178" t="str">
        <f>VLOOKUP(E128,VIP!$A$2:$O15340,6,0)</f>
        <v>NO</v>
      </c>
      <c r="L128" s="148" t="s">
        <v>2414</v>
      </c>
      <c r="M128" s="98" t="s">
        <v>2442</v>
      </c>
      <c r="N128" s="98" t="s">
        <v>2449</v>
      </c>
      <c r="O128" s="168" t="s">
        <v>2593</v>
      </c>
      <c r="P128" s="168"/>
      <c r="Q128" s="98" t="s">
        <v>2618</v>
      </c>
    </row>
    <row r="129" spans="1:17" s="126" customFormat="1" ht="18" x14ac:dyDescent="0.25">
      <c r="A129" s="168" t="str">
        <f>VLOOKUP(E129,'LISTADO ATM'!$A$2:$C$902,3,0)</f>
        <v>SUR</v>
      </c>
      <c r="B129" s="118">
        <v>3335971462</v>
      </c>
      <c r="C129" s="99">
        <v>44406.575138888889</v>
      </c>
      <c r="D129" s="99" t="s">
        <v>2445</v>
      </c>
      <c r="E129" s="142">
        <v>512</v>
      </c>
      <c r="F129" s="178" t="str">
        <f>VLOOKUP(E129,VIP!$A$2:$O14886,2,0)</f>
        <v>DRBR512</v>
      </c>
      <c r="G129" s="178" t="str">
        <f>VLOOKUP(E129,'LISTADO ATM'!$A$2:$B$901,2,0)</f>
        <v>ATM Plaza Jesús Ferreira</v>
      </c>
      <c r="H129" s="178" t="str">
        <f>VLOOKUP(E129,VIP!$A$2:$O19847,7,FALSE)</f>
        <v>N/A</v>
      </c>
      <c r="I129" s="178" t="str">
        <f>VLOOKUP(E129,VIP!$A$2:$O11812,8,FALSE)</f>
        <v>N/A</v>
      </c>
      <c r="J129" s="178" t="str">
        <f>VLOOKUP(E129,VIP!$A$2:$O11762,8,FALSE)</f>
        <v>N/A</v>
      </c>
      <c r="K129" s="178" t="str">
        <f>VLOOKUP(E129,VIP!$A$2:$O15336,6,0)</f>
        <v>N/A</v>
      </c>
      <c r="L129" s="148" t="s">
        <v>2414</v>
      </c>
      <c r="M129" s="174" t="s">
        <v>2541</v>
      </c>
      <c r="N129" s="98" t="s">
        <v>2449</v>
      </c>
      <c r="O129" s="168" t="s">
        <v>2450</v>
      </c>
      <c r="P129" s="168"/>
      <c r="Q129" s="175">
        <v>44406.795138888891</v>
      </c>
    </row>
    <row r="130" spans="1:17" s="126" customFormat="1" ht="18" x14ac:dyDescent="0.25">
      <c r="A130" s="168" t="str">
        <f>VLOOKUP(E130,'LISTADO ATM'!$A$2:$C$902,3,0)</f>
        <v>DISTRITO NACIONAL</v>
      </c>
      <c r="B130" s="118">
        <v>3335971470</v>
      </c>
      <c r="C130" s="99">
        <v>44406.583032407405</v>
      </c>
      <c r="D130" s="99" t="s">
        <v>2465</v>
      </c>
      <c r="E130" s="142">
        <v>410</v>
      </c>
      <c r="F130" s="178" t="str">
        <f>VLOOKUP(E130,VIP!$A$2:$O14823,2,0)</f>
        <v>DRBR410</v>
      </c>
      <c r="G130" s="178" t="str">
        <f>VLOOKUP(E130,'LISTADO ATM'!$A$2:$B$901,2,0)</f>
        <v xml:space="preserve">ATM Oficina Las Palmas de Herrera II </v>
      </c>
      <c r="H130" s="178" t="str">
        <f>VLOOKUP(E130,VIP!$A$2:$O19784,7,FALSE)</f>
        <v>Si</v>
      </c>
      <c r="I130" s="178" t="str">
        <f>VLOOKUP(E130,VIP!$A$2:$O11749,8,FALSE)</f>
        <v>Si</v>
      </c>
      <c r="J130" s="178" t="str">
        <f>VLOOKUP(E130,VIP!$A$2:$O11699,8,FALSE)</f>
        <v>Si</v>
      </c>
      <c r="K130" s="178" t="str">
        <f>VLOOKUP(E130,VIP!$A$2:$O15273,6,0)</f>
        <v>NO</v>
      </c>
      <c r="L130" s="148" t="s">
        <v>2603</v>
      </c>
      <c r="M130" s="174" t="s">
        <v>2541</v>
      </c>
      <c r="N130" s="176" t="s">
        <v>2602</v>
      </c>
      <c r="O130" s="168" t="s">
        <v>2595</v>
      </c>
      <c r="P130" s="168"/>
      <c r="Q130" s="173">
        <v>44406.60460648148</v>
      </c>
    </row>
    <row r="131" spans="1:17" s="126" customFormat="1" ht="18" x14ac:dyDescent="0.25">
      <c r="A131" s="168" t="str">
        <f>VLOOKUP(E131,'LISTADO ATM'!$A$2:$C$902,3,0)</f>
        <v>DISTRITO NACIONAL</v>
      </c>
      <c r="B131" s="118">
        <v>3335971489</v>
      </c>
      <c r="C131" s="99">
        <v>44406.589907407404</v>
      </c>
      <c r="D131" s="99" t="s">
        <v>2465</v>
      </c>
      <c r="E131" s="142">
        <v>409</v>
      </c>
      <c r="F131" s="178" t="str">
        <f>VLOOKUP(E131,VIP!$A$2:$O14887,2,0)</f>
        <v>DRBR409</v>
      </c>
      <c r="G131" s="178" t="str">
        <f>VLOOKUP(E131,'LISTADO ATM'!$A$2:$B$901,2,0)</f>
        <v xml:space="preserve">ATM Oficina Las Palmas de Herrera I </v>
      </c>
      <c r="H131" s="178" t="str">
        <f>VLOOKUP(E131,VIP!$A$2:$O19848,7,FALSE)</f>
        <v>Si</v>
      </c>
      <c r="I131" s="178" t="str">
        <f>VLOOKUP(E131,VIP!$A$2:$O11813,8,FALSE)</f>
        <v>Si</v>
      </c>
      <c r="J131" s="178" t="str">
        <f>VLOOKUP(E131,VIP!$A$2:$O11763,8,FALSE)</f>
        <v>Si</v>
      </c>
      <c r="K131" s="178" t="str">
        <f>VLOOKUP(E131,VIP!$A$2:$O15337,6,0)</f>
        <v>NO</v>
      </c>
      <c r="L131" s="148" t="s">
        <v>2414</v>
      </c>
      <c r="M131" s="174" t="s">
        <v>2541</v>
      </c>
      <c r="N131" s="176" t="s">
        <v>2602</v>
      </c>
      <c r="O131" s="168" t="s">
        <v>2466</v>
      </c>
      <c r="P131" s="168"/>
      <c r="Q131" s="175">
        <v>44406.795138888891</v>
      </c>
    </row>
    <row r="132" spans="1:17" s="126" customFormat="1" ht="18" x14ac:dyDescent="0.25">
      <c r="A132" s="168" t="str">
        <f>VLOOKUP(E132,'LISTADO ATM'!$A$2:$C$902,3,0)</f>
        <v>ESTE</v>
      </c>
      <c r="B132" s="118">
        <v>3335971501</v>
      </c>
      <c r="C132" s="99">
        <v>44406.6015625</v>
      </c>
      <c r="D132" s="99" t="s">
        <v>2177</v>
      </c>
      <c r="E132" s="142">
        <v>608</v>
      </c>
      <c r="F132" s="178" t="str">
        <f>VLOOKUP(E132,VIP!$A$2:$O14912,2,0)</f>
        <v>DRBR305</v>
      </c>
      <c r="G132" s="178" t="str">
        <f>VLOOKUP(E132,'LISTADO ATM'!$A$2:$B$901,2,0)</f>
        <v xml:space="preserve">ATM Oficina Jumbo (San Pedro) </v>
      </c>
      <c r="H132" s="178" t="str">
        <f>VLOOKUP(E132,VIP!$A$2:$O19873,7,FALSE)</f>
        <v>Si</v>
      </c>
      <c r="I132" s="178" t="str">
        <f>VLOOKUP(E132,VIP!$A$2:$O11838,8,FALSE)</f>
        <v>Si</v>
      </c>
      <c r="J132" s="178" t="str">
        <f>VLOOKUP(E132,VIP!$A$2:$O11788,8,FALSE)</f>
        <v>Si</v>
      </c>
      <c r="K132" s="178" t="str">
        <f>VLOOKUP(E132,VIP!$A$2:$O15362,6,0)</f>
        <v>SI</v>
      </c>
      <c r="L132" s="148" t="s">
        <v>2461</v>
      </c>
      <c r="M132" s="98" t="s">
        <v>2442</v>
      </c>
      <c r="N132" s="98" t="s">
        <v>2449</v>
      </c>
      <c r="O132" s="168" t="s">
        <v>2451</v>
      </c>
      <c r="P132" s="168"/>
      <c r="Q132" s="98" t="s">
        <v>2461</v>
      </c>
    </row>
    <row r="133" spans="1:17" s="126" customFormat="1" ht="18" x14ac:dyDescent="0.25">
      <c r="A133" s="168" t="str">
        <f>VLOOKUP(E133,'LISTADO ATM'!$A$2:$C$902,3,0)</f>
        <v>DISTRITO NACIONAL</v>
      </c>
      <c r="B133" s="118">
        <v>3335971522</v>
      </c>
      <c r="C133" s="99">
        <v>44406.61278935185</v>
      </c>
      <c r="D133" s="99" t="s">
        <v>2177</v>
      </c>
      <c r="E133" s="142">
        <v>935</v>
      </c>
      <c r="F133" s="178" t="str">
        <f>VLOOKUP(E133,VIP!$A$2:$O14762,2,0)</f>
        <v>DRBR16J</v>
      </c>
      <c r="G133" s="178" t="str">
        <f>VLOOKUP(E133,'LISTADO ATM'!$A$2:$B$901,2,0)</f>
        <v xml:space="preserve">ATM Oficina John F. Kennedy </v>
      </c>
      <c r="H133" s="178" t="str">
        <f>VLOOKUP(E133,VIP!$A$2:$O19723,7,FALSE)</f>
        <v>Si</v>
      </c>
      <c r="I133" s="178" t="str">
        <f>VLOOKUP(E133,VIP!$A$2:$O11688,8,FALSE)</f>
        <v>Si</v>
      </c>
      <c r="J133" s="178" t="str">
        <f>VLOOKUP(E133,VIP!$A$2:$O11638,8,FALSE)</f>
        <v>Si</v>
      </c>
      <c r="K133" s="178" t="str">
        <f>VLOOKUP(E133,VIP!$A$2:$O15212,6,0)</f>
        <v>SI</v>
      </c>
      <c r="L133" s="148" t="s">
        <v>2216</v>
      </c>
      <c r="M133" s="98" t="s">
        <v>2442</v>
      </c>
      <c r="N133" s="98" t="s">
        <v>2449</v>
      </c>
      <c r="O133" s="168" t="s">
        <v>2451</v>
      </c>
      <c r="P133" s="178"/>
      <c r="Q133" s="98" t="s">
        <v>2216</v>
      </c>
    </row>
    <row r="134" spans="1:17" s="126" customFormat="1" ht="18" x14ac:dyDescent="0.25">
      <c r="A134" s="168" t="str">
        <f>VLOOKUP(E134,'LISTADO ATM'!$A$2:$C$902,3,0)</f>
        <v>SUR</v>
      </c>
      <c r="B134" s="118">
        <v>3335971538</v>
      </c>
      <c r="C134" s="99">
        <v>44406.621458333335</v>
      </c>
      <c r="D134" s="99" t="s">
        <v>2465</v>
      </c>
      <c r="E134" s="142">
        <v>968</v>
      </c>
      <c r="F134" s="178" t="str">
        <f>VLOOKUP(E134,VIP!$A$2:$O14859,2,0)</f>
        <v>DRBR24I</v>
      </c>
      <c r="G134" s="178" t="str">
        <f>VLOOKUP(E134,'LISTADO ATM'!$A$2:$B$901,2,0)</f>
        <v xml:space="preserve">ATM UNP Mercado Baní </v>
      </c>
      <c r="H134" s="178" t="str">
        <f>VLOOKUP(E134,VIP!$A$2:$O19820,7,FALSE)</f>
        <v>Si</v>
      </c>
      <c r="I134" s="178" t="str">
        <f>VLOOKUP(E134,VIP!$A$2:$O11785,8,FALSE)</f>
        <v>Si</v>
      </c>
      <c r="J134" s="178" t="str">
        <f>VLOOKUP(E134,VIP!$A$2:$O11735,8,FALSE)</f>
        <v>Si</v>
      </c>
      <c r="K134" s="178" t="str">
        <f>VLOOKUP(E134,VIP!$A$2:$O15309,6,0)</f>
        <v>SI</v>
      </c>
      <c r="L134" s="148" t="s">
        <v>2620</v>
      </c>
      <c r="M134" s="174" t="s">
        <v>2541</v>
      </c>
      <c r="N134" s="176" t="s">
        <v>2602</v>
      </c>
      <c r="O134" s="168" t="s">
        <v>2621</v>
      </c>
      <c r="P134" s="176" t="s">
        <v>2617</v>
      </c>
      <c r="Q134" s="173" t="s">
        <v>2620</v>
      </c>
    </row>
    <row r="135" spans="1:17" s="126" customFormat="1" ht="18" x14ac:dyDescent="0.25">
      <c r="A135" s="168" t="str">
        <f>VLOOKUP(E135,'LISTADO ATM'!$A$2:$C$902,3,0)</f>
        <v>NORTE</v>
      </c>
      <c r="B135" s="118">
        <v>3335971543</v>
      </c>
      <c r="C135" s="99">
        <v>44406.622511574074</v>
      </c>
      <c r="D135" s="99" t="s">
        <v>2465</v>
      </c>
      <c r="E135" s="142">
        <v>808</v>
      </c>
      <c r="F135" s="178" t="str">
        <f>VLOOKUP(E135,VIP!$A$2:$O14860,2,0)</f>
        <v>DRBR808</v>
      </c>
      <c r="G135" s="178" t="str">
        <f>VLOOKUP(E135,'LISTADO ATM'!$A$2:$B$901,2,0)</f>
        <v xml:space="preserve">ATM Oficina Castillo </v>
      </c>
      <c r="H135" s="178" t="str">
        <f>VLOOKUP(E135,VIP!$A$2:$O19821,7,FALSE)</f>
        <v>Si</v>
      </c>
      <c r="I135" s="178" t="str">
        <f>VLOOKUP(E135,VIP!$A$2:$O11786,8,FALSE)</f>
        <v>Si</v>
      </c>
      <c r="J135" s="178" t="str">
        <f>VLOOKUP(E135,VIP!$A$2:$O11736,8,FALSE)</f>
        <v>Si</v>
      </c>
      <c r="K135" s="178" t="str">
        <f>VLOOKUP(E135,VIP!$A$2:$O15310,6,0)</f>
        <v>NO</v>
      </c>
      <c r="L135" s="148" t="s">
        <v>2620</v>
      </c>
      <c r="M135" s="174" t="s">
        <v>2541</v>
      </c>
      <c r="N135" s="176" t="s">
        <v>2602</v>
      </c>
      <c r="O135" s="168" t="s">
        <v>2621</v>
      </c>
      <c r="P135" s="176" t="s">
        <v>2617</v>
      </c>
      <c r="Q135" s="173" t="s">
        <v>2620</v>
      </c>
    </row>
    <row r="136" spans="1:17" s="126" customFormat="1" ht="18" x14ac:dyDescent="0.25">
      <c r="A136" s="168" t="str">
        <f>VLOOKUP(E136,'LISTADO ATM'!$A$2:$C$902,3,0)</f>
        <v>NORTE</v>
      </c>
      <c r="B136" s="118">
        <v>3335971548</v>
      </c>
      <c r="C136" s="99">
        <v>44406.623668981483</v>
      </c>
      <c r="D136" s="99" t="s">
        <v>2465</v>
      </c>
      <c r="E136" s="142">
        <v>703</v>
      </c>
      <c r="F136" s="178" t="str">
        <f>VLOOKUP(E136,VIP!$A$2:$O14861,2,0)</f>
        <v>DRBR703</v>
      </c>
      <c r="G136" s="178" t="str">
        <f>VLOOKUP(E136,'LISTADO ATM'!$A$2:$B$901,2,0)</f>
        <v xml:space="preserve">ATM Oficina El Mamey Los Hidalgos </v>
      </c>
      <c r="H136" s="178" t="str">
        <f>VLOOKUP(E136,VIP!$A$2:$O19822,7,FALSE)</f>
        <v>Si</v>
      </c>
      <c r="I136" s="178" t="str">
        <f>VLOOKUP(E136,VIP!$A$2:$O11787,8,FALSE)</f>
        <v>Si</v>
      </c>
      <c r="J136" s="178" t="str">
        <f>VLOOKUP(E136,VIP!$A$2:$O11737,8,FALSE)</f>
        <v>Si</v>
      </c>
      <c r="K136" s="178" t="str">
        <f>VLOOKUP(E136,VIP!$A$2:$O15311,6,0)</f>
        <v>NO</v>
      </c>
      <c r="L136" s="148" t="s">
        <v>2620</v>
      </c>
      <c r="M136" s="174" t="s">
        <v>2541</v>
      </c>
      <c r="N136" s="176" t="s">
        <v>2602</v>
      </c>
      <c r="O136" s="168" t="s">
        <v>2621</v>
      </c>
      <c r="P136" s="176" t="s">
        <v>2617</v>
      </c>
      <c r="Q136" s="173" t="s">
        <v>2620</v>
      </c>
    </row>
    <row r="137" spans="1:17" s="126" customFormat="1" ht="18" x14ac:dyDescent="0.25">
      <c r="A137" s="168" t="str">
        <f>VLOOKUP(E137,'LISTADO ATM'!$A$2:$C$902,3,0)</f>
        <v>DISTRITO NACIONAL</v>
      </c>
      <c r="B137" s="118">
        <v>3335971556</v>
      </c>
      <c r="C137" s="99">
        <v>44406.625231481485</v>
      </c>
      <c r="D137" s="99" t="s">
        <v>2465</v>
      </c>
      <c r="E137" s="142">
        <v>574</v>
      </c>
      <c r="F137" s="178" t="str">
        <f>VLOOKUP(E137,VIP!$A$2:$O14862,2,0)</f>
        <v>DRBR080</v>
      </c>
      <c r="G137" s="178" t="str">
        <f>VLOOKUP(E137,'LISTADO ATM'!$A$2:$B$901,2,0)</f>
        <v xml:space="preserve">ATM Club Obras Públicas </v>
      </c>
      <c r="H137" s="178" t="str">
        <f>VLOOKUP(E137,VIP!$A$2:$O19823,7,FALSE)</f>
        <v>Si</v>
      </c>
      <c r="I137" s="178" t="str">
        <f>VLOOKUP(E137,VIP!$A$2:$O11788,8,FALSE)</f>
        <v>Si</v>
      </c>
      <c r="J137" s="178" t="str">
        <f>VLOOKUP(E137,VIP!$A$2:$O11738,8,FALSE)</f>
        <v>Si</v>
      </c>
      <c r="K137" s="178" t="str">
        <f>VLOOKUP(E137,VIP!$A$2:$O15312,6,0)</f>
        <v>NO</v>
      </c>
      <c r="L137" s="148" t="s">
        <v>2620</v>
      </c>
      <c r="M137" s="174" t="s">
        <v>2541</v>
      </c>
      <c r="N137" s="176" t="s">
        <v>2602</v>
      </c>
      <c r="O137" s="168" t="s">
        <v>2621</v>
      </c>
      <c r="P137" s="176" t="s">
        <v>2617</v>
      </c>
      <c r="Q137" s="173" t="s">
        <v>2620</v>
      </c>
    </row>
    <row r="138" spans="1:17" s="126" customFormat="1" ht="18" x14ac:dyDescent="0.25">
      <c r="A138" s="168" t="str">
        <f>VLOOKUP(E138,'LISTADO ATM'!$A$2:$C$902,3,0)</f>
        <v>DISTRITO NACIONAL</v>
      </c>
      <c r="B138" s="118">
        <v>3335971601</v>
      </c>
      <c r="C138" s="99">
        <v>44406.639201388891</v>
      </c>
      <c r="D138" s="99" t="s">
        <v>2177</v>
      </c>
      <c r="E138" s="142">
        <v>96</v>
      </c>
      <c r="F138" s="178" t="str">
        <f>VLOOKUP(E138,VIP!$A$2:$O14773,2,0)</f>
        <v>DRBR096</v>
      </c>
      <c r="G138" s="178" t="str">
        <f>VLOOKUP(E138,'LISTADO ATM'!$A$2:$B$901,2,0)</f>
        <v>ATM S/M Caribe Av. Charles de Gaulle</v>
      </c>
      <c r="H138" s="178" t="str">
        <f>VLOOKUP(E138,VIP!$A$2:$O19734,7,FALSE)</f>
        <v>Si</v>
      </c>
      <c r="I138" s="178" t="str">
        <f>VLOOKUP(E138,VIP!$A$2:$O11699,8,FALSE)</f>
        <v>No</v>
      </c>
      <c r="J138" s="178" t="str">
        <f>VLOOKUP(E138,VIP!$A$2:$O11649,8,FALSE)</f>
        <v>No</v>
      </c>
      <c r="K138" s="178" t="str">
        <f>VLOOKUP(E138,VIP!$A$2:$O15223,6,0)</f>
        <v>NO</v>
      </c>
      <c r="L138" s="148" t="s">
        <v>2216</v>
      </c>
      <c r="M138" s="98" t="s">
        <v>2442</v>
      </c>
      <c r="N138" s="98" t="s">
        <v>2449</v>
      </c>
      <c r="O138" s="168" t="s">
        <v>2451</v>
      </c>
      <c r="P138" s="168"/>
      <c r="Q138" s="98" t="s">
        <v>2216</v>
      </c>
    </row>
    <row r="139" spans="1:17" s="126" customFormat="1" ht="18" x14ac:dyDescent="0.25">
      <c r="A139" s="168" t="str">
        <f>VLOOKUP(E139,'LISTADO ATM'!$A$2:$C$902,3,0)</f>
        <v>DISTRITO NACIONAL</v>
      </c>
      <c r="B139" s="118">
        <v>3335971603</v>
      </c>
      <c r="C139" s="99">
        <v>44406.640381944446</v>
      </c>
      <c r="D139" s="99" t="s">
        <v>2177</v>
      </c>
      <c r="E139" s="142">
        <v>408</v>
      </c>
      <c r="F139" s="178" t="str">
        <f>VLOOKUP(E139,VIP!$A$2:$O14774,2,0)</f>
        <v>DRBR408</v>
      </c>
      <c r="G139" s="178" t="str">
        <f>VLOOKUP(E139,'LISTADO ATM'!$A$2:$B$901,2,0)</f>
        <v xml:space="preserve">ATM Autobanco Las Palmas de Herrera </v>
      </c>
      <c r="H139" s="178" t="str">
        <f>VLOOKUP(E139,VIP!$A$2:$O19735,7,FALSE)</f>
        <v>Si</v>
      </c>
      <c r="I139" s="178" t="str">
        <f>VLOOKUP(E139,VIP!$A$2:$O11700,8,FALSE)</f>
        <v>Si</v>
      </c>
      <c r="J139" s="178" t="str">
        <f>VLOOKUP(E139,VIP!$A$2:$O11650,8,FALSE)</f>
        <v>Si</v>
      </c>
      <c r="K139" s="178" t="str">
        <f>VLOOKUP(E139,VIP!$A$2:$O15224,6,0)</f>
        <v>NO</v>
      </c>
      <c r="L139" s="148" t="s">
        <v>2216</v>
      </c>
      <c r="M139" s="98" t="s">
        <v>2442</v>
      </c>
      <c r="N139" s="98" t="s">
        <v>2449</v>
      </c>
      <c r="O139" s="168" t="s">
        <v>2451</v>
      </c>
      <c r="P139" s="168"/>
      <c r="Q139" s="98" t="s">
        <v>2216</v>
      </c>
    </row>
    <row r="140" spans="1:17" s="126" customFormat="1" ht="18" x14ac:dyDescent="0.25">
      <c r="A140" s="168" t="str">
        <f>VLOOKUP(E140,'LISTADO ATM'!$A$2:$C$902,3,0)</f>
        <v>DISTRITO NACIONAL</v>
      </c>
      <c r="B140" s="118">
        <v>3335971606</v>
      </c>
      <c r="C140" s="99">
        <v>44406.64135416667</v>
      </c>
      <c r="D140" s="99" t="s">
        <v>2177</v>
      </c>
      <c r="E140" s="142">
        <v>517</v>
      </c>
      <c r="F140" s="178" t="str">
        <f>VLOOKUP(E140,VIP!$A$2:$O14775,2,0)</f>
        <v>DRBR517</v>
      </c>
      <c r="G140" s="178" t="str">
        <f>VLOOKUP(E140,'LISTADO ATM'!$A$2:$B$901,2,0)</f>
        <v xml:space="preserve">ATM Autobanco Oficina Sans Soucí </v>
      </c>
      <c r="H140" s="178" t="str">
        <f>VLOOKUP(E140,VIP!$A$2:$O19736,7,FALSE)</f>
        <v>Si</v>
      </c>
      <c r="I140" s="178" t="str">
        <f>VLOOKUP(E140,VIP!$A$2:$O11701,8,FALSE)</f>
        <v>Si</v>
      </c>
      <c r="J140" s="178" t="str">
        <f>VLOOKUP(E140,VIP!$A$2:$O11651,8,FALSE)</f>
        <v>Si</v>
      </c>
      <c r="K140" s="178" t="str">
        <f>VLOOKUP(E140,VIP!$A$2:$O15225,6,0)</f>
        <v>SI</v>
      </c>
      <c r="L140" s="148" t="s">
        <v>2216</v>
      </c>
      <c r="M140" s="98" t="s">
        <v>2442</v>
      </c>
      <c r="N140" s="98" t="s">
        <v>2449</v>
      </c>
      <c r="O140" s="168" t="s">
        <v>2451</v>
      </c>
      <c r="P140" s="168"/>
      <c r="Q140" s="98" t="s">
        <v>2216</v>
      </c>
    </row>
    <row r="141" spans="1:17" s="126" customFormat="1" ht="18" x14ac:dyDescent="0.25">
      <c r="A141" s="168" t="str">
        <f>VLOOKUP(E141,'LISTADO ATM'!$A$2:$C$902,3,0)</f>
        <v>NORTE</v>
      </c>
      <c r="B141" s="118">
        <v>3335971610</v>
      </c>
      <c r="C141" s="99">
        <v>44406.642141203702</v>
      </c>
      <c r="D141" s="99" t="s">
        <v>2178</v>
      </c>
      <c r="E141" s="142">
        <v>510</v>
      </c>
      <c r="F141" s="178" t="str">
        <f>VLOOKUP(E141,VIP!$A$2:$O14776,2,0)</f>
        <v>DRBR510</v>
      </c>
      <c r="G141" s="178" t="str">
        <f>VLOOKUP(E141,'LISTADO ATM'!$A$2:$B$901,2,0)</f>
        <v xml:space="preserve">ATM Ferretería Bellón (Santiago) </v>
      </c>
      <c r="H141" s="178" t="str">
        <f>VLOOKUP(E141,VIP!$A$2:$O19737,7,FALSE)</f>
        <v>Si</v>
      </c>
      <c r="I141" s="178" t="str">
        <f>VLOOKUP(E141,VIP!$A$2:$O11702,8,FALSE)</f>
        <v>Si</v>
      </c>
      <c r="J141" s="178" t="str">
        <f>VLOOKUP(E141,VIP!$A$2:$O11652,8,FALSE)</f>
        <v>Si</v>
      </c>
      <c r="K141" s="178" t="str">
        <f>VLOOKUP(E141,VIP!$A$2:$O15226,6,0)</f>
        <v>NO</v>
      </c>
      <c r="L141" s="148" t="s">
        <v>2216</v>
      </c>
      <c r="M141" s="98" t="s">
        <v>2442</v>
      </c>
      <c r="N141" s="98" t="s">
        <v>2449</v>
      </c>
      <c r="O141" s="168" t="s">
        <v>2592</v>
      </c>
      <c r="P141" s="168"/>
      <c r="Q141" s="98" t="s">
        <v>2216</v>
      </c>
    </row>
    <row r="142" spans="1:17" s="126" customFormat="1" ht="18" x14ac:dyDescent="0.25">
      <c r="A142" s="168" t="str">
        <f>VLOOKUP(E142,'LISTADO ATM'!$A$2:$C$902,3,0)</f>
        <v>NORTE</v>
      </c>
      <c r="B142" s="118">
        <v>3335971616</v>
      </c>
      <c r="C142" s="99">
        <v>44406.643333333333</v>
      </c>
      <c r="D142" s="99" t="s">
        <v>2178</v>
      </c>
      <c r="E142" s="142">
        <v>73</v>
      </c>
      <c r="F142" s="178" t="str">
        <f>VLOOKUP(E142,VIP!$A$2:$O14769,2,0)</f>
        <v>DRBR073</v>
      </c>
      <c r="G142" s="178" t="str">
        <f>VLOOKUP(E142,'LISTADO ATM'!$A$2:$B$901,2,0)</f>
        <v xml:space="preserve">ATM Oficina Playa Dorada </v>
      </c>
      <c r="H142" s="178" t="str">
        <f>VLOOKUP(E142,VIP!$A$2:$O19730,7,FALSE)</f>
        <v>Si</v>
      </c>
      <c r="I142" s="178" t="str">
        <f>VLOOKUP(E142,VIP!$A$2:$O11695,8,FALSE)</f>
        <v>Si</v>
      </c>
      <c r="J142" s="178" t="str">
        <f>VLOOKUP(E142,VIP!$A$2:$O11645,8,FALSE)</f>
        <v>Si</v>
      </c>
      <c r="K142" s="178" t="str">
        <f>VLOOKUP(E142,VIP!$A$2:$O15219,6,0)</f>
        <v>NO</v>
      </c>
      <c r="L142" s="148" t="s">
        <v>2216</v>
      </c>
      <c r="M142" s="174" t="s">
        <v>2541</v>
      </c>
      <c r="N142" s="176" t="s">
        <v>2602</v>
      </c>
      <c r="O142" s="168" t="s">
        <v>2592</v>
      </c>
      <c r="P142" s="168"/>
      <c r="Q142" s="175">
        <v>44406.762499999997</v>
      </c>
    </row>
    <row r="143" spans="1:17" s="126" customFormat="1" ht="18" x14ac:dyDescent="0.25">
      <c r="A143" s="168" t="str">
        <f>VLOOKUP(E143,'LISTADO ATM'!$A$2:$C$902,3,0)</f>
        <v>DISTRITO NACIONAL</v>
      </c>
      <c r="B143" s="118">
        <v>3335971619</v>
      </c>
      <c r="C143" s="99">
        <v>44406.644305555557</v>
      </c>
      <c r="D143" s="99" t="s">
        <v>2177</v>
      </c>
      <c r="E143" s="142">
        <v>57</v>
      </c>
      <c r="F143" s="178" t="str">
        <f>VLOOKUP(E143,VIP!$A$2:$O14777,2,0)</f>
        <v>DRBR057</v>
      </c>
      <c r="G143" s="178" t="str">
        <f>VLOOKUP(E143,'LISTADO ATM'!$A$2:$B$901,2,0)</f>
        <v xml:space="preserve">ATM Oficina Malecon Center </v>
      </c>
      <c r="H143" s="178" t="str">
        <f>VLOOKUP(E143,VIP!$A$2:$O19738,7,FALSE)</f>
        <v>Si</v>
      </c>
      <c r="I143" s="178" t="str">
        <f>VLOOKUP(E143,VIP!$A$2:$O11703,8,FALSE)</f>
        <v>Si</v>
      </c>
      <c r="J143" s="178" t="str">
        <f>VLOOKUP(E143,VIP!$A$2:$O11653,8,FALSE)</f>
        <v>Si</v>
      </c>
      <c r="K143" s="178" t="str">
        <f>VLOOKUP(E143,VIP!$A$2:$O15227,6,0)</f>
        <v>NO</v>
      </c>
      <c r="L143" s="148" t="s">
        <v>2216</v>
      </c>
      <c r="M143" s="98" t="s">
        <v>2442</v>
      </c>
      <c r="N143" s="98" t="s">
        <v>2449</v>
      </c>
      <c r="O143" s="168" t="s">
        <v>2451</v>
      </c>
      <c r="P143" s="168"/>
      <c r="Q143" s="98" t="s">
        <v>2216</v>
      </c>
    </row>
    <row r="144" spans="1:17" s="126" customFormat="1" ht="18" x14ac:dyDescent="0.25">
      <c r="A144" s="168" t="str">
        <f>VLOOKUP(E144,'LISTADO ATM'!$A$2:$C$902,3,0)</f>
        <v>ESTE</v>
      </c>
      <c r="B144" s="118">
        <v>3335971630</v>
      </c>
      <c r="C144" s="99">
        <v>44406.649039351854</v>
      </c>
      <c r="D144" s="99" t="s">
        <v>2177</v>
      </c>
      <c r="E144" s="142">
        <v>67</v>
      </c>
      <c r="F144" s="178" t="str">
        <f>VLOOKUP(E144,VIP!$A$2:$O14778,2,0)</f>
        <v>DRBR067</v>
      </c>
      <c r="G144" s="178" t="str">
        <f>VLOOKUP(E144,'LISTADO ATM'!$A$2:$B$901,2,0)</f>
        <v xml:space="preserve">ATM Hotel NaturaPark (Punta Cana) </v>
      </c>
      <c r="H144" s="178" t="str">
        <f>VLOOKUP(E144,VIP!$A$2:$O19739,7,FALSE)</f>
        <v>Si</v>
      </c>
      <c r="I144" s="178" t="str">
        <f>VLOOKUP(E144,VIP!$A$2:$O11704,8,FALSE)</f>
        <v>Si</v>
      </c>
      <c r="J144" s="178" t="str">
        <f>VLOOKUP(E144,VIP!$A$2:$O11654,8,FALSE)</f>
        <v>Si</v>
      </c>
      <c r="K144" s="178" t="str">
        <f>VLOOKUP(E144,VIP!$A$2:$O15228,6,0)</f>
        <v>NO</v>
      </c>
      <c r="L144" s="148" t="s">
        <v>2216</v>
      </c>
      <c r="M144" s="98" t="s">
        <v>2442</v>
      </c>
      <c r="N144" s="98" t="s">
        <v>2449</v>
      </c>
      <c r="O144" s="168" t="s">
        <v>2451</v>
      </c>
      <c r="P144" s="168"/>
      <c r="Q144" s="98" t="s">
        <v>2216</v>
      </c>
    </row>
    <row r="145" spans="1:17" s="126" customFormat="1" ht="18" x14ac:dyDescent="0.25">
      <c r="A145" s="168" t="str">
        <f>VLOOKUP(E145,'LISTADO ATM'!$A$2:$C$902,3,0)</f>
        <v>DISTRITO NACIONAL</v>
      </c>
      <c r="B145" s="118">
        <v>3335971635</v>
      </c>
      <c r="C145" s="99">
        <v>44406.650243055556</v>
      </c>
      <c r="D145" s="99" t="s">
        <v>2445</v>
      </c>
      <c r="E145" s="142">
        <v>449</v>
      </c>
      <c r="F145" s="178" t="str">
        <f>VLOOKUP(E145,VIP!$A$2:$O14847,2,0)</f>
        <v>DRBR449</v>
      </c>
      <c r="G145" s="178" t="str">
        <f>VLOOKUP(E145,'LISTADO ATM'!$A$2:$B$901,2,0)</f>
        <v>ATM Autobanco Lope de Vega II</v>
      </c>
      <c r="H145" s="178" t="str">
        <f>VLOOKUP(E145,VIP!$A$2:$O19808,7,FALSE)</f>
        <v>Si</v>
      </c>
      <c r="I145" s="178" t="str">
        <f>VLOOKUP(E145,VIP!$A$2:$O11773,8,FALSE)</f>
        <v>Si</v>
      </c>
      <c r="J145" s="178" t="str">
        <f>VLOOKUP(E145,VIP!$A$2:$O11723,8,FALSE)</f>
        <v>Si</v>
      </c>
      <c r="K145" s="178" t="str">
        <f>VLOOKUP(E145,VIP!$A$2:$O15297,6,0)</f>
        <v>NO</v>
      </c>
      <c r="L145" s="148" t="s">
        <v>2438</v>
      </c>
      <c r="M145" s="98" t="s">
        <v>2442</v>
      </c>
      <c r="N145" s="98" t="s">
        <v>2449</v>
      </c>
      <c r="O145" s="168" t="s">
        <v>2450</v>
      </c>
      <c r="P145" s="168"/>
      <c r="Q145" s="98" t="s">
        <v>2438</v>
      </c>
    </row>
    <row r="146" spans="1:17" ht="18" x14ac:dyDescent="0.25">
      <c r="A146" s="177" t="str">
        <f>VLOOKUP(E146,'LISTADO ATM'!$A$2:$C$902,3,0)</f>
        <v>DISTRITO NACIONAL</v>
      </c>
      <c r="B146" s="118">
        <v>3335971641</v>
      </c>
      <c r="C146" s="99">
        <v>44406.653483796297</v>
      </c>
      <c r="D146" s="99" t="s">
        <v>2445</v>
      </c>
      <c r="E146" s="142">
        <v>24</v>
      </c>
      <c r="F146" s="178" t="str">
        <f>VLOOKUP(E146,VIP!$A$2:$O14891,2,0)</f>
        <v>DRBR024</v>
      </c>
      <c r="G146" s="178" t="str">
        <f>VLOOKUP(E146,'LISTADO ATM'!$A$2:$B$901,2,0)</f>
        <v xml:space="preserve">ATM Oficina Eusebio Manzueta </v>
      </c>
      <c r="H146" s="178" t="str">
        <f>VLOOKUP(E146,VIP!$A$2:$O19852,7,FALSE)</f>
        <v>No</v>
      </c>
      <c r="I146" s="178" t="str">
        <f>VLOOKUP(E146,VIP!$A$2:$O11817,8,FALSE)</f>
        <v>No</v>
      </c>
      <c r="J146" s="178" t="str">
        <f>VLOOKUP(E146,VIP!$A$2:$O11767,8,FALSE)</f>
        <v>No</v>
      </c>
      <c r="K146" s="178" t="str">
        <f>VLOOKUP(E146,VIP!$A$2:$O15341,6,0)</f>
        <v>NO</v>
      </c>
      <c r="L146" s="148" t="s">
        <v>2414</v>
      </c>
      <c r="M146" s="98" t="s">
        <v>2442</v>
      </c>
      <c r="N146" s="98" t="s">
        <v>2449</v>
      </c>
      <c r="O146" s="177" t="s">
        <v>2450</v>
      </c>
      <c r="P146" s="177"/>
      <c r="Q146" s="98" t="s">
        <v>2414</v>
      </c>
    </row>
    <row r="147" spans="1:17" ht="18" x14ac:dyDescent="0.25">
      <c r="A147" s="177" t="str">
        <f>VLOOKUP(E147,'LISTADO ATM'!$A$2:$C$902,3,0)</f>
        <v>SUR</v>
      </c>
      <c r="B147" s="118">
        <v>3335971684</v>
      </c>
      <c r="C147" s="99">
        <v>44406.671817129631</v>
      </c>
      <c r="D147" s="99" t="s">
        <v>2177</v>
      </c>
      <c r="E147" s="142">
        <v>584</v>
      </c>
      <c r="F147" s="178" t="str">
        <f>VLOOKUP(E147,VIP!$A$2:$O14913,2,0)</f>
        <v>DRBR404</v>
      </c>
      <c r="G147" s="178" t="str">
        <f>VLOOKUP(E147,'LISTADO ATM'!$A$2:$B$901,2,0)</f>
        <v xml:space="preserve">ATM Oficina San Cristóbal I </v>
      </c>
      <c r="H147" s="178" t="str">
        <f>VLOOKUP(E147,VIP!$A$2:$O19874,7,FALSE)</f>
        <v>Si</v>
      </c>
      <c r="I147" s="178" t="str">
        <f>VLOOKUP(E147,VIP!$A$2:$O11839,8,FALSE)</f>
        <v>Si</v>
      </c>
      <c r="J147" s="178" t="str">
        <f>VLOOKUP(E147,VIP!$A$2:$O11789,8,FALSE)</f>
        <v>Si</v>
      </c>
      <c r="K147" s="178" t="str">
        <f>VLOOKUP(E147,VIP!$A$2:$O15363,6,0)</f>
        <v>SI</v>
      </c>
      <c r="L147" s="148" t="s">
        <v>2461</v>
      </c>
      <c r="M147" s="98" t="s">
        <v>2442</v>
      </c>
      <c r="N147" s="98" t="s">
        <v>2449</v>
      </c>
      <c r="O147" s="177" t="s">
        <v>2451</v>
      </c>
      <c r="P147" s="177"/>
      <c r="Q147" s="98" t="s">
        <v>2461</v>
      </c>
    </row>
    <row r="148" spans="1:17" ht="18" x14ac:dyDescent="0.25">
      <c r="A148" s="177" t="str">
        <f>VLOOKUP(E148,'LISTADO ATM'!$A$2:$C$902,3,0)</f>
        <v>NORTE</v>
      </c>
      <c r="B148" s="118">
        <v>3335971685</v>
      </c>
      <c r="C148" s="99">
        <v>44406.671990740739</v>
      </c>
      <c r="D148" s="99" t="s">
        <v>2465</v>
      </c>
      <c r="E148" s="142">
        <v>990</v>
      </c>
      <c r="F148" s="178" t="str">
        <f>VLOOKUP(E148,VIP!$A$2:$O14824,2,0)</f>
        <v>DRBR742</v>
      </c>
      <c r="G148" s="178" t="str">
        <f>VLOOKUP(E148,'LISTADO ATM'!$A$2:$B$901,2,0)</f>
        <v xml:space="preserve">ATM Autoservicio Bonao II </v>
      </c>
      <c r="H148" s="178" t="str">
        <f>VLOOKUP(E148,VIP!$A$2:$O19785,7,FALSE)</f>
        <v>Si</v>
      </c>
      <c r="I148" s="178" t="str">
        <f>VLOOKUP(E148,VIP!$A$2:$O11750,8,FALSE)</f>
        <v>Si</v>
      </c>
      <c r="J148" s="178" t="str">
        <f>VLOOKUP(E148,VIP!$A$2:$O11700,8,FALSE)</f>
        <v>Si</v>
      </c>
      <c r="K148" s="178" t="str">
        <f>VLOOKUP(E148,VIP!$A$2:$O15274,6,0)</f>
        <v>NO</v>
      </c>
      <c r="L148" s="148" t="s">
        <v>2603</v>
      </c>
      <c r="M148" s="98" t="s">
        <v>2442</v>
      </c>
      <c r="N148" s="98" t="s">
        <v>2449</v>
      </c>
      <c r="O148" s="177" t="s">
        <v>2595</v>
      </c>
      <c r="P148" s="177"/>
      <c r="Q148" s="98" t="s">
        <v>2603</v>
      </c>
    </row>
    <row r="149" spans="1:17" ht="18" x14ac:dyDescent="0.25">
      <c r="A149" s="177" t="str">
        <f>VLOOKUP(E149,'LISTADO ATM'!$A$2:$C$902,3,0)</f>
        <v>ESTE</v>
      </c>
      <c r="B149" s="118">
        <v>3335971712</v>
      </c>
      <c r="C149" s="99">
        <v>44406.682650462964</v>
      </c>
      <c r="D149" s="99" t="s">
        <v>2465</v>
      </c>
      <c r="E149" s="142">
        <v>219</v>
      </c>
      <c r="F149" s="178" t="str">
        <f>VLOOKUP(E149,VIP!$A$2:$O14892,2,0)</f>
        <v>DRBR219</v>
      </c>
      <c r="G149" s="178" t="str">
        <f>VLOOKUP(E149,'LISTADO ATM'!$A$2:$B$901,2,0)</f>
        <v xml:space="preserve">ATM Oficina La Altagracia (Higuey) </v>
      </c>
      <c r="H149" s="178" t="str">
        <f>VLOOKUP(E149,VIP!$A$2:$O19853,7,FALSE)</f>
        <v>Si</v>
      </c>
      <c r="I149" s="178" t="str">
        <f>VLOOKUP(E149,VIP!$A$2:$O11818,8,FALSE)</f>
        <v>Si</v>
      </c>
      <c r="J149" s="178" t="str">
        <f>VLOOKUP(E149,VIP!$A$2:$O11768,8,FALSE)</f>
        <v>Si</v>
      </c>
      <c r="K149" s="178" t="str">
        <f>VLOOKUP(E149,VIP!$A$2:$O15342,6,0)</f>
        <v>NO</v>
      </c>
      <c r="L149" s="148" t="s">
        <v>2414</v>
      </c>
      <c r="M149" s="98" t="s">
        <v>2442</v>
      </c>
      <c r="N149" s="98" t="s">
        <v>2449</v>
      </c>
      <c r="O149" s="177" t="s">
        <v>2466</v>
      </c>
      <c r="P149" s="177"/>
      <c r="Q149" s="98" t="s">
        <v>2414</v>
      </c>
    </row>
    <row r="150" spans="1:17" ht="18" x14ac:dyDescent="0.25">
      <c r="A150" s="177" t="str">
        <f>VLOOKUP(E150,'LISTADO ATM'!$A$2:$C$902,3,0)</f>
        <v>SUR</v>
      </c>
      <c r="B150" s="118">
        <v>3335971719</v>
      </c>
      <c r="C150" s="99">
        <v>44406.684155092589</v>
      </c>
      <c r="D150" s="99" t="s">
        <v>2177</v>
      </c>
      <c r="E150" s="142">
        <v>50</v>
      </c>
      <c r="F150" s="178" t="str">
        <f>VLOOKUP(E150,VIP!$A$2:$O14779,2,0)</f>
        <v>DRBR050</v>
      </c>
      <c r="G150" s="178" t="str">
        <f>VLOOKUP(E150,'LISTADO ATM'!$A$2:$B$901,2,0)</f>
        <v xml:space="preserve">ATM Oficina Padre Las Casas (Azua) </v>
      </c>
      <c r="H150" s="178" t="str">
        <f>VLOOKUP(E150,VIP!$A$2:$O19740,7,FALSE)</f>
        <v>Si</v>
      </c>
      <c r="I150" s="178" t="str">
        <f>VLOOKUP(E150,VIP!$A$2:$O11705,8,FALSE)</f>
        <v>Si</v>
      </c>
      <c r="J150" s="178" t="str">
        <f>VLOOKUP(E150,VIP!$A$2:$O11655,8,FALSE)</f>
        <v>Si</v>
      </c>
      <c r="K150" s="178" t="str">
        <f>VLOOKUP(E150,VIP!$A$2:$O15229,6,0)</f>
        <v>NO</v>
      </c>
      <c r="L150" s="148" t="s">
        <v>2216</v>
      </c>
      <c r="M150" s="98" t="s">
        <v>2442</v>
      </c>
      <c r="N150" s="98" t="s">
        <v>2449</v>
      </c>
      <c r="O150" s="177" t="s">
        <v>2451</v>
      </c>
      <c r="P150" s="177"/>
      <c r="Q150" s="98" t="s">
        <v>2216</v>
      </c>
    </row>
    <row r="151" spans="1:17" ht="18" x14ac:dyDescent="0.25">
      <c r="A151" s="177" t="str">
        <f>VLOOKUP(E151,'LISTADO ATM'!$A$2:$C$902,3,0)</f>
        <v>DISTRITO NACIONAL</v>
      </c>
      <c r="B151" s="118">
        <v>3335971786</v>
      </c>
      <c r="C151" s="99">
        <v>44406.71533564815</v>
      </c>
      <c r="D151" s="99" t="s">
        <v>2465</v>
      </c>
      <c r="E151" s="142">
        <v>735</v>
      </c>
      <c r="F151" s="178" t="str">
        <f>VLOOKUP(E151,VIP!$A$2:$O14848,2,0)</f>
        <v>DRBR179</v>
      </c>
      <c r="G151" s="178" t="str">
        <f>VLOOKUP(E151,'LISTADO ATM'!$A$2:$B$901,2,0)</f>
        <v xml:space="preserve">ATM Oficina Independencia II  </v>
      </c>
      <c r="H151" s="178" t="str">
        <f>VLOOKUP(E151,VIP!$A$2:$O19809,7,FALSE)</f>
        <v>Si</v>
      </c>
      <c r="I151" s="178" t="str">
        <f>VLOOKUP(E151,VIP!$A$2:$O11774,8,FALSE)</f>
        <v>Si</v>
      </c>
      <c r="J151" s="178" t="str">
        <f>VLOOKUP(E151,VIP!$A$2:$O11724,8,FALSE)</f>
        <v>Si</v>
      </c>
      <c r="K151" s="178" t="str">
        <f>VLOOKUP(E151,VIP!$A$2:$O15298,6,0)</f>
        <v>NO</v>
      </c>
      <c r="L151" s="148" t="s">
        <v>2438</v>
      </c>
      <c r="M151" s="98" t="s">
        <v>2442</v>
      </c>
      <c r="N151" s="98" t="s">
        <v>2449</v>
      </c>
      <c r="O151" s="177" t="s">
        <v>2466</v>
      </c>
      <c r="P151" s="177"/>
      <c r="Q151" s="98" t="s">
        <v>2438</v>
      </c>
    </row>
    <row r="152" spans="1:17" ht="18" x14ac:dyDescent="0.25">
      <c r="A152" s="177" t="str">
        <f>VLOOKUP(E152,'LISTADO ATM'!$A$2:$C$902,3,0)</f>
        <v>DISTRITO NACIONAL</v>
      </c>
      <c r="B152" s="118">
        <v>3335971799</v>
      </c>
      <c r="C152" s="99">
        <v>44406.729837962965</v>
      </c>
      <c r="D152" s="99" t="s">
        <v>2177</v>
      </c>
      <c r="E152" s="142">
        <v>12</v>
      </c>
      <c r="F152" s="178" t="str">
        <f>VLOOKUP(E152,VIP!$A$2:$O14811,2,0)</f>
        <v>DRBR012</v>
      </c>
      <c r="G152" s="178" t="str">
        <f>VLOOKUP(E152,'LISTADO ATM'!$A$2:$B$901,2,0)</f>
        <v xml:space="preserve">ATM Comercial Ganadera (San Isidro) </v>
      </c>
      <c r="H152" s="178" t="str">
        <f>VLOOKUP(E152,VIP!$A$2:$O19772,7,FALSE)</f>
        <v>Si</v>
      </c>
      <c r="I152" s="178" t="str">
        <f>VLOOKUP(E152,VIP!$A$2:$O11737,8,FALSE)</f>
        <v>No</v>
      </c>
      <c r="J152" s="178" t="str">
        <f>VLOOKUP(E152,VIP!$A$2:$O11687,8,FALSE)</f>
        <v>No</v>
      </c>
      <c r="K152" s="178" t="str">
        <f>VLOOKUP(E152,VIP!$A$2:$O15261,6,0)</f>
        <v>NO</v>
      </c>
      <c r="L152" s="148" t="s">
        <v>2242</v>
      </c>
      <c r="M152" s="98" t="s">
        <v>2442</v>
      </c>
      <c r="N152" s="98" t="s">
        <v>2449</v>
      </c>
      <c r="O152" s="177" t="s">
        <v>2451</v>
      </c>
      <c r="P152" s="177"/>
      <c r="Q152" s="98" t="s">
        <v>2242</v>
      </c>
    </row>
    <row r="153" spans="1:17" ht="18" x14ac:dyDescent="0.25">
      <c r="A153" s="177" t="str">
        <f>VLOOKUP(E153,'LISTADO ATM'!$A$2:$C$902,3,0)</f>
        <v>DISTRITO NACIONAL</v>
      </c>
      <c r="B153" s="118">
        <v>3335971809</v>
      </c>
      <c r="C153" s="99">
        <v>44406.735798611109</v>
      </c>
      <c r="D153" s="99" t="s">
        <v>2177</v>
      </c>
      <c r="E153" s="142">
        <v>761</v>
      </c>
      <c r="F153" s="178" t="str">
        <f>VLOOKUP(E153,VIP!$A$2:$O14812,2,0)</f>
        <v>DRBR761</v>
      </c>
      <c r="G153" s="178" t="str">
        <f>VLOOKUP(E153,'LISTADO ATM'!$A$2:$B$901,2,0)</f>
        <v xml:space="preserve">ATM ISSPOL </v>
      </c>
      <c r="H153" s="178" t="str">
        <f>VLOOKUP(E153,VIP!$A$2:$O19773,7,FALSE)</f>
        <v>Si</v>
      </c>
      <c r="I153" s="178" t="str">
        <f>VLOOKUP(E153,VIP!$A$2:$O11738,8,FALSE)</f>
        <v>Si</v>
      </c>
      <c r="J153" s="178" t="str">
        <f>VLOOKUP(E153,VIP!$A$2:$O11688,8,FALSE)</f>
        <v>Si</v>
      </c>
      <c r="K153" s="178" t="str">
        <f>VLOOKUP(E153,VIP!$A$2:$O15262,6,0)</f>
        <v>NO</v>
      </c>
      <c r="L153" s="148" t="s">
        <v>2242</v>
      </c>
      <c r="M153" s="98" t="s">
        <v>2442</v>
      </c>
      <c r="N153" s="98" t="s">
        <v>2449</v>
      </c>
      <c r="O153" s="177" t="s">
        <v>2451</v>
      </c>
      <c r="P153" s="177"/>
      <c r="Q153" s="98" t="s">
        <v>2242</v>
      </c>
    </row>
    <row r="154" spans="1:17" ht="18" x14ac:dyDescent="0.25">
      <c r="A154" s="177" t="str">
        <f>VLOOKUP(E154,'LISTADO ATM'!$A$2:$C$902,3,0)</f>
        <v>NORTE</v>
      </c>
      <c r="B154" s="118">
        <v>3335971813</v>
      </c>
      <c r="C154" s="99">
        <v>44406.736851851849</v>
      </c>
      <c r="D154" s="99" t="s">
        <v>2178</v>
      </c>
      <c r="E154" s="142">
        <v>388</v>
      </c>
      <c r="F154" s="178" t="str">
        <f>VLOOKUP(E154,VIP!$A$2:$O14813,2,0)</f>
        <v>DRBR388</v>
      </c>
      <c r="G154" s="178" t="str">
        <f>VLOOKUP(E154,'LISTADO ATM'!$A$2:$B$901,2,0)</f>
        <v xml:space="preserve">ATM Multicentro La Sirena Puerto Plata </v>
      </c>
      <c r="H154" s="178" t="str">
        <f>VLOOKUP(E154,VIP!$A$2:$O19774,7,FALSE)</f>
        <v>Si</v>
      </c>
      <c r="I154" s="178" t="str">
        <f>VLOOKUP(E154,VIP!$A$2:$O11739,8,FALSE)</f>
        <v>Si</v>
      </c>
      <c r="J154" s="178" t="str">
        <f>VLOOKUP(E154,VIP!$A$2:$O11689,8,FALSE)</f>
        <v>Si</v>
      </c>
      <c r="K154" s="178" t="str">
        <f>VLOOKUP(E154,VIP!$A$2:$O15263,6,0)</f>
        <v>NO</v>
      </c>
      <c r="L154" s="148" t="s">
        <v>2242</v>
      </c>
      <c r="M154" s="98" t="s">
        <v>2442</v>
      </c>
      <c r="N154" s="98" t="s">
        <v>2449</v>
      </c>
      <c r="O154" s="177" t="s">
        <v>2579</v>
      </c>
      <c r="P154" s="177"/>
      <c r="Q154" s="98" t="s">
        <v>2242</v>
      </c>
    </row>
    <row r="155" spans="1:17" ht="18" x14ac:dyDescent="0.25">
      <c r="A155" s="177" t="str">
        <f>VLOOKUP(E155,'LISTADO ATM'!$A$2:$C$902,3,0)</f>
        <v>DISTRITO NACIONAL</v>
      </c>
      <c r="B155" s="118">
        <v>3335971815</v>
      </c>
      <c r="C155" s="99">
        <v>44406.73777777778</v>
      </c>
      <c r="D155" s="99" t="s">
        <v>2177</v>
      </c>
      <c r="E155" s="142">
        <v>883</v>
      </c>
      <c r="F155" s="178" t="str">
        <f>VLOOKUP(E155,VIP!$A$2:$O14814,2,0)</f>
        <v>DRBR883</v>
      </c>
      <c r="G155" s="178" t="str">
        <f>VLOOKUP(E155,'LISTADO ATM'!$A$2:$B$901,2,0)</f>
        <v xml:space="preserve">ATM Oficina Filadelfia Plaza </v>
      </c>
      <c r="H155" s="178" t="str">
        <f>VLOOKUP(E155,VIP!$A$2:$O19775,7,FALSE)</f>
        <v>Si</v>
      </c>
      <c r="I155" s="178" t="str">
        <f>VLOOKUP(E155,VIP!$A$2:$O11740,8,FALSE)</f>
        <v>Si</v>
      </c>
      <c r="J155" s="178" t="str">
        <f>VLOOKUP(E155,VIP!$A$2:$O11690,8,FALSE)</f>
        <v>Si</v>
      </c>
      <c r="K155" s="178" t="str">
        <f>VLOOKUP(E155,VIP!$A$2:$O15264,6,0)</f>
        <v>NO</v>
      </c>
      <c r="L155" s="148" t="s">
        <v>2242</v>
      </c>
      <c r="M155" s="98" t="s">
        <v>2442</v>
      </c>
      <c r="N155" s="98" t="s">
        <v>2449</v>
      </c>
      <c r="O155" s="177" t="s">
        <v>2451</v>
      </c>
      <c r="P155" s="177"/>
      <c r="Q155" s="98" t="s">
        <v>2242</v>
      </c>
    </row>
    <row r="156" spans="1:17" ht="18" x14ac:dyDescent="0.25">
      <c r="A156" s="177" t="str">
        <f>VLOOKUP(E156,'LISTADO ATM'!$A$2:$C$902,3,0)</f>
        <v>SUR</v>
      </c>
      <c r="B156" s="118">
        <v>3335971820</v>
      </c>
      <c r="C156" s="99">
        <v>44406.753136574072</v>
      </c>
      <c r="D156" s="99" t="s">
        <v>2177</v>
      </c>
      <c r="E156" s="142">
        <v>249</v>
      </c>
      <c r="F156" s="178" t="str">
        <f>VLOOKUP(E156,VIP!$A$2:$O14914,2,0)</f>
        <v>DRBR249</v>
      </c>
      <c r="G156" s="178" t="str">
        <f>VLOOKUP(E156,'LISTADO ATM'!$A$2:$B$901,2,0)</f>
        <v xml:space="preserve">ATM Banco Agrícola Neiba </v>
      </c>
      <c r="H156" s="178" t="str">
        <f>VLOOKUP(E156,VIP!$A$2:$O19875,7,FALSE)</f>
        <v>Si</v>
      </c>
      <c r="I156" s="178" t="str">
        <f>VLOOKUP(E156,VIP!$A$2:$O11840,8,FALSE)</f>
        <v>Si</v>
      </c>
      <c r="J156" s="178" t="str">
        <f>VLOOKUP(E156,VIP!$A$2:$O11790,8,FALSE)</f>
        <v>Si</v>
      </c>
      <c r="K156" s="178" t="str">
        <f>VLOOKUP(E156,VIP!$A$2:$O15364,6,0)</f>
        <v>NO</v>
      </c>
      <c r="L156" s="148" t="s">
        <v>2461</v>
      </c>
      <c r="M156" s="98" t="s">
        <v>2442</v>
      </c>
      <c r="N156" s="98" t="s">
        <v>2449</v>
      </c>
      <c r="O156" s="177" t="s">
        <v>2451</v>
      </c>
      <c r="P156" s="177"/>
      <c r="Q156" s="98" t="s">
        <v>2461</v>
      </c>
    </row>
    <row r="157" spans="1:17" ht="18" x14ac:dyDescent="0.25">
      <c r="A157" s="177" t="str">
        <f>VLOOKUP(E157,'LISTADO ATM'!$A$2:$C$902,3,0)</f>
        <v>DISTRITO NACIONAL</v>
      </c>
      <c r="B157" s="118">
        <v>3335971821</v>
      </c>
      <c r="C157" s="99">
        <v>44406.756296296298</v>
      </c>
      <c r="D157" s="99" t="s">
        <v>2445</v>
      </c>
      <c r="E157" s="142">
        <v>515</v>
      </c>
      <c r="F157" s="178" t="str">
        <f>VLOOKUP(E157,VIP!$A$2:$O14849,2,0)</f>
        <v>DRBR515</v>
      </c>
      <c r="G157" s="178" t="str">
        <f>VLOOKUP(E157,'LISTADO ATM'!$A$2:$B$901,2,0)</f>
        <v xml:space="preserve">ATM Oficina Agora Mall I </v>
      </c>
      <c r="H157" s="178" t="str">
        <f>VLOOKUP(E157,VIP!$A$2:$O19810,7,FALSE)</f>
        <v>Si</v>
      </c>
      <c r="I157" s="178" t="str">
        <f>VLOOKUP(E157,VIP!$A$2:$O11775,8,FALSE)</f>
        <v>Si</v>
      </c>
      <c r="J157" s="178" t="str">
        <f>VLOOKUP(E157,VIP!$A$2:$O11725,8,FALSE)</f>
        <v>Si</v>
      </c>
      <c r="K157" s="178" t="str">
        <f>VLOOKUP(E157,VIP!$A$2:$O15299,6,0)</f>
        <v>SI</v>
      </c>
      <c r="L157" s="148" t="s">
        <v>2438</v>
      </c>
      <c r="M157" s="98" t="s">
        <v>2442</v>
      </c>
      <c r="N157" s="98" t="s">
        <v>2449</v>
      </c>
      <c r="O157" s="177" t="s">
        <v>2450</v>
      </c>
      <c r="P157" s="177"/>
      <c r="Q157" s="98" t="s">
        <v>2438</v>
      </c>
    </row>
    <row r="158" spans="1:17" ht="18" x14ac:dyDescent="0.25">
      <c r="A158" s="177" t="str">
        <f>VLOOKUP(E158,'LISTADO ATM'!$A$2:$C$902,3,0)</f>
        <v>DISTRITO NACIONAL</v>
      </c>
      <c r="B158" s="118">
        <v>3335971824</v>
      </c>
      <c r="C158" s="99">
        <v>44406.7578587963</v>
      </c>
      <c r="D158" s="99" t="s">
        <v>2177</v>
      </c>
      <c r="E158" s="142">
        <v>983</v>
      </c>
      <c r="F158" s="178" t="str">
        <f>VLOOKUP(E158,VIP!$A$2:$O14780,2,0)</f>
        <v>DRBR983</v>
      </c>
      <c r="G158" s="178" t="str">
        <f>VLOOKUP(E158,'LISTADO ATM'!$A$2:$B$901,2,0)</f>
        <v xml:space="preserve">ATM Bravo República de Colombia </v>
      </c>
      <c r="H158" s="178" t="str">
        <f>VLOOKUP(E158,VIP!$A$2:$O19741,7,FALSE)</f>
        <v>Si</v>
      </c>
      <c r="I158" s="178" t="str">
        <f>VLOOKUP(E158,VIP!$A$2:$O11706,8,FALSE)</f>
        <v>No</v>
      </c>
      <c r="J158" s="178" t="str">
        <f>VLOOKUP(E158,VIP!$A$2:$O11656,8,FALSE)</f>
        <v>No</v>
      </c>
      <c r="K158" s="178" t="str">
        <f>VLOOKUP(E158,VIP!$A$2:$O15230,6,0)</f>
        <v>NO</v>
      </c>
      <c r="L158" s="148" t="s">
        <v>2216</v>
      </c>
      <c r="M158" s="98" t="s">
        <v>2442</v>
      </c>
      <c r="N158" s="98" t="s">
        <v>2449</v>
      </c>
      <c r="O158" s="177" t="s">
        <v>2451</v>
      </c>
      <c r="P158" s="178"/>
      <c r="Q158" s="98" t="s">
        <v>2216</v>
      </c>
    </row>
    <row r="159" spans="1:17" ht="18" x14ac:dyDescent="0.25">
      <c r="A159" s="177" t="str">
        <f>VLOOKUP(E159,'LISTADO ATM'!$A$2:$C$902,3,0)</f>
        <v>DISTRITO NACIONAL</v>
      </c>
      <c r="B159" s="118">
        <v>3335971825</v>
      </c>
      <c r="C159" s="99">
        <v>44406.759027777778</v>
      </c>
      <c r="D159" s="99" t="s">
        <v>2177</v>
      </c>
      <c r="E159" s="142">
        <v>938</v>
      </c>
      <c r="F159" s="178" t="str">
        <f>VLOOKUP(E159,VIP!$A$2:$O14815,2,0)</f>
        <v>DRBR938</v>
      </c>
      <c r="G159" s="178" t="str">
        <f>VLOOKUP(E159,'LISTADO ATM'!$A$2:$B$901,2,0)</f>
        <v xml:space="preserve">ATM Autobanco Oficina Filadelfia Plaza </v>
      </c>
      <c r="H159" s="178" t="str">
        <f>VLOOKUP(E159,VIP!$A$2:$O19776,7,FALSE)</f>
        <v>Si</v>
      </c>
      <c r="I159" s="178" t="str">
        <f>VLOOKUP(E159,VIP!$A$2:$O11741,8,FALSE)</f>
        <v>Si</v>
      </c>
      <c r="J159" s="178" t="str">
        <f>VLOOKUP(E159,VIP!$A$2:$O11691,8,FALSE)</f>
        <v>Si</v>
      </c>
      <c r="K159" s="178" t="str">
        <f>VLOOKUP(E159,VIP!$A$2:$O15265,6,0)</f>
        <v>NO</v>
      </c>
      <c r="L159" s="148" t="s">
        <v>2242</v>
      </c>
      <c r="M159" s="98" t="s">
        <v>2442</v>
      </c>
      <c r="N159" s="98" t="s">
        <v>2449</v>
      </c>
      <c r="O159" s="177" t="s">
        <v>2451</v>
      </c>
      <c r="P159" s="177"/>
      <c r="Q159" s="98" t="s">
        <v>2242</v>
      </c>
    </row>
    <row r="160" spans="1:17" ht="18" x14ac:dyDescent="0.25">
      <c r="A160" s="177" t="str">
        <f>VLOOKUP(E160,'LISTADO ATM'!$A$2:$C$902,3,0)</f>
        <v>DISTRITO NACIONAL</v>
      </c>
      <c r="B160" s="118">
        <v>3335971827</v>
      </c>
      <c r="C160" s="99">
        <v>44406.763402777775</v>
      </c>
      <c r="D160" s="99" t="s">
        <v>2445</v>
      </c>
      <c r="E160" s="142">
        <v>580</v>
      </c>
      <c r="F160" s="178" t="str">
        <f>VLOOKUP(E160,VIP!$A$2:$O14850,2,0)</f>
        <v>DRBR523</v>
      </c>
      <c r="G160" s="178" t="str">
        <f>VLOOKUP(E160,'LISTADO ATM'!$A$2:$B$901,2,0)</f>
        <v xml:space="preserve">ATM Edificio Propagas </v>
      </c>
      <c r="H160" s="178" t="str">
        <f>VLOOKUP(E160,VIP!$A$2:$O19811,7,FALSE)</f>
        <v>Si</v>
      </c>
      <c r="I160" s="178" t="str">
        <f>VLOOKUP(E160,VIP!$A$2:$O11776,8,FALSE)</f>
        <v>Si</v>
      </c>
      <c r="J160" s="178" t="str">
        <f>VLOOKUP(E160,VIP!$A$2:$O11726,8,FALSE)</f>
        <v>Si</v>
      </c>
      <c r="K160" s="178" t="str">
        <f>VLOOKUP(E160,VIP!$A$2:$O15300,6,0)</f>
        <v>NO</v>
      </c>
      <c r="L160" s="148" t="s">
        <v>2438</v>
      </c>
      <c r="M160" s="98" t="s">
        <v>2442</v>
      </c>
      <c r="N160" s="98" t="s">
        <v>2449</v>
      </c>
      <c r="O160" s="177" t="s">
        <v>2450</v>
      </c>
      <c r="P160" s="177"/>
      <c r="Q160" s="98" t="s">
        <v>2438</v>
      </c>
    </row>
    <row r="161" spans="1:17" ht="18" x14ac:dyDescent="0.25">
      <c r="A161" s="177" t="str">
        <f>VLOOKUP(E161,'LISTADO ATM'!$A$2:$C$902,3,0)</f>
        <v>NORTE</v>
      </c>
      <c r="B161" s="118">
        <v>3335971830</v>
      </c>
      <c r="C161" s="99">
        <v>44406.768611111111</v>
      </c>
      <c r="D161" s="99" t="s">
        <v>2465</v>
      </c>
      <c r="E161" s="142">
        <v>605</v>
      </c>
      <c r="F161" s="178" t="str">
        <f>VLOOKUP(E161,VIP!$A$2:$O14893,2,0)</f>
        <v>DRBR141</v>
      </c>
      <c r="G161" s="178" t="str">
        <f>VLOOKUP(E161,'LISTADO ATM'!$A$2:$B$901,2,0)</f>
        <v xml:space="preserve">ATM Oficina Bonao I </v>
      </c>
      <c r="H161" s="178" t="str">
        <f>VLOOKUP(E161,VIP!$A$2:$O19854,7,FALSE)</f>
        <v>Si</v>
      </c>
      <c r="I161" s="178" t="str">
        <f>VLOOKUP(E161,VIP!$A$2:$O11819,8,FALSE)</f>
        <v>Si</v>
      </c>
      <c r="J161" s="178" t="str">
        <f>VLOOKUP(E161,VIP!$A$2:$O11769,8,FALSE)</f>
        <v>Si</v>
      </c>
      <c r="K161" s="178" t="str">
        <f>VLOOKUP(E161,VIP!$A$2:$O15343,6,0)</f>
        <v>SI</v>
      </c>
      <c r="L161" s="148" t="s">
        <v>2414</v>
      </c>
      <c r="M161" s="98" t="s">
        <v>2442</v>
      </c>
      <c r="N161" s="98" t="s">
        <v>2449</v>
      </c>
      <c r="O161" s="177" t="s">
        <v>2466</v>
      </c>
      <c r="P161" s="177"/>
      <c r="Q161" s="98" t="s">
        <v>2414</v>
      </c>
    </row>
    <row r="162" spans="1:17" ht="18" x14ac:dyDescent="0.25">
      <c r="A162" s="177" t="str">
        <f>VLOOKUP(E162,'LISTADO ATM'!$A$2:$C$902,3,0)</f>
        <v>DISTRITO NACIONAL</v>
      </c>
      <c r="B162" s="118">
        <v>3335971834</v>
      </c>
      <c r="C162" s="99">
        <v>44406.777743055558</v>
      </c>
      <c r="D162" s="99" t="s">
        <v>2445</v>
      </c>
      <c r="E162" s="142">
        <v>377</v>
      </c>
      <c r="F162" s="178" t="str">
        <f>VLOOKUP(E162,VIP!$A$2:$O14851,2,0)</f>
        <v>DRBR377</v>
      </c>
      <c r="G162" s="178" t="str">
        <f>VLOOKUP(E162,'LISTADO ATM'!$A$2:$B$901,2,0)</f>
        <v>ATM Estación del Metro Eduardo Brito</v>
      </c>
      <c r="H162" s="178" t="str">
        <f>VLOOKUP(E162,VIP!$A$2:$O19812,7,FALSE)</f>
        <v>Si</v>
      </c>
      <c r="I162" s="178" t="str">
        <f>VLOOKUP(E162,VIP!$A$2:$O11777,8,FALSE)</f>
        <v>Si</v>
      </c>
      <c r="J162" s="178" t="str">
        <f>VLOOKUP(E162,VIP!$A$2:$O11727,8,FALSE)</f>
        <v>Si</v>
      </c>
      <c r="K162" s="178" t="str">
        <f>VLOOKUP(E162,VIP!$A$2:$O15301,6,0)</f>
        <v>NO</v>
      </c>
      <c r="L162" s="148" t="s">
        <v>2438</v>
      </c>
      <c r="M162" s="98" t="s">
        <v>2442</v>
      </c>
      <c r="N162" s="98" t="s">
        <v>2449</v>
      </c>
      <c r="O162" s="177" t="s">
        <v>2450</v>
      </c>
      <c r="P162" s="177"/>
      <c r="Q162" s="98" t="s">
        <v>2438</v>
      </c>
    </row>
    <row r="163" spans="1:17" ht="18" x14ac:dyDescent="0.25">
      <c r="A163" s="177" t="str">
        <f>VLOOKUP(E163,'LISTADO ATM'!$A$2:$C$902,3,0)</f>
        <v>DISTRITO NACIONAL</v>
      </c>
      <c r="B163" s="118">
        <v>3335971838</v>
      </c>
      <c r="C163" s="99">
        <v>44406.793877314813</v>
      </c>
      <c r="D163" s="99" t="s">
        <v>2445</v>
      </c>
      <c r="E163" s="142">
        <v>884</v>
      </c>
      <c r="F163" s="178" t="str">
        <f>VLOOKUP(E163,VIP!$A$2:$O14894,2,0)</f>
        <v>DRBR884</v>
      </c>
      <c r="G163" s="178" t="str">
        <f>VLOOKUP(E163,'LISTADO ATM'!$A$2:$B$901,2,0)</f>
        <v xml:space="preserve">ATM UNP Olé Sabana Perdida </v>
      </c>
      <c r="H163" s="178" t="str">
        <f>VLOOKUP(E163,VIP!$A$2:$O19855,7,FALSE)</f>
        <v>Si</v>
      </c>
      <c r="I163" s="178" t="str">
        <f>VLOOKUP(E163,VIP!$A$2:$O11820,8,FALSE)</f>
        <v>Si</v>
      </c>
      <c r="J163" s="178" t="str">
        <f>VLOOKUP(E163,VIP!$A$2:$O11770,8,FALSE)</f>
        <v>Si</v>
      </c>
      <c r="K163" s="178" t="str">
        <f>VLOOKUP(E163,VIP!$A$2:$O15344,6,0)</f>
        <v>NO</v>
      </c>
      <c r="L163" s="148" t="s">
        <v>2414</v>
      </c>
      <c r="M163" s="98" t="s">
        <v>2442</v>
      </c>
      <c r="N163" s="98" t="s">
        <v>2449</v>
      </c>
      <c r="O163" s="177" t="s">
        <v>2450</v>
      </c>
      <c r="P163" s="177"/>
      <c r="Q163" s="98" t="s">
        <v>2414</v>
      </c>
    </row>
    <row r="164" spans="1:17" ht="18" x14ac:dyDescent="0.25">
      <c r="A164" s="177" t="str">
        <f>VLOOKUP(E164,'LISTADO ATM'!$A$2:$C$902,3,0)</f>
        <v>DISTRITO NACIONAL</v>
      </c>
      <c r="B164" s="118">
        <v>3335971842</v>
      </c>
      <c r="C164" s="99">
        <v>44406.815023148149</v>
      </c>
      <c r="D164" s="99" t="s">
        <v>2465</v>
      </c>
      <c r="E164" s="142">
        <v>813</v>
      </c>
      <c r="F164" s="178" t="str">
        <f>VLOOKUP(E164,VIP!$A$2:$O14827,2,0)</f>
        <v>DRBR815</v>
      </c>
      <c r="G164" s="178" t="str">
        <f>VLOOKUP(E164,'LISTADO ATM'!$A$2:$B$901,2,0)</f>
        <v>ATM Occidental Mall</v>
      </c>
      <c r="H164" s="178" t="str">
        <f>VLOOKUP(E164,VIP!$A$2:$O19788,7,FALSE)</f>
        <v>Si</v>
      </c>
      <c r="I164" s="178" t="str">
        <f>VLOOKUP(E164,VIP!$A$2:$O11753,8,FALSE)</f>
        <v>Si</v>
      </c>
      <c r="J164" s="178" t="str">
        <f>VLOOKUP(E164,VIP!$A$2:$O11703,8,FALSE)</f>
        <v>Si</v>
      </c>
      <c r="K164" s="178" t="str">
        <f>VLOOKUP(E164,VIP!$A$2:$O15277,6,0)</f>
        <v>NO</v>
      </c>
      <c r="L164" s="148" t="s">
        <v>2603</v>
      </c>
      <c r="M164" s="98" t="s">
        <v>2442</v>
      </c>
      <c r="N164" s="98" t="s">
        <v>2449</v>
      </c>
      <c r="O164" s="177" t="s">
        <v>2466</v>
      </c>
      <c r="P164" s="177"/>
      <c r="Q164" s="98" t="s">
        <v>2603</v>
      </c>
    </row>
    <row r="165" spans="1:17" ht="18" x14ac:dyDescent="0.25">
      <c r="A165" s="177" t="str">
        <f>VLOOKUP(E165,'LISTADO ATM'!$A$2:$C$902,3,0)</f>
        <v>DISTRITO NACIONAL</v>
      </c>
      <c r="B165" s="118">
        <v>3335971844</v>
      </c>
      <c r="C165" s="99">
        <v>44406.820937500001</v>
      </c>
      <c r="D165" s="99" t="s">
        <v>2177</v>
      </c>
      <c r="E165" s="142">
        <v>113</v>
      </c>
      <c r="F165" s="178" t="str">
        <f>VLOOKUP(E165,VIP!$A$2:$O14783,2,0)</f>
        <v>DRBR113</v>
      </c>
      <c r="G165" s="178" t="str">
        <f>VLOOKUP(E165,'LISTADO ATM'!$A$2:$B$901,2,0)</f>
        <v xml:space="preserve">ATM Autoservicio Atalaya del Mar </v>
      </c>
      <c r="H165" s="178" t="str">
        <f>VLOOKUP(E165,VIP!$A$2:$O19744,7,FALSE)</f>
        <v>Si</v>
      </c>
      <c r="I165" s="178" t="str">
        <f>VLOOKUP(E165,VIP!$A$2:$O11709,8,FALSE)</f>
        <v>No</v>
      </c>
      <c r="J165" s="178" t="str">
        <f>VLOOKUP(E165,VIP!$A$2:$O11659,8,FALSE)</f>
        <v>No</v>
      </c>
      <c r="K165" s="178" t="str">
        <f>VLOOKUP(E165,VIP!$A$2:$O15233,6,0)</f>
        <v>NO</v>
      </c>
      <c r="L165" s="148" t="s">
        <v>2216</v>
      </c>
      <c r="M165" s="98" t="s">
        <v>2442</v>
      </c>
      <c r="N165" s="98" t="s">
        <v>2449</v>
      </c>
      <c r="O165" s="177" t="s">
        <v>2451</v>
      </c>
      <c r="P165" s="177"/>
      <c r="Q165" s="98" t="s">
        <v>2216</v>
      </c>
    </row>
    <row r="166" spans="1:17" ht="18" x14ac:dyDescent="0.25">
      <c r="A166" s="177" t="str">
        <f>VLOOKUP(E166,'LISTADO ATM'!$A$2:$C$902,3,0)</f>
        <v>DISTRITO NACIONAL</v>
      </c>
      <c r="B166" s="118">
        <v>3335971845</v>
      </c>
      <c r="C166" s="99">
        <v>44406.82571759259</v>
      </c>
      <c r="D166" s="99" t="s">
        <v>2445</v>
      </c>
      <c r="E166" s="142">
        <v>989</v>
      </c>
      <c r="F166" s="178" t="str">
        <f>VLOOKUP(E166,VIP!$A$2:$O14826,2,0)</f>
        <v>DRBR989</v>
      </c>
      <c r="G166" s="178" t="str">
        <f>VLOOKUP(E166,'LISTADO ATM'!$A$2:$B$901,2,0)</f>
        <v xml:space="preserve">ATM Ministerio de Deportes </v>
      </c>
      <c r="H166" s="178" t="str">
        <f>VLOOKUP(E166,VIP!$A$2:$O19787,7,FALSE)</f>
        <v>Si</v>
      </c>
      <c r="I166" s="178" t="str">
        <f>VLOOKUP(E166,VIP!$A$2:$O11752,8,FALSE)</f>
        <v>Si</v>
      </c>
      <c r="J166" s="178" t="str">
        <f>VLOOKUP(E166,VIP!$A$2:$O11702,8,FALSE)</f>
        <v>Si</v>
      </c>
      <c r="K166" s="178" t="str">
        <f>VLOOKUP(E166,VIP!$A$2:$O15276,6,0)</f>
        <v>NO</v>
      </c>
      <c r="L166" s="148" t="s">
        <v>2603</v>
      </c>
      <c r="M166" s="98" t="s">
        <v>2442</v>
      </c>
      <c r="N166" s="98" t="s">
        <v>2449</v>
      </c>
      <c r="O166" s="177" t="s">
        <v>2450</v>
      </c>
      <c r="P166" s="177"/>
      <c r="Q166" s="98" t="s">
        <v>2603</v>
      </c>
    </row>
    <row r="167" spans="1:17" ht="18" x14ac:dyDescent="0.25">
      <c r="A167" s="177" t="str">
        <f>VLOOKUP(E167,'LISTADO ATM'!$A$2:$C$902,3,0)</f>
        <v>DISTRITO NACIONAL</v>
      </c>
      <c r="B167" s="118">
        <v>3335971846</v>
      </c>
      <c r="C167" s="99">
        <v>44406.826643518521</v>
      </c>
      <c r="D167" s="99" t="s">
        <v>2177</v>
      </c>
      <c r="E167" s="142">
        <v>981</v>
      </c>
      <c r="F167" s="178" t="str">
        <f>VLOOKUP(E167,VIP!$A$2:$O14793,2,0)</f>
        <v>DRBR981</v>
      </c>
      <c r="G167" s="178" t="str">
        <f>VLOOKUP(E167,'LISTADO ATM'!$A$2:$B$901,2,0)</f>
        <v xml:space="preserve">ATM Edificio 911 </v>
      </c>
      <c r="H167" s="178" t="str">
        <f>VLOOKUP(E167,VIP!$A$2:$O19754,7,FALSE)</f>
        <v>Si</v>
      </c>
      <c r="I167" s="178" t="str">
        <f>VLOOKUP(E167,VIP!$A$2:$O11719,8,FALSE)</f>
        <v>Si</v>
      </c>
      <c r="J167" s="178" t="str">
        <f>VLOOKUP(E167,VIP!$A$2:$O11669,8,FALSE)</f>
        <v>Si</v>
      </c>
      <c r="K167" s="178" t="str">
        <f>VLOOKUP(E167,VIP!$A$2:$O15243,6,0)</f>
        <v>NO</v>
      </c>
      <c r="L167" s="148" t="s">
        <v>2461</v>
      </c>
      <c r="M167" s="98" t="s">
        <v>2442</v>
      </c>
      <c r="N167" s="98" t="s">
        <v>2449</v>
      </c>
      <c r="O167" s="177" t="s">
        <v>2451</v>
      </c>
      <c r="P167" s="177"/>
      <c r="Q167" s="98" t="s">
        <v>2461</v>
      </c>
    </row>
    <row r="168" spans="1:17" ht="18" x14ac:dyDescent="0.25">
      <c r="A168" s="177" t="str">
        <f>VLOOKUP(E168,'LISTADO ATM'!$A$2:$C$902,3,0)</f>
        <v>DISTRITO NACIONAL</v>
      </c>
      <c r="B168" s="118">
        <v>3335971848</v>
      </c>
      <c r="C168" s="99">
        <v>44406.828020833331</v>
      </c>
      <c r="D168" s="99" t="s">
        <v>2177</v>
      </c>
      <c r="E168" s="142">
        <v>355</v>
      </c>
      <c r="F168" s="178" t="str">
        <f>VLOOKUP(E168,VIP!$A$2:$O14792,2,0)</f>
        <v>DRBR355</v>
      </c>
      <c r="G168" s="178" t="str">
        <f>VLOOKUP(E168,'LISTADO ATM'!$A$2:$B$901,2,0)</f>
        <v xml:space="preserve">ATM UNP Metro II </v>
      </c>
      <c r="H168" s="178" t="str">
        <f>VLOOKUP(E168,VIP!$A$2:$O19753,7,FALSE)</f>
        <v>Si</v>
      </c>
      <c r="I168" s="178" t="str">
        <f>VLOOKUP(E168,VIP!$A$2:$O11718,8,FALSE)</f>
        <v>Si</v>
      </c>
      <c r="J168" s="178" t="str">
        <f>VLOOKUP(E168,VIP!$A$2:$O11668,8,FALSE)</f>
        <v>Si</v>
      </c>
      <c r="K168" s="178" t="str">
        <f>VLOOKUP(E168,VIP!$A$2:$O15242,6,0)</f>
        <v>SI</v>
      </c>
      <c r="L168" s="148" t="s">
        <v>2461</v>
      </c>
      <c r="M168" s="98" t="s">
        <v>2442</v>
      </c>
      <c r="N168" s="98" t="s">
        <v>2449</v>
      </c>
      <c r="O168" s="177" t="s">
        <v>2451</v>
      </c>
      <c r="P168" s="177"/>
      <c r="Q168" s="98" t="s">
        <v>2461</v>
      </c>
    </row>
    <row r="169" spans="1:17" ht="18" x14ac:dyDescent="0.25">
      <c r="A169" s="177" t="str">
        <f>VLOOKUP(E169,'LISTADO ATM'!$A$2:$C$902,3,0)</f>
        <v>NORTE</v>
      </c>
      <c r="B169" s="118">
        <v>3335971850</v>
      </c>
      <c r="C169" s="99">
        <v>44406.830995370372</v>
      </c>
      <c r="D169" s="99" t="s">
        <v>2178</v>
      </c>
      <c r="E169" s="142">
        <v>413</v>
      </c>
      <c r="F169" s="178" t="str">
        <f>VLOOKUP(E169,VIP!$A$2:$O14791,2,0)</f>
        <v>DRBR413</v>
      </c>
      <c r="G169" s="178" t="str">
        <f>VLOOKUP(E169,'LISTADO ATM'!$A$2:$B$901,2,0)</f>
        <v xml:space="preserve">ATM UNP Las Galeras Samaná </v>
      </c>
      <c r="H169" s="178" t="str">
        <f>VLOOKUP(E169,VIP!$A$2:$O19752,7,FALSE)</f>
        <v>Si</v>
      </c>
      <c r="I169" s="178" t="str">
        <f>VLOOKUP(E169,VIP!$A$2:$O11717,8,FALSE)</f>
        <v>Si</v>
      </c>
      <c r="J169" s="178" t="str">
        <f>VLOOKUP(E169,VIP!$A$2:$O11667,8,FALSE)</f>
        <v>Si</v>
      </c>
      <c r="K169" s="178" t="str">
        <f>VLOOKUP(E169,VIP!$A$2:$O15241,6,0)</f>
        <v>NO</v>
      </c>
      <c r="L169" s="148" t="s">
        <v>2461</v>
      </c>
      <c r="M169" s="98" t="s">
        <v>2442</v>
      </c>
      <c r="N169" s="98" t="s">
        <v>2449</v>
      </c>
      <c r="O169" s="177" t="s">
        <v>2579</v>
      </c>
      <c r="P169" s="177"/>
      <c r="Q169" s="98" t="s">
        <v>2461</v>
      </c>
    </row>
    <row r="170" spans="1:17" ht="18" x14ac:dyDescent="0.25">
      <c r="A170" s="177" t="str">
        <f>VLOOKUP(E170,'LISTADO ATM'!$A$2:$C$902,3,0)</f>
        <v>DISTRITO NACIONAL</v>
      </c>
      <c r="B170" s="118">
        <v>3335971853</v>
      </c>
      <c r="C170" s="99">
        <v>44406.832719907405</v>
      </c>
      <c r="D170" s="99" t="s">
        <v>2177</v>
      </c>
      <c r="E170" s="142">
        <v>671</v>
      </c>
      <c r="F170" s="178" t="str">
        <f>VLOOKUP(E170,VIP!$A$2:$O14782,2,0)</f>
        <v>DRBR671</v>
      </c>
      <c r="G170" s="178" t="str">
        <f>VLOOKUP(E170,'LISTADO ATM'!$A$2:$B$901,2,0)</f>
        <v>ATM Ayuntamiento Sto. Dgo. Norte</v>
      </c>
      <c r="H170" s="178" t="str">
        <f>VLOOKUP(E170,VIP!$A$2:$O19743,7,FALSE)</f>
        <v>Si</v>
      </c>
      <c r="I170" s="178" t="str">
        <f>VLOOKUP(E170,VIP!$A$2:$O11708,8,FALSE)</f>
        <v>Si</v>
      </c>
      <c r="J170" s="178" t="str">
        <f>VLOOKUP(E170,VIP!$A$2:$O11658,8,FALSE)</f>
        <v>Si</v>
      </c>
      <c r="K170" s="178" t="str">
        <f>VLOOKUP(E170,VIP!$A$2:$O15232,6,0)</f>
        <v>NO</v>
      </c>
      <c r="L170" s="148" t="s">
        <v>2216</v>
      </c>
      <c r="M170" s="98" t="s">
        <v>2442</v>
      </c>
      <c r="N170" s="98" t="s">
        <v>2449</v>
      </c>
      <c r="O170" s="177" t="s">
        <v>2451</v>
      </c>
      <c r="P170" s="177"/>
      <c r="Q170" s="98" t="s">
        <v>2216</v>
      </c>
    </row>
    <row r="171" spans="1:17" ht="18" x14ac:dyDescent="0.25">
      <c r="A171" s="177" t="str">
        <f>VLOOKUP(E171,'LISTADO ATM'!$A$2:$C$902,3,0)</f>
        <v>SUR</v>
      </c>
      <c r="B171" s="118">
        <v>3335971862</v>
      </c>
      <c r="C171" s="99">
        <v>44406.872789351852</v>
      </c>
      <c r="D171" s="99" t="s">
        <v>2465</v>
      </c>
      <c r="E171" s="142">
        <v>995</v>
      </c>
      <c r="F171" s="178" t="str">
        <f>VLOOKUP(E171,VIP!$A$2:$O14852,2,0)</f>
        <v>DRBR545</v>
      </c>
      <c r="G171" s="178" t="str">
        <f>VLOOKUP(E171,'LISTADO ATM'!$A$2:$B$901,2,0)</f>
        <v xml:space="preserve">ATM Oficina San Cristobal III (Lobby) </v>
      </c>
      <c r="H171" s="178" t="str">
        <f>VLOOKUP(E171,VIP!$A$2:$O19813,7,FALSE)</f>
        <v>Si</v>
      </c>
      <c r="I171" s="178" t="str">
        <f>VLOOKUP(E171,VIP!$A$2:$O11778,8,FALSE)</f>
        <v>No</v>
      </c>
      <c r="J171" s="178" t="str">
        <f>VLOOKUP(E171,VIP!$A$2:$O11728,8,FALSE)</f>
        <v>No</v>
      </c>
      <c r="K171" s="178" t="str">
        <f>VLOOKUP(E171,VIP!$A$2:$O15302,6,0)</f>
        <v>NO</v>
      </c>
      <c r="L171" s="148" t="s">
        <v>2438</v>
      </c>
      <c r="M171" s="98" t="s">
        <v>2442</v>
      </c>
      <c r="N171" s="98" t="s">
        <v>2449</v>
      </c>
      <c r="O171" s="177" t="s">
        <v>2466</v>
      </c>
      <c r="P171" s="177"/>
      <c r="Q171" s="98" t="s">
        <v>2438</v>
      </c>
    </row>
    <row r="172" spans="1:17" ht="18" x14ac:dyDescent="0.25">
      <c r="A172" s="177" t="str">
        <f>VLOOKUP(E172,'LISTADO ATM'!$A$2:$C$902,3,0)</f>
        <v>DISTRITO NACIONAL</v>
      </c>
      <c r="B172" s="118">
        <v>3335971863</v>
      </c>
      <c r="C172" s="99">
        <v>44406.87537037037</v>
      </c>
      <c r="D172" s="99" t="s">
        <v>2465</v>
      </c>
      <c r="E172" s="142">
        <v>955</v>
      </c>
      <c r="F172" s="178" t="str">
        <f>VLOOKUP(E172,VIP!$A$2:$O14897,2,0)</f>
        <v>DRBR955</v>
      </c>
      <c r="G172" s="178" t="str">
        <f>VLOOKUP(E172,'LISTADO ATM'!$A$2:$B$901,2,0)</f>
        <v xml:space="preserve">ATM Oficina Americana Independencia II </v>
      </c>
      <c r="H172" s="178" t="str">
        <f>VLOOKUP(E172,VIP!$A$2:$O19858,7,FALSE)</f>
        <v>Si</v>
      </c>
      <c r="I172" s="178" t="str">
        <f>VLOOKUP(E172,VIP!$A$2:$O11823,8,FALSE)</f>
        <v>Si</v>
      </c>
      <c r="J172" s="178" t="str">
        <f>VLOOKUP(E172,VIP!$A$2:$O11773,8,FALSE)</f>
        <v>Si</v>
      </c>
      <c r="K172" s="178" t="str">
        <f>VLOOKUP(E172,VIP!$A$2:$O15347,6,0)</f>
        <v>NO</v>
      </c>
      <c r="L172" s="148" t="s">
        <v>2414</v>
      </c>
      <c r="M172" s="98" t="s">
        <v>2442</v>
      </c>
      <c r="N172" s="98" t="s">
        <v>2449</v>
      </c>
      <c r="O172" s="177" t="s">
        <v>2466</v>
      </c>
      <c r="P172" s="177"/>
      <c r="Q172" s="98" t="s">
        <v>2414</v>
      </c>
    </row>
    <row r="173" spans="1:17" ht="18" x14ac:dyDescent="0.25">
      <c r="A173" s="177" t="str">
        <f>VLOOKUP(E173,'LISTADO ATM'!$A$2:$C$902,3,0)</f>
        <v>DISTRITO NACIONAL</v>
      </c>
      <c r="B173" s="118">
        <v>3335971864</v>
      </c>
      <c r="C173" s="99">
        <v>44406.88144675926</v>
      </c>
      <c r="D173" s="99" t="s">
        <v>2445</v>
      </c>
      <c r="E173" s="142">
        <v>790</v>
      </c>
      <c r="F173" s="178" t="str">
        <f>VLOOKUP(E173,VIP!$A$2:$O14896,2,0)</f>
        <v>DRBR16I</v>
      </c>
      <c r="G173" s="178" t="str">
        <f>VLOOKUP(E173,'LISTADO ATM'!$A$2:$B$901,2,0)</f>
        <v xml:space="preserve">ATM Oficina Bella Vista Mall I </v>
      </c>
      <c r="H173" s="178" t="str">
        <f>VLOOKUP(E173,VIP!$A$2:$O19857,7,FALSE)</f>
        <v>Si</v>
      </c>
      <c r="I173" s="178" t="str">
        <f>VLOOKUP(E173,VIP!$A$2:$O11822,8,FALSE)</f>
        <v>Si</v>
      </c>
      <c r="J173" s="178" t="str">
        <f>VLOOKUP(E173,VIP!$A$2:$O11772,8,FALSE)</f>
        <v>Si</v>
      </c>
      <c r="K173" s="178" t="str">
        <f>VLOOKUP(E173,VIP!$A$2:$O15346,6,0)</f>
        <v>SI</v>
      </c>
      <c r="L173" s="148" t="s">
        <v>2414</v>
      </c>
      <c r="M173" s="98" t="s">
        <v>2442</v>
      </c>
      <c r="N173" s="98" t="s">
        <v>2449</v>
      </c>
      <c r="O173" s="177" t="s">
        <v>2450</v>
      </c>
      <c r="P173" s="177"/>
      <c r="Q173" s="98" t="s">
        <v>2414</v>
      </c>
    </row>
    <row r="174" spans="1:17" ht="18" x14ac:dyDescent="0.25">
      <c r="A174" s="177" t="str">
        <f>VLOOKUP(E174,'LISTADO ATM'!$A$2:$C$902,3,0)</f>
        <v>DISTRITO NACIONAL</v>
      </c>
      <c r="B174" s="118">
        <v>3335971866</v>
      </c>
      <c r="C174" s="99">
        <v>44406.89340277778</v>
      </c>
      <c r="D174" s="99" t="s">
        <v>2177</v>
      </c>
      <c r="E174" s="142">
        <v>684</v>
      </c>
      <c r="F174" s="178" t="str">
        <f>VLOOKUP(E174,VIP!$A$2:$O14781,2,0)</f>
        <v>DRBR684</v>
      </c>
      <c r="G174" s="178" t="str">
        <f>VLOOKUP(E174,'LISTADO ATM'!$A$2:$B$901,2,0)</f>
        <v>ATM Estación Texaco Prolongación 27 Febrero</v>
      </c>
      <c r="H174" s="178" t="str">
        <f>VLOOKUP(E174,VIP!$A$2:$O19742,7,FALSE)</f>
        <v>NO</v>
      </c>
      <c r="I174" s="178" t="str">
        <f>VLOOKUP(E174,VIP!$A$2:$O11707,8,FALSE)</f>
        <v>NO</v>
      </c>
      <c r="J174" s="178" t="str">
        <f>VLOOKUP(E174,VIP!$A$2:$O11657,8,FALSE)</f>
        <v>NO</v>
      </c>
      <c r="K174" s="178" t="str">
        <f>VLOOKUP(E174,VIP!$A$2:$O15231,6,0)</f>
        <v>NO</v>
      </c>
      <c r="L174" s="148" t="s">
        <v>2216</v>
      </c>
      <c r="M174" s="98" t="s">
        <v>2442</v>
      </c>
      <c r="N174" s="98" t="s">
        <v>2449</v>
      </c>
      <c r="O174" s="177" t="s">
        <v>2451</v>
      </c>
      <c r="P174" s="177"/>
      <c r="Q174" s="98" t="s">
        <v>2216</v>
      </c>
    </row>
    <row r="175" spans="1:17" ht="18" x14ac:dyDescent="0.25">
      <c r="A175" s="177" t="str">
        <f>VLOOKUP(E175,'LISTADO ATM'!$A$2:$C$902,3,0)</f>
        <v>NORTE</v>
      </c>
      <c r="B175" s="118">
        <v>3335971868</v>
      </c>
      <c r="C175" s="99">
        <v>44406.928749999999</v>
      </c>
      <c r="D175" s="99" t="s">
        <v>2177</v>
      </c>
      <c r="E175" s="142">
        <v>991</v>
      </c>
      <c r="F175" s="178" t="str">
        <f>VLOOKUP(E175,VIP!$A$2:$O14790,2,0)</f>
        <v>DRBR991</v>
      </c>
      <c r="G175" s="178" t="str">
        <f>VLOOKUP(E175,'LISTADO ATM'!$A$2:$B$901,2,0)</f>
        <v xml:space="preserve">ATM UNP Las Matas de Santa Cruz </v>
      </c>
      <c r="H175" s="178" t="str">
        <f>VLOOKUP(E175,VIP!$A$2:$O19751,7,FALSE)</f>
        <v>Si</v>
      </c>
      <c r="I175" s="178" t="str">
        <f>VLOOKUP(E175,VIP!$A$2:$O11716,8,FALSE)</f>
        <v>Si</v>
      </c>
      <c r="J175" s="178" t="str">
        <f>VLOOKUP(E175,VIP!$A$2:$O11666,8,FALSE)</f>
        <v>Si</v>
      </c>
      <c r="K175" s="178" t="str">
        <f>VLOOKUP(E175,VIP!$A$2:$O15240,6,0)</f>
        <v>NO</v>
      </c>
      <c r="L175" s="148" t="s">
        <v>2461</v>
      </c>
      <c r="M175" s="98" t="s">
        <v>2442</v>
      </c>
      <c r="N175" s="98" t="s">
        <v>2449</v>
      </c>
      <c r="O175" s="177" t="s">
        <v>2451</v>
      </c>
      <c r="P175" s="177"/>
      <c r="Q175" s="98" t="s">
        <v>2461</v>
      </c>
    </row>
    <row r="176" spans="1:17" ht="18" x14ac:dyDescent="0.25">
      <c r="A176" s="177" t="str">
        <f>VLOOKUP(E176,'LISTADO ATM'!$A$2:$C$902,3,0)</f>
        <v>DISTRITO NACIONAL</v>
      </c>
      <c r="B176" s="118">
        <v>3335971869</v>
      </c>
      <c r="C176" s="99">
        <v>44406.929652777777</v>
      </c>
      <c r="D176" s="99" t="s">
        <v>2445</v>
      </c>
      <c r="E176" s="142">
        <v>169</v>
      </c>
      <c r="F176" s="178" t="str">
        <f>VLOOKUP(E176,VIP!$A$2:$O14895,2,0)</f>
        <v>DRBR169</v>
      </c>
      <c r="G176" s="178" t="str">
        <f>VLOOKUP(E176,'LISTADO ATM'!$A$2:$B$901,2,0)</f>
        <v xml:space="preserve">ATM Oficina Caonabo </v>
      </c>
      <c r="H176" s="178" t="str">
        <f>VLOOKUP(E176,VIP!$A$2:$O19856,7,FALSE)</f>
        <v>Si</v>
      </c>
      <c r="I176" s="178" t="str">
        <f>VLOOKUP(E176,VIP!$A$2:$O11821,8,FALSE)</f>
        <v>Si</v>
      </c>
      <c r="J176" s="178" t="str">
        <f>VLOOKUP(E176,VIP!$A$2:$O11771,8,FALSE)</f>
        <v>Si</v>
      </c>
      <c r="K176" s="178" t="str">
        <f>VLOOKUP(E176,VIP!$A$2:$O15345,6,0)</f>
        <v>NO</v>
      </c>
      <c r="L176" s="148" t="s">
        <v>2414</v>
      </c>
      <c r="M176" s="98" t="s">
        <v>2442</v>
      </c>
      <c r="N176" s="98" t="s">
        <v>2449</v>
      </c>
      <c r="O176" s="177" t="s">
        <v>2450</v>
      </c>
      <c r="P176" s="177"/>
      <c r="Q176" s="98" t="s">
        <v>2414</v>
      </c>
    </row>
    <row r="177" spans="1:17" ht="18" x14ac:dyDescent="0.25">
      <c r="A177" s="177" t="str">
        <f>VLOOKUP(E177,'LISTADO ATM'!$A$2:$C$902,3,0)</f>
        <v>ESTE</v>
      </c>
      <c r="B177" s="118">
        <v>3335971870</v>
      </c>
      <c r="C177" s="99">
        <v>44406.929722222223</v>
      </c>
      <c r="D177" s="99" t="s">
        <v>2177</v>
      </c>
      <c r="E177" s="142">
        <v>822</v>
      </c>
      <c r="F177" s="178" t="str">
        <f>VLOOKUP(E177,VIP!$A$2:$O14818,2,0)</f>
        <v>DRBR822</v>
      </c>
      <c r="G177" s="178" t="str">
        <f>VLOOKUP(E177,'LISTADO ATM'!$A$2:$B$901,2,0)</f>
        <v xml:space="preserve">ATM INDUSPALMA </v>
      </c>
      <c r="H177" s="178" t="str">
        <f>VLOOKUP(E177,VIP!$A$2:$O19779,7,FALSE)</f>
        <v>Si</v>
      </c>
      <c r="I177" s="178" t="str">
        <f>VLOOKUP(E177,VIP!$A$2:$O11744,8,FALSE)</f>
        <v>Si</v>
      </c>
      <c r="J177" s="178" t="str">
        <f>VLOOKUP(E177,VIP!$A$2:$O11694,8,FALSE)</f>
        <v>Si</v>
      </c>
      <c r="K177" s="178" t="str">
        <f>VLOOKUP(E177,VIP!$A$2:$O15268,6,0)</f>
        <v>NO</v>
      </c>
      <c r="L177" s="148" t="s">
        <v>2242</v>
      </c>
      <c r="M177" s="98" t="s">
        <v>2442</v>
      </c>
      <c r="N177" s="98" t="s">
        <v>2449</v>
      </c>
      <c r="O177" s="177" t="s">
        <v>2451</v>
      </c>
      <c r="P177" s="177"/>
      <c r="Q177" s="98" t="s">
        <v>2242</v>
      </c>
    </row>
    <row r="178" spans="1:17" ht="18" x14ac:dyDescent="0.25">
      <c r="A178" s="177" t="str">
        <f>VLOOKUP(E178,'LISTADO ATM'!$A$2:$C$902,3,0)</f>
        <v>NORTE</v>
      </c>
      <c r="B178" s="118">
        <v>3335971872</v>
      </c>
      <c r="C178" s="99">
        <v>44406.931261574071</v>
      </c>
      <c r="D178" s="99" t="s">
        <v>2177</v>
      </c>
      <c r="E178" s="142">
        <v>944</v>
      </c>
      <c r="F178" s="178" t="str">
        <f>VLOOKUP(E178,VIP!$A$2:$O14789,2,0)</f>
        <v>DRBR944</v>
      </c>
      <c r="G178" s="178" t="str">
        <f>VLOOKUP(E178,'LISTADO ATM'!$A$2:$B$901,2,0)</f>
        <v xml:space="preserve">ATM UNP Mao </v>
      </c>
      <c r="H178" s="178" t="str">
        <f>VLOOKUP(E178,VIP!$A$2:$O19750,7,FALSE)</f>
        <v>Si</v>
      </c>
      <c r="I178" s="178" t="str">
        <f>VLOOKUP(E178,VIP!$A$2:$O11715,8,FALSE)</f>
        <v>Si</v>
      </c>
      <c r="J178" s="178" t="str">
        <f>VLOOKUP(E178,VIP!$A$2:$O11665,8,FALSE)</f>
        <v>Si</v>
      </c>
      <c r="K178" s="178" t="str">
        <f>VLOOKUP(E178,VIP!$A$2:$O15239,6,0)</f>
        <v>NO</v>
      </c>
      <c r="L178" s="148" t="s">
        <v>2461</v>
      </c>
      <c r="M178" s="98" t="s">
        <v>2442</v>
      </c>
      <c r="N178" s="98" t="s">
        <v>2449</v>
      </c>
      <c r="O178" s="177" t="s">
        <v>2451</v>
      </c>
      <c r="P178" s="177"/>
      <c r="Q178" s="98" t="s">
        <v>2461</v>
      </c>
    </row>
    <row r="179" spans="1:17" ht="18" x14ac:dyDescent="0.25">
      <c r="A179" s="177" t="str">
        <f>VLOOKUP(E179,'LISTADO ATM'!$A$2:$C$902,3,0)</f>
        <v>ESTE</v>
      </c>
      <c r="B179" s="118">
        <v>3335971873</v>
      </c>
      <c r="C179" s="99">
        <v>44406.932476851849</v>
      </c>
      <c r="D179" s="99" t="s">
        <v>2177</v>
      </c>
      <c r="E179" s="142">
        <v>213</v>
      </c>
      <c r="F179" s="178" t="str">
        <f>VLOOKUP(E179,VIP!$A$2:$O14817,2,0)</f>
        <v>DRBR213</v>
      </c>
      <c r="G179" s="178" t="str">
        <f>VLOOKUP(E179,'LISTADO ATM'!$A$2:$B$901,2,0)</f>
        <v xml:space="preserve">ATM Almacenes Iberia (La Romana) </v>
      </c>
      <c r="H179" s="178" t="str">
        <f>VLOOKUP(E179,VIP!$A$2:$O19778,7,FALSE)</f>
        <v>Si</v>
      </c>
      <c r="I179" s="178" t="str">
        <f>VLOOKUP(E179,VIP!$A$2:$O11743,8,FALSE)</f>
        <v>Si</v>
      </c>
      <c r="J179" s="178" t="str">
        <f>VLOOKUP(E179,VIP!$A$2:$O11693,8,FALSE)</f>
        <v>Si</v>
      </c>
      <c r="K179" s="178" t="str">
        <f>VLOOKUP(E179,VIP!$A$2:$O15267,6,0)</f>
        <v>NO</v>
      </c>
      <c r="L179" s="148" t="s">
        <v>2242</v>
      </c>
      <c r="M179" s="98" t="s">
        <v>2442</v>
      </c>
      <c r="N179" s="98" t="s">
        <v>2449</v>
      </c>
      <c r="O179" s="177" t="s">
        <v>2451</v>
      </c>
      <c r="P179" s="177"/>
      <c r="Q179" s="98" t="s">
        <v>2242</v>
      </c>
    </row>
    <row r="180" spans="1:17" ht="18" x14ac:dyDescent="0.25">
      <c r="A180" s="177" t="str">
        <f>VLOOKUP(E180,'LISTADO ATM'!$A$2:$C$902,3,0)</f>
        <v>DISTRITO NACIONAL</v>
      </c>
      <c r="B180" s="118">
        <v>3335971874</v>
      </c>
      <c r="C180" s="99">
        <v>44406.937175925923</v>
      </c>
      <c r="D180" s="99" t="s">
        <v>2177</v>
      </c>
      <c r="E180" s="142">
        <v>896</v>
      </c>
      <c r="F180" s="178" t="str">
        <f>VLOOKUP(E180,VIP!$A$2:$O14816,2,0)</f>
        <v>DRBR896</v>
      </c>
      <c r="G180" s="178" t="str">
        <f>VLOOKUP(E180,'LISTADO ATM'!$A$2:$B$901,2,0)</f>
        <v xml:space="preserve">ATM Campamento Militar 16 de Agosto I </v>
      </c>
      <c r="H180" s="178" t="str">
        <f>VLOOKUP(E180,VIP!$A$2:$O19777,7,FALSE)</f>
        <v>Si</v>
      </c>
      <c r="I180" s="178" t="str">
        <f>VLOOKUP(E180,VIP!$A$2:$O11742,8,FALSE)</f>
        <v>Si</v>
      </c>
      <c r="J180" s="178" t="str">
        <f>VLOOKUP(E180,VIP!$A$2:$O11692,8,FALSE)</f>
        <v>Si</v>
      </c>
      <c r="K180" s="178" t="str">
        <f>VLOOKUP(E180,VIP!$A$2:$O15266,6,0)</f>
        <v>NO</v>
      </c>
      <c r="L180" s="148" t="s">
        <v>2242</v>
      </c>
      <c r="M180" s="98" t="s">
        <v>2442</v>
      </c>
      <c r="N180" s="98" t="s">
        <v>2449</v>
      </c>
      <c r="O180" s="177" t="s">
        <v>2451</v>
      </c>
      <c r="P180" s="177"/>
      <c r="Q180" s="98" t="s">
        <v>2242</v>
      </c>
    </row>
    <row r="181" spans="1:17" ht="18" x14ac:dyDescent="0.25">
      <c r="A181" s="177" t="str">
        <f>VLOOKUP(E181,'LISTADO ATM'!$A$2:$C$902,3,0)</f>
        <v>NORTE</v>
      </c>
      <c r="B181" s="118">
        <v>3335971875</v>
      </c>
      <c r="C181" s="99">
        <v>44406.941793981481</v>
      </c>
      <c r="D181" s="99" t="s">
        <v>2591</v>
      </c>
      <c r="E181" s="142">
        <v>599</v>
      </c>
      <c r="F181" s="178" t="str">
        <f>VLOOKUP(E181,VIP!$A$2:$O14825,2,0)</f>
        <v>DRBR258</v>
      </c>
      <c r="G181" s="178" t="str">
        <f>VLOOKUP(E181,'LISTADO ATM'!$A$2:$B$901,2,0)</f>
        <v xml:space="preserve">ATM Oficina Plaza Internacional (Santiago) </v>
      </c>
      <c r="H181" s="178" t="str">
        <f>VLOOKUP(E181,VIP!$A$2:$O19786,7,FALSE)</f>
        <v>Si</v>
      </c>
      <c r="I181" s="178" t="str">
        <f>VLOOKUP(E181,VIP!$A$2:$O11751,8,FALSE)</f>
        <v>Si</v>
      </c>
      <c r="J181" s="178" t="str">
        <f>VLOOKUP(E181,VIP!$A$2:$O11701,8,FALSE)</f>
        <v>Si</v>
      </c>
      <c r="K181" s="178" t="str">
        <f>VLOOKUP(E181,VIP!$A$2:$O15275,6,0)</f>
        <v>NO</v>
      </c>
      <c r="L181" s="148" t="s">
        <v>2603</v>
      </c>
      <c r="M181" s="98" t="s">
        <v>2442</v>
      </c>
      <c r="N181" s="98" t="s">
        <v>2449</v>
      </c>
      <c r="O181" s="177" t="s">
        <v>2593</v>
      </c>
      <c r="P181" s="177"/>
      <c r="Q181" s="98" t="s">
        <v>2603</v>
      </c>
    </row>
    <row r="182" spans="1:17" ht="18" x14ac:dyDescent="0.25">
      <c r="A182" s="178" t="str">
        <f>VLOOKUP(E182,'LISTADO ATM'!$A$2:$C$902,3,0)</f>
        <v>DISTRITO NACIONAL</v>
      </c>
      <c r="B182" s="118">
        <v>3335971876</v>
      </c>
      <c r="C182" s="99">
        <v>44406.946527777778</v>
      </c>
      <c r="D182" s="99" t="s">
        <v>2445</v>
      </c>
      <c r="E182" s="142">
        <v>326</v>
      </c>
      <c r="F182" s="178" t="str">
        <f>VLOOKUP(E182,VIP!$A$2:$O14794,2,0)</f>
        <v>DRBR326</v>
      </c>
      <c r="G182" s="178" t="str">
        <f>VLOOKUP(E182,'LISTADO ATM'!$A$2:$B$901,2,0)</f>
        <v>ATM Autoservicio Jiménez Moya II</v>
      </c>
      <c r="H182" s="178" t="str">
        <f>VLOOKUP(E182,VIP!$A$2:$O19755,7,FALSE)</f>
        <v>Si</v>
      </c>
      <c r="I182" s="178" t="str">
        <f>VLOOKUP(E182,VIP!$A$2:$O11720,8,FALSE)</f>
        <v>Si</v>
      </c>
      <c r="J182" s="178" t="str">
        <f>VLOOKUP(E182,VIP!$A$2:$O11670,8,FALSE)</f>
        <v>Si</v>
      </c>
      <c r="K182" s="178" t="str">
        <f>VLOOKUP(E182,VIP!$A$2:$O15244,6,0)</f>
        <v>NO</v>
      </c>
      <c r="L182" s="148" t="s">
        <v>2603</v>
      </c>
      <c r="M182" s="98" t="s">
        <v>2442</v>
      </c>
      <c r="N182" s="98" t="s">
        <v>2449</v>
      </c>
      <c r="O182" s="178" t="s">
        <v>2450</v>
      </c>
      <c r="P182" s="178"/>
      <c r="Q182" s="98" t="s">
        <v>2603</v>
      </c>
    </row>
    <row r="1040273" spans="16:16" ht="18" x14ac:dyDescent="0.25">
      <c r="P1040273" s="119"/>
    </row>
  </sheetData>
  <autoFilter ref="A4:Q4">
    <sortState ref="A5:Q18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5 E146:E1048576">
    <cfRule type="duplicateValues" dxfId="199" priority="51"/>
  </conditionalFormatting>
  <conditionalFormatting sqref="E106:E110">
    <cfRule type="duplicateValues" dxfId="198" priority="50"/>
  </conditionalFormatting>
  <conditionalFormatting sqref="B1:B110 B161:B1048576">
    <cfRule type="duplicateValues" dxfId="197" priority="48"/>
    <cfRule type="duplicateValues" dxfId="196" priority="49"/>
  </conditionalFormatting>
  <conditionalFormatting sqref="E111:E117">
    <cfRule type="duplicateValues" dxfId="195" priority="47"/>
  </conditionalFormatting>
  <conditionalFormatting sqref="B111:B117">
    <cfRule type="duplicateValues" dxfId="194" priority="45"/>
    <cfRule type="duplicateValues" dxfId="193" priority="46"/>
  </conditionalFormatting>
  <conditionalFormatting sqref="E118:E130">
    <cfRule type="duplicateValues" dxfId="192" priority="44"/>
  </conditionalFormatting>
  <conditionalFormatting sqref="B118:B130">
    <cfRule type="duplicateValues" dxfId="191" priority="42"/>
    <cfRule type="duplicateValues" dxfId="190" priority="43"/>
  </conditionalFormatting>
  <conditionalFormatting sqref="E1:E130 E146:E1048576">
    <cfRule type="duplicateValues" dxfId="189" priority="41"/>
  </conditionalFormatting>
  <conditionalFormatting sqref="E131:E132">
    <cfRule type="duplicateValues" dxfId="188" priority="40"/>
  </conditionalFormatting>
  <conditionalFormatting sqref="B131:B132">
    <cfRule type="duplicateValues" dxfId="187" priority="38"/>
    <cfRule type="duplicateValues" dxfId="186" priority="39"/>
  </conditionalFormatting>
  <conditionalFormatting sqref="E131:E132">
    <cfRule type="duplicateValues" dxfId="185" priority="37"/>
  </conditionalFormatting>
  <conditionalFormatting sqref="B1:B132 B161:B1048576">
    <cfRule type="duplicateValues" dxfId="184" priority="36"/>
  </conditionalFormatting>
  <conditionalFormatting sqref="E133:E136">
    <cfRule type="duplicateValues" dxfId="183" priority="35"/>
  </conditionalFormatting>
  <conditionalFormatting sqref="B133:B136">
    <cfRule type="duplicateValues" dxfId="182" priority="33"/>
    <cfRule type="duplicateValues" dxfId="181" priority="34"/>
  </conditionalFormatting>
  <conditionalFormatting sqref="E133:E136">
    <cfRule type="duplicateValues" dxfId="180" priority="32"/>
  </conditionalFormatting>
  <conditionalFormatting sqref="B133:B136">
    <cfRule type="duplicateValues" dxfId="179" priority="31"/>
  </conditionalFormatting>
  <conditionalFormatting sqref="E1:E136 E146:E1048576">
    <cfRule type="duplicateValues" dxfId="178" priority="30"/>
  </conditionalFormatting>
  <conditionalFormatting sqref="E137:E181">
    <cfRule type="duplicateValues" dxfId="177" priority="29"/>
  </conditionalFormatting>
  <conditionalFormatting sqref="B137:B145">
    <cfRule type="duplicateValues" dxfId="176" priority="27"/>
    <cfRule type="duplicateValues" dxfId="175" priority="28"/>
  </conditionalFormatting>
  <conditionalFormatting sqref="E137:E181">
    <cfRule type="duplicateValues" dxfId="174" priority="26"/>
  </conditionalFormatting>
  <conditionalFormatting sqref="B137:B145">
    <cfRule type="duplicateValues" dxfId="173" priority="25"/>
  </conditionalFormatting>
  <conditionalFormatting sqref="E137:E181">
    <cfRule type="duplicateValues" dxfId="172" priority="24"/>
  </conditionalFormatting>
  <conditionalFormatting sqref="E1:E1048576">
    <cfRule type="duplicateValues" dxfId="171" priority="23"/>
  </conditionalFormatting>
  <conditionalFormatting sqref="E146">
    <cfRule type="duplicateValues" dxfId="170" priority="22"/>
  </conditionalFormatting>
  <conditionalFormatting sqref="E146">
    <cfRule type="duplicateValues" dxfId="169" priority="21"/>
  </conditionalFormatting>
  <conditionalFormatting sqref="E146">
    <cfRule type="duplicateValues" dxfId="168" priority="20"/>
  </conditionalFormatting>
  <conditionalFormatting sqref="B146">
    <cfRule type="duplicateValues" dxfId="167" priority="18"/>
    <cfRule type="duplicateValues" dxfId="166" priority="19"/>
  </conditionalFormatting>
  <conditionalFormatting sqref="B146">
    <cfRule type="duplicateValues" dxfId="165" priority="17"/>
  </conditionalFormatting>
  <conditionalFormatting sqref="B147:B160">
    <cfRule type="duplicateValues" dxfId="164" priority="15"/>
    <cfRule type="duplicateValues" dxfId="163" priority="16"/>
  </conditionalFormatting>
  <conditionalFormatting sqref="B147:B160">
    <cfRule type="duplicateValues" dxfId="162" priority="14"/>
  </conditionalFormatting>
  <conditionalFormatting sqref="B1:B1048576">
    <cfRule type="duplicateValues" dxfId="161" priority="13"/>
  </conditionalFormatting>
  <conditionalFormatting sqref="B161:B163">
    <cfRule type="duplicateValues" dxfId="160" priority="11"/>
    <cfRule type="duplicateValues" dxfId="159" priority="12"/>
  </conditionalFormatting>
  <conditionalFormatting sqref="B161:B163">
    <cfRule type="duplicateValues" dxfId="158" priority="10"/>
  </conditionalFormatting>
  <conditionalFormatting sqref="B164:B181">
    <cfRule type="duplicateValues" dxfId="157" priority="8"/>
    <cfRule type="duplicateValues" dxfId="156" priority="9"/>
  </conditionalFormatting>
  <conditionalFormatting sqref="B164:B181">
    <cfRule type="duplicateValues" dxfId="155" priority="7"/>
  </conditionalFormatting>
  <conditionalFormatting sqref="E182">
    <cfRule type="duplicateValues" dxfId="5" priority="6"/>
  </conditionalFormatting>
  <conditionalFormatting sqref="E182">
    <cfRule type="duplicateValues" dxfId="4" priority="5"/>
  </conditionalFormatting>
  <conditionalFormatting sqref="E182">
    <cfRule type="duplicateValues" dxfId="3" priority="4"/>
  </conditionalFormatting>
  <conditionalFormatting sqref="B182">
    <cfRule type="duplicateValues" dxfId="2" priority="2"/>
    <cfRule type="duplicateValues" dxfId="1" priority="3"/>
  </conditionalFormatting>
  <conditionalFormatting sqref="B1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03" zoomScale="70" zoomScaleNormal="70" workbookViewId="0">
      <selection activeCell="B128" sqref="B12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0" t="s">
        <v>2147</v>
      </c>
      <c r="B1" s="191"/>
      <c r="C1" s="191"/>
      <c r="D1" s="191"/>
      <c r="E1" s="192"/>
      <c r="F1" s="188" t="s">
        <v>2546</v>
      </c>
      <c r="G1" s="189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193" t="s">
        <v>2447</v>
      </c>
      <c r="B2" s="194"/>
      <c r="C2" s="194"/>
      <c r="D2" s="194"/>
      <c r="E2" s="195"/>
      <c r="F2" s="103" t="s">
        <v>2545</v>
      </c>
      <c r="G2" s="102">
        <f>G3+G4</f>
        <v>178</v>
      </c>
      <c r="H2" s="103" t="s">
        <v>2555</v>
      </c>
      <c r="I2" s="102">
        <f>COUNTIF(A:E,"Abastecido")</f>
        <v>17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6"/>
      <c r="B3" s="149"/>
      <c r="C3" s="127"/>
      <c r="D3" s="127"/>
      <c r="E3" s="134"/>
      <c r="F3" s="103" t="s">
        <v>2544</v>
      </c>
      <c r="G3" s="102">
        <f>COUNTIF(REPORTE!A:Q,"fuera de Servicio")</f>
        <v>72</v>
      </c>
      <c r="H3" s="103" t="s">
        <v>2551</v>
      </c>
      <c r="I3" s="102">
        <f>COUNTIF(A:E,"Gavetas Vacías + Gavetas Fallando")</f>
        <v>7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106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7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26"/>
      <c r="B6" s="149"/>
      <c r="C6" s="127"/>
      <c r="D6" s="127"/>
      <c r="E6" s="137"/>
      <c r="F6" s="103" t="s">
        <v>2543</v>
      </c>
      <c r="G6" s="102">
        <f>COUNTIF(REPORTE!A:Q,"carga exitosa")</f>
        <v>5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96" t="s">
        <v>2576</v>
      </c>
      <c r="B7" s="197"/>
      <c r="C7" s="197"/>
      <c r="D7" s="197"/>
      <c r="E7" s="198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5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str">
        <f>VLOOKUP(B9,'[1]LISTADO ATM'!$A$2:$C$822,3,0)</f>
        <v>NORTE</v>
      </c>
      <c r="B9" s="168">
        <v>288</v>
      </c>
      <c r="C9" s="161" t="str">
        <f>VLOOKUP(B9,'[1]LISTADO ATM'!$A$2:$B$822,2,0)</f>
        <v xml:space="preserve">ATM Oficina Camino Real II (Puerto Plata) </v>
      </c>
      <c r="D9" s="139" t="s">
        <v>2540</v>
      </c>
      <c r="E9" s="143">
        <v>3335970739</v>
      </c>
    </row>
    <row r="10" spans="1:11" s="116" customFormat="1" ht="18" x14ac:dyDescent="0.25">
      <c r="A10" s="142" t="str">
        <f>VLOOKUP(B10,'[1]LISTADO ATM'!$A$2:$C$822,3,0)</f>
        <v>NORTE</v>
      </c>
      <c r="B10" s="148">
        <v>142</v>
      </c>
      <c r="C10" s="161" t="str">
        <f>VLOOKUP(B10,'[1]LISTADO ATM'!$A$2:$B$822,2,0)</f>
        <v xml:space="preserve">ATM Centro de Caja Galerías Bonao </v>
      </c>
      <c r="D10" s="139" t="s">
        <v>2540</v>
      </c>
      <c r="E10" s="143">
        <v>3335969999</v>
      </c>
    </row>
    <row r="11" spans="1:11" s="116" customFormat="1" ht="18" x14ac:dyDescent="0.25">
      <c r="A11" s="142" t="str">
        <f>VLOOKUP(B11,'[1]LISTADO ATM'!$A$2:$C$822,3,0)</f>
        <v>ESTE</v>
      </c>
      <c r="B11" s="148">
        <v>104</v>
      </c>
      <c r="C11" s="161" t="str">
        <f>VLOOKUP(B11,'[1]LISTADO ATM'!$A$2:$B$822,2,0)</f>
        <v xml:space="preserve">ATM Jumbo Higuey </v>
      </c>
      <c r="D11" s="139" t="s">
        <v>2540</v>
      </c>
      <c r="E11" s="143" t="s">
        <v>2604</v>
      </c>
    </row>
    <row r="12" spans="1:11" s="116" customFormat="1" ht="18" x14ac:dyDescent="0.25">
      <c r="A12" s="142" t="str">
        <f>VLOOKUP(B12,'[1]LISTADO ATM'!$A$2:$C$822,3,0)</f>
        <v>ESTE</v>
      </c>
      <c r="B12" s="168">
        <v>613</v>
      </c>
      <c r="C12" s="161" t="str">
        <f>VLOOKUP(B12,'[1]LISTADO ATM'!$A$2:$B$822,2,0)</f>
        <v xml:space="preserve">ATM Almacenes Zaglul (La Altagracia) </v>
      </c>
      <c r="D12" s="139" t="s">
        <v>2540</v>
      </c>
      <c r="E12" s="143">
        <v>3335970167</v>
      </c>
    </row>
    <row r="13" spans="1:11" s="116" customFormat="1" ht="18" x14ac:dyDescent="0.25">
      <c r="A13" s="142" t="str">
        <f>VLOOKUP(B13,'[1]LISTADO ATM'!$A$2:$C$822,3,0)</f>
        <v>DISTRITO NACIONAL</v>
      </c>
      <c r="B13" s="168">
        <v>577</v>
      </c>
      <c r="C13" s="161" t="str">
        <f>VLOOKUP(B13,'[1]LISTADO ATM'!$A$2:$B$822,2,0)</f>
        <v xml:space="preserve">ATM Olé Ave. Duarte </v>
      </c>
      <c r="D13" s="139" t="s">
        <v>2540</v>
      </c>
      <c r="E13" s="143" t="s">
        <v>2608</v>
      </c>
    </row>
    <row r="14" spans="1:11" s="116" customFormat="1" ht="18" x14ac:dyDescent="0.25">
      <c r="A14" s="142" t="str">
        <f>VLOOKUP(B14,'[1]LISTADO ATM'!$A$2:$C$822,3,0)</f>
        <v>DISTRITO NACIONAL</v>
      </c>
      <c r="B14" s="148">
        <v>815</v>
      </c>
      <c r="C14" s="161" t="str">
        <f>VLOOKUP(B14,'[1]LISTADO ATM'!$A$2:$B$822,2,0)</f>
        <v xml:space="preserve">ATM Oficina Atalaya del Mar </v>
      </c>
      <c r="D14" s="139" t="s">
        <v>2540</v>
      </c>
      <c r="E14" s="143">
        <v>3335970596</v>
      </c>
    </row>
    <row r="15" spans="1:11" s="116" customFormat="1" ht="18" x14ac:dyDescent="0.25">
      <c r="A15" s="142" t="str">
        <f>VLOOKUP(B15,'[1]LISTADO ATM'!$A$2:$C$822,3,0)</f>
        <v>DISTRITO NACIONAL</v>
      </c>
      <c r="B15" s="168">
        <v>671</v>
      </c>
      <c r="C15" s="161" t="str">
        <f>VLOOKUP(B15,'[1]LISTADO ATM'!$A$2:$B$822,2,0)</f>
        <v>ATM Ayuntamiento Sto. Dgo. Norte</v>
      </c>
      <c r="D15" s="139" t="s">
        <v>2540</v>
      </c>
      <c r="E15" s="143">
        <v>3335970661</v>
      </c>
    </row>
    <row r="16" spans="1:11" s="116" customFormat="1" ht="18" x14ac:dyDescent="0.25">
      <c r="A16" s="142" t="str">
        <f>VLOOKUP(B16,'[1]LISTADO ATM'!$A$2:$C$822,3,0)</f>
        <v>DISTRITO NACIONAL</v>
      </c>
      <c r="B16" s="168">
        <v>955</v>
      </c>
      <c r="C16" s="161" t="str">
        <f>VLOOKUP(B16,'[1]LISTADO ATM'!$A$2:$B$822,2,0)</f>
        <v xml:space="preserve">ATM Oficina Americana Independencia II </v>
      </c>
      <c r="D16" s="139" t="s">
        <v>2540</v>
      </c>
      <c r="E16" s="143" t="s">
        <v>2609</v>
      </c>
    </row>
    <row r="17" spans="1:5" s="116" customFormat="1" ht="18" customHeight="1" x14ac:dyDescent="0.25">
      <c r="A17" s="142" t="str">
        <f>VLOOKUP(B17,'[1]LISTADO ATM'!$A$2:$C$822,3,0)</f>
        <v>NORTE</v>
      </c>
      <c r="B17" s="168">
        <v>778</v>
      </c>
      <c r="C17" s="161" t="str">
        <f>VLOOKUP(B17,'[1]LISTADO ATM'!$A$2:$B$822,2,0)</f>
        <v xml:space="preserve">ATM Oficina Esperanza (Mao) </v>
      </c>
      <c r="D17" s="139" t="s">
        <v>2540</v>
      </c>
      <c r="E17" s="143">
        <v>3335970703</v>
      </c>
    </row>
    <row r="18" spans="1:5" s="116" customFormat="1" ht="18" x14ac:dyDescent="0.25">
      <c r="A18" s="142" t="str">
        <f>VLOOKUP(B18,'[1]LISTADO ATM'!$A$2:$C$822,3,0)</f>
        <v>DISTRITO NACIONAL</v>
      </c>
      <c r="B18" s="169">
        <v>347</v>
      </c>
      <c r="C18" s="161" t="str">
        <f>VLOOKUP(B18,'[1]LISTADO ATM'!$A$2:$B$822,2,0)</f>
        <v>ATM Patio de Colombia</v>
      </c>
      <c r="D18" s="139" t="s">
        <v>2540</v>
      </c>
      <c r="E18" s="143">
        <v>3335970717</v>
      </c>
    </row>
    <row r="19" spans="1:5" s="116" customFormat="1" ht="18" customHeight="1" x14ac:dyDescent="0.25">
      <c r="A19" s="142" t="str">
        <f>VLOOKUP(B19,'[1]LISTADO ATM'!$A$2:$C$822,3,0)</f>
        <v>SUR</v>
      </c>
      <c r="B19" s="148">
        <v>249</v>
      </c>
      <c r="C19" s="161" t="str">
        <f>VLOOKUP(B19,'[1]LISTADO ATM'!$A$2:$B$822,2,0)</f>
        <v xml:space="preserve">ATM Banco Agrícola Neiba </v>
      </c>
      <c r="D19" s="139" t="s">
        <v>2540</v>
      </c>
      <c r="E19" s="143">
        <v>3335970746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8">
        <v>165</v>
      </c>
      <c r="C20" s="161" t="str">
        <f>VLOOKUP(B20,'[1]LISTADO ATM'!$A$2:$B$822,2,0)</f>
        <v>ATM Autoservicio Megacentro</v>
      </c>
      <c r="D20" s="139" t="s">
        <v>2540</v>
      </c>
      <c r="E20" s="143">
        <v>3335971084</v>
      </c>
    </row>
    <row r="21" spans="1:5" s="126" customFormat="1" ht="18" customHeight="1" x14ac:dyDescent="0.25">
      <c r="A21" s="142" t="str">
        <f>VLOOKUP(B21,'[1]LISTADO ATM'!$A$2:$C$822,3,0)</f>
        <v>SUR</v>
      </c>
      <c r="B21" s="168">
        <v>871</v>
      </c>
      <c r="C21" s="161" t="str">
        <f>VLOOKUP(B21,'[1]LISTADO ATM'!$A$2:$B$822,2,0)</f>
        <v>ATM Plaza Cultural San Juan</v>
      </c>
      <c r="D21" s="139" t="s">
        <v>2540</v>
      </c>
      <c r="E21" s="158">
        <v>3335970684</v>
      </c>
    </row>
    <row r="22" spans="1:5" s="126" customFormat="1" ht="18" customHeight="1" x14ac:dyDescent="0.25">
      <c r="A22" s="142" t="str">
        <f>VLOOKUP(B22,'[1]LISTADO ATM'!$A$2:$C$822,3,0)</f>
        <v>DISTRITO NACIONAL</v>
      </c>
      <c r="B22" s="168">
        <v>826</v>
      </c>
      <c r="C22" s="161" t="str">
        <f>VLOOKUP(B22,'[1]LISTADO ATM'!$A$2:$B$822,2,0)</f>
        <v xml:space="preserve">ATM Oficina Diamond Plaza II </v>
      </c>
      <c r="D22" s="139" t="s">
        <v>2540</v>
      </c>
      <c r="E22" s="158">
        <v>3335970599</v>
      </c>
    </row>
    <row r="23" spans="1:5" s="126" customFormat="1" ht="18" customHeight="1" x14ac:dyDescent="0.25">
      <c r="A23" s="142" t="str">
        <f>VLOOKUP(B23,'[1]LISTADO ATM'!$A$2:$C$822,3,0)</f>
        <v>DISTRITO NACIONAL</v>
      </c>
      <c r="B23" s="168">
        <v>570</v>
      </c>
      <c r="C23" s="161" t="str">
        <f>VLOOKUP(B23,'[1]LISTADO ATM'!$A$2:$B$822,2,0)</f>
        <v xml:space="preserve">ATM S/M Liverpool Villa Mella </v>
      </c>
      <c r="D23" s="139" t="s">
        <v>2540</v>
      </c>
      <c r="E23" s="158" t="s">
        <v>2611</v>
      </c>
    </row>
    <row r="24" spans="1:5" s="126" customFormat="1" ht="18" customHeight="1" x14ac:dyDescent="0.25">
      <c r="A24" s="142" t="str">
        <f>VLOOKUP(B24,'[1]LISTADO ATM'!$A$2:$C$822,3,0)</f>
        <v>DISTRITO NACIONAL</v>
      </c>
      <c r="B24" s="168">
        <v>753</v>
      </c>
      <c r="C24" s="161" t="str">
        <f>VLOOKUP(B24,'[1]LISTADO ATM'!$A$2:$B$822,2,0)</f>
        <v xml:space="preserve">ATM S/M Nacional Tiradentes </v>
      </c>
      <c r="D24" s="139" t="s">
        <v>2540</v>
      </c>
      <c r="E24" s="158">
        <v>3335970695</v>
      </c>
    </row>
    <row r="25" spans="1:5" s="126" customFormat="1" ht="18" customHeight="1" x14ac:dyDescent="0.25">
      <c r="A25" s="142" t="str">
        <f>VLOOKUP(B25,'[1]LISTADO ATM'!$A$2:$C$822,3,0)</f>
        <v>NORTE</v>
      </c>
      <c r="B25" s="168">
        <v>754</v>
      </c>
      <c r="C25" s="161" t="str">
        <f>VLOOKUP(B25,'[1]LISTADO ATM'!$A$2:$B$822,2,0)</f>
        <v xml:space="preserve">ATM Autobanco Oficina Licey al Medio </v>
      </c>
      <c r="D25" s="139" t="s">
        <v>2540</v>
      </c>
      <c r="E25" s="158">
        <v>3335970697</v>
      </c>
    </row>
    <row r="26" spans="1:5" s="126" customFormat="1" ht="18" customHeight="1" x14ac:dyDescent="0.25">
      <c r="A26" s="142" t="e">
        <f>VLOOKUP(B26,'[1]LISTADO ATM'!$A$2:$C$822,3,0)</f>
        <v>#N/A</v>
      </c>
      <c r="B26" s="168"/>
      <c r="C26" s="161" t="e">
        <f>VLOOKUP(B26,'[1]LISTADO ATM'!$A$2:$B$822,2,0)</f>
        <v>#N/A</v>
      </c>
      <c r="D26" s="139"/>
      <c r="E26" s="118"/>
    </row>
    <row r="27" spans="1:5" s="126" customFormat="1" ht="18" customHeight="1" x14ac:dyDescent="0.25">
      <c r="A27" s="142" t="e">
        <f>VLOOKUP(B27,'[1]LISTADO ATM'!$A$2:$C$822,3,0)</f>
        <v>#N/A</v>
      </c>
      <c r="B27" s="168"/>
      <c r="C27" s="161" t="e">
        <f>VLOOKUP(B27,'[1]LISTADO ATM'!$A$2:$B$822,2,0)</f>
        <v>#N/A</v>
      </c>
      <c r="D27" s="139"/>
      <c r="E27" s="118"/>
    </row>
    <row r="28" spans="1:5" s="126" customFormat="1" ht="18" customHeight="1" x14ac:dyDescent="0.25">
      <c r="A28" s="142" t="e">
        <f>VLOOKUP(B28,'[1]LISTADO ATM'!$A$2:$C$822,3,0)</f>
        <v>#N/A</v>
      </c>
      <c r="B28" s="168"/>
      <c r="C28" s="161" t="e">
        <f>VLOOKUP(B28,'[1]LISTADO ATM'!$A$2:$B$822,2,0)</f>
        <v>#N/A</v>
      </c>
      <c r="D28" s="139"/>
      <c r="E28" s="118"/>
    </row>
    <row r="29" spans="1:5" s="126" customFormat="1" ht="18" customHeight="1" x14ac:dyDescent="0.25">
      <c r="A29" s="142" t="e">
        <f>VLOOKUP(B29,'[1]LISTADO ATM'!$A$2:$C$822,3,0)</f>
        <v>#N/A</v>
      </c>
      <c r="B29" s="168"/>
      <c r="C29" s="161" t="e">
        <f>VLOOKUP(B29,'[1]LISTADO ATM'!$A$2:$B$822,2,0)</f>
        <v>#N/A</v>
      </c>
      <c r="D29" s="139"/>
      <c r="E29" s="118"/>
    </row>
    <row r="30" spans="1:5" s="126" customFormat="1" ht="18" customHeight="1" x14ac:dyDescent="0.25">
      <c r="A30" s="142" t="e">
        <f>VLOOKUP(B30,'[1]LISTADO ATM'!$A$2:$C$822,3,0)</f>
        <v>#N/A</v>
      </c>
      <c r="B30" s="168"/>
      <c r="C30" s="161" t="e">
        <f>VLOOKUP(B30,'[1]LISTADO ATM'!$A$2:$B$822,2,0)</f>
        <v>#N/A</v>
      </c>
      <c r="D30" s="139"/>
      <c r="E30" s="118"/>
    </row>
    <row r="31" spans="1:5" s="116" customFormat="1" ht="18" customHeight="1" thickBot="1" x14ac:dyDescent="0.3">
      <c r="A31" s="129" t="s">
        <v>2468</v>
      </c>
      <c r="B31" s="159">
        <f>COUNT(B9:B9)</f>
        <v>1</v>
      </c>
      <c r="C31" s="212"/>
      <c r="D31" s="213"/>
      <c r="E31" s="214"/>
    </row>
    <row r="32" spans="1:5" s="116" customFormat="1" x14ac:dyDescent="0.25">
      <c r="A32" s="126"/>
      <c r="B32" s="150"/>
      <c r="C32" s="126"/>
      <c r="D32" s="126"/>
      <c r="E32" s="131"/>
    </row>
    <row r="33" spans="1:5" s="116" customFormat="1" ht="18.75" customHeight="1" x14ac:dyDescent="0.25">
      <c r="A33" s="196" t="s">
        <v>2577</v>
      </c>
      <c r="B33" s="197"/>
      <c r="C33" s="197"/>
      <c r="D33" s="197"/>
      <c r="E33" s="198"/>
    </row>
    <row r="34" spans="1:5" s="116" customFormat="1" ht="18" x14ac:dyDescent="0.25">
      <c r="A34" s="128" t="s">
        <v>15</v>
      </c>
      <c r="B34" s="136" t="s">
        <v>2412</v>
      </c>
      <c r="C34" s="128" t="s">
        <v>46</v>
      </c>
      <c r="D34" s="128" t="s">
        <v>2415</v>
      </c>
      <c r="E34" s="136" t="s">
        <v>2413</v>
      </c>
    </row>
    <row r="35" spans="1:5" s="116" customFormat="1" ht="18" x14ac:dyDescent="0.25">
      <c r="A35" s="141" t="e">
        <f>VLOOKUP(B35,'[1]LISTADO ATM'!$A$2:$C$822,3,0)</f>
        <v>#N/A</v>
      </c>
      <c r="B35" s="168"/>
      <c r="C35" s="161" t="e">
        <f>VLOOKUP(B35,'[1]LISTADO ATM'!$A$2:$B$822,2,0)</f>
        <v>#N/A</v>
      </c>
      <c r="D35" s="139" t="s">
        <v>2536</v>
      </c>
      <c r="E35" s="143"/>
    </row>
    <row r="36" spans="1:5" s="116" customFormat="1" ht="18" x14ac:dyDescent="0.25">
      <c r="A36" s="141" t="e">
        <f>VLOOKUP(B36,'[1]LISTADO ATM'!$A$2:$C$822,3,0)</f>
        <v>#N/A</v>
      </c>
      <c r="B36" s="168"/>
      <c r="C36" s="161" t="e">
        <f>VLOOKUP(B36,'[1]LISTADO ATM'!$A$2:$B$822,2,0)</f>
        <v>#N/A</v>
      </c>
      <c r="D36" s="139"/>
      <c r="E36" s="143"/>
    </row>
    <row r="37" spans="1:5" s="116" customFormat="1" ht="18" x14ac:dyDescent="0.25">
      <c r="A37" s="141" t="e">
        <f>VLOOKUP(B37,'[1]LISTADO ATM'!$A$2:$C$822,3,0)</f>
        <v>#N/A</v>
      </c>
      <c r="B37" s="168"/>
      <c r="C37" s="161" t="e">
        <f>VLOOKUP(B37,'[1]LISTADO ATM'!$A$2:$B$822,2,0)</f>
        <v>#N/A</v>
      </c>
      <c r="D37" s="139"/>
      <c r="E37" s="143"/>
    </row>
    <row r="38" spans="1:5" s="116" customFormat="1" ht="18.75" customHeight="1" x14ac:dyDescent="0.25">
      <c r="A38" s="141" t="e">
        <f>VLOOKUP(B38,'[1]LISTADO ATM'!$A$2:$C$822,3,0)</f>
        <v>#N/A</v>
      </c>
      <c r="B38" s="168"/>
      <c r="C38" s="161" t="e">
        <f>VLOOKUP(B38,'[1]LISTADO ATM'!$A$2:$B$822,2,0)</f>
        <v>#N/A</v>
      </c>
      <c r="D38" s="139"/>
      <c r="E38" s="143"/>
    </row>
    <row r="39" spans="1:5" s="116" customFormat="1" ht="18" x14ac:dyDescent="0.25">
      <c r="A39" s="141" t="e">
        <f>VLOOKUP(B39,'[1]LISTADO ATM'!$A$2:$C$822,3,0)</f>
        <v>#N/A</v>
      </c>
      <c r="B39" s="168"/>
      <c r="C39" s="161" t="e">
        <f>VLOOKUP(B39,'[1]LISTADO ATM'!$A$2:$B$822,2,0)</f>
        <v>#N/A</v>
      </c>
      <c r="D39" s="139"/>
      <c r="E39" s="143"/>
    </row>
    <row r="40" spans="1:5" s="126" customFormat="1" ht="18.75" customHeight="1" x14ac:dyDescent="0.25">
      <c r="A40" s="141" t="e">
        <f>VLOOKUP(B40,'[1]LISTADO ATM'!$A$2:$C$822,3,0)</f>
        <v>#N/A</v>
      </c>
      <c r="B40" s="168"/>
      <c r="C40" s="161" t="e">
        <f>VLOOKUP(B40,'[1]LISTADO ATM'!$A$2:$B$822,2,0)</f>
        <v>#N/A</v>
      </c>
      <c r="D40" s="139"/>
      <c r="E40" s="143"/>
    </row>
    <row r="41" spans="1:5" s="126" customFormat="1" ht="18.75" customHeight="1" thickBot="1" x14ac:dyDescent="0.3">
      <c r="A41" s="129" t="s">
        <v>2468</v>
      </c>
      <c r="B41" s="159">
        <f>COUNT(B35:B35)</f>
        <v>0</v>
      </c>
      <c r="C41" s="212"/>
      <c r="D41" s="213"/>
      <c r="E41" s="214"/>
    </row>
    <row r="42" spans="1:5" s="126" customFormat="1" ht="18.75" customHeight="1" thickBot="1" x14ac:dyDescent="0.3">
      <c r="B42" s="150"/>
      <c r="E42" s="131"/>
    </row>
    <row r="43" spans="1:5" s="126" customFormat="1" ht="18.75" customHeight="1" thickBot="1" x14ac:dyDescent="0.3">
      <c r="A43" s="206" t="s">
        <v>2469</v>
      </c>
      <c r="B43" s="207"/>
      <c r="C43" s="207"/>
      <c r="D43" s="207"/>
      <c r="E43" s="208"/>
    </row>
    <row r="44" spans="1:5" s="126" customFormat="1" ht="18.75" customHeight="1" x14ac:dyDescent="0.25">
      <c r="A44" s="128" t="s">
        <v>15</v>
      </c>
      <c r="B44" s="136" t="s">
        <v>2412</v>
      </c>
      <c r="C44" s="128" t="s">
        <v>46</v>
      </c>
      <c r="D44" s="128" t="s">
        <v>2415</v>
      </c>
      <c r="E44" s="136" t="s">
        <v>2413</v>
      </c>
    </row>
    <row r="45" spans="1:5" s="126" customFormat="1" ht="18.75" customHeight="1" x14ac:dyDescent="0.25">
      <c r="A45" s="153" t="str">
        <f>VLOOKUP(B45,'[1]LISTADO ATM'!$A$2:$C$822,3,0)</f>
        <v>SUR</v>
      </c>
      <c r="B45" s="148">
        <v>751</v>
      </c>
      <c r="C45" s="154" t="str">
        <f>VLOOKUP(B45,'[1]LISTADO ATM'!$A$2:$B$822,2,0)</f>
        <v>ATM Eco Petroleo Camilo</v>
      </c>
      <c r="D45" s="155" t="s">
        <v>2433</v>
      </c>
      <c r="E45" s="143">
        <v>3335968517</v>
      </c>
    </row>
    <row r="46" spans="1:5" s="126" customFormat="1" ht="18.75" customHeight="1" x14ac:dyDescent="0.25">
      <c r="A46" s="153" t="str">
        <f>VLOOKUP(B46,'[1]LISTADO ATM'!$A$2:$C$822,3,0)</f>
        <v>DISTRITO NACIONAL</v>
      </c>
      <c r="B46" s="168">
        <v>407</v>
      </c>
      <c r="C46" s="154" t="str">
        <f>VLOOKUP(B46,'[1]LISTADO ATM'!$A$2:$B$822,2,0)</f>
        <v xml:space="preserve">ATM Multicentro La Sirena Villa Mella </v>
      </c>
      <c r="D46" s="155" t="s">
        <v>2433</v>
      </c>
      <c r="E46" s="143">
        <v>3335969349</v>
      </c>
    </row>
    <row r="47" spans="1:5" s="126" customFormat="1" ht="18.75" customHeight="1" x14ac:dyDescent="0.25">
      <c r="A47" s="142" t="str">
        <f>VLOOKUP(B47,'[1]LISTADO ATM'!$A$2:$C$822,3,0)</f>
        <v>SUR</v>
      </c>
      <c r="B47" s="148">
        <v>103</v>
      </c>
      <c r="C47" s="143" t="str">
        <f>VLOOKUP(B47,'[1]LISTADO ATM'!$A$2:$B$822,2,0)</f>
        <v xml:space="preserve">ATM Oficina Las Matas de Farfán </v>
      </c>
      <c r="D47" s="162" t="s">
        <v>2433</v>
      </c>
      <c r="E47" s="143">
        <v>3335969483</v>
      </c>
    </row>
    <row r="48" spans="1:5" s="116" customFormat="1" ht="18" x14ac:dyDescent="0.25">
      <c r="A48" s="163" t="str">
        <f>VLOOKUP(B48,'[1]LISTADO ATM'!$A$2:$C$822,3,0)</f>
        <v>DISTRITO NACIONAL</v>
      </c>
      <c r="B48" s="148">
        <v>563</v>
      </c>
      <c r="C48" s="143" t="str">
        <f>VLOOKUP(B48,'[1]LISTADO ATM'!$A$2:$B$822,2,0)</f>
        <v xml:space="preserve">ATM Base Aérea San Isidro </v>
      </c>
      <c r="D48" s="162" t="s">
        <v>2433</v>
      </c>
      <c r="E48" s="143" t="s">
        <v>2605</v>
      </c>
    </row>
    <row r="49" spans="1:5" s="116" customFormat="1" ht="18" x14ac:dyDescent="0.25">
      <c r="A49" s="163" t="str">
        <f>VLOOKUP(B49,'[1]LISTADO ATM'!$A$2:$C$822,3,0)</f>
        <v>SUR</v>
      </c>
      <c r="B49" s="148">
        <v>615</v>
      </c>
      <c r="C49" s="143" t="str">
        <f>VLOOKUP(B49,'[1]LISTADO ATM'!$A$2:$B$822,2,0)</f>
        <v xml:space="preserve">ATM Estación Sunix Cabral (Barahona) </v>
      </c>
      <c r="D49" s="162" t="s">
        <v>2433</v>
      </c>
      <c r="E49" s="143">
        <v>3335970185</v>
      </c>
    </row>
    <row r="50" spans="1:5" s="116" customFormat="1" ht="18" x14ac:dyDescent="0.25">
      <c r="A50" s="163" t="str">
        <f>VLOOKUP(B50,'[1]LISTADO ATM'!$A$2:$C$822,3,0)</f>
        <v>SUR</v>
      </c>
      <c r="B50" s="148">
        <v>584</v>
      </c>
      <c r="C50" s="143" t="str">
        <f>VLOOKUP(B50,'[1]LISTADO ATM'!$A$2:$B$822,2,0)</f>
        <v xml:space="preserve">ATM Oficina San Cristóbal I </v>
      </c>
      <c r="D50" s="162" t="s">
        <v>2433</v>
      </c>
      <c r="E50" s="143">
        <v>3335970249</v>
      </c>
    </row>
    <row r="51" spans="1:5" s="116" customFormat="1" ht="18" customHeight="1" x14ac:dyDescent="0.25">
      <c r="A51" s="163" t="str">
        <f>VLOOKUP(B51,'[1]LISTADO ATM'!$A$2:$C$822,3,0)</f>
        <v>DISTRITO NACIONAL</v>
      </c>
      <c r="B51" s="148">
        <v>363</v>
      </c>
      <c r="C51" s="143" t="str">
        <f>VLOOKUP(B51,'[1]LISTADO ATM'!$A$2:$B$822,2,0)</f>
        <v>ATM S/M Bravo Villa Mella</v>
      </c>
      <c r="D51" s="162" t="s">
        <v>2433</v>
      </c>
      <c r="E51" s="143">
        <v>3335970334</v>
      </c>
    </row>
    <row r="52" spans="1:5" s="116" customFormat="1" ht="18" x14ac:dyDescent="0.25">
      <c r="A52" s="153" t="str">
        <f>VLOOKUP(B52,'[1]LISTADO ATM'!$A$2:$C$822,3,0)</f>
        <v>ESTE</v>
      </c>
      <c r="B52" s="168">
        <v>608</v>
      </c>
      <c r="C52" s="154" t="str">
        <f>VLOOKUP(B52,'[1]LISTADO ATM'!$A$2:$B$822,2,0)</f>
        <v xml:space="preserve">ATM Oficina Jumbo (San Pedro) </v>
      </c>
      <c r="D52" s="155" t="s">
        <v>2433</v>
      </c>
      <c r="E52" s="143">
        <v>3335970585</v>
      </c>
    </row>
    <row r="53" spans="1:5" s="116" customFormat="1" ht="18" x14ac:dyDescent="0.25">
      <c r="A53" s="142" t="str">
        <f>VLOOKUP(B53,'[1]LISTADO ATM'!$A$2:$C$822,3,0)</f>
        <v>ESTE</v>
      </c>
      <c r="B53" s="168">
        <v>427</v>
      </c>
      <c r="C53" s="143" t="str">
        <f>VLOOKUP(B53,'[1]LISTADO ATM'!$A$2:$B$822,2,0)</f>
        <v xml:space="preserve">ATM Almacenes Iberia (Hato Mayor) </v>
      </c>
      <c r="D53" s="162" t="s">
        <v>2433</v>
      </c>
      <c r="E53" s="143">
        <v>3335970690</v>
      </c>
    </row>
    <row r="54" spans="1:5" s="126" customFormat="1" ht="18" x14ac:dyDescent="0.25">
      <c r="A54" s="153" t="str">
        <f>VLOOKUP(B54,'[1]LISTADO ATM'!$A$2:$C$822,3,0)</f>
        <v>DISTRITO NACIONAL</v>
      </c>
      <c r="B54" s="148">
        <v>708</v>
      </c>
      <c r="C54" s="154" t="str">
        <f>VLOOKUP(B54,'[1]LISTADO ATM'!$A$2:$B$822,2,0)</f>
        <v xml:space="preserve">ATM El Vestir De Hoy </v>
      </c>
      <c r="D54" s="155" t="s">
        <v>2433</v>
      </c>
      <c r="E54" s="143">
        <v>3335970835</v>
      </c>
    </row>
    <row r="55" spans="1:5" s="126" customFormat="1" ht="18" x14ac:dyDescent="0.25">
      <c r="A55" s="153" t="str">
        <f>VLOOKUP(B55,'[1]LISTADO ATM'!$A$2:$C$822,3,0)</f>
        <v>DISTRITO NACIONAL</v>
      </c>
      <c r="B55" s="148">
        <v>821</v>
      </c>
      <c r="C55" s="154" t="str">
        <f>VLOOKUP(B55,'[1]LISTADO ATM'!$A$2:$B$822,2,0)</f>
        <v xml:space="preserve">ATM S/M Bravo Churchill </v>
      </c>
      <c r="D55" s="155" t="s">
        <v>2433</v>
      </c>
      <c r="E55" s="143">
        <v>3335970971</v>
      </c>
    </row>
    <row r="56" spans="1:5" s="126" customFormat="1" ht="18" x14ac:dyDescent="0.25">
      <c r="A56" s="153" t="str">
        <f>VLOOKUP(B56,'[1]LISTADO ATM'!$A$2:$C$822,3,0)</f>
        <v>DISTRITO NACIONAL</v>
      </c>
      <c r="B56" s="148">
        <v>165</v>
      </c>
      <c r="C56" s="154" t="str">
        <f>VLOOKUP(B56,'[1]LISTADO ATM'!$A$2:$B$822,2,0)</f>
        <v>ATM Autoservicio Megacentro</v>
      </c>
      <c r="D56" s="155" t="s">
        <v>2433</v>
      </c>
      <c r="E56" s="143">
        <v>3335971084</v>
      </c>
    </row>
    <row r="57" spans="1:5" s="116" customFormat="1" ht="18.75" customHeight="1" x14ac:dyDescent="0.25">
      <c r="A57" s="153" t="str">
        <f>VLOOKUP(B57,'[1]LISTADO ATM'!$A$2:$C$822,3,0)</f>
        <v>DISTRITO NACIONAL</v>
      </c>
      <c r="B57" s="148">
        <v>416</v>
      </c>
      <c r="C57" s="154" t="str">
        <f>VLOOKUP(B57,'[1]LISTADO ATM'!$A$2:$B$822,2,0)</f>
        <v xml:space="preserve">ATM Autobanco San Martín II </v>
      </c>
      <c r="D57" s="155" t="s">
        <v>2433</v>
      </c>
      <c r="E57" s="143">
        <v>3335971120</v>
      </c>
    </row>
    <row r="58" spans="1:5" s="116" customFormat="1" ht="18" x14ac:dyDescent="0.25">
      <c r="A58" s="153" t="str">
        <f>VLOOKUP(B58,'[1]LISTADO ATM'!$A$2:$C$822,3,0)</f>
        <v>NORTE</v>
      </c>
      <c r="B58" s="148">
        <v>869</v>
      </c>
      <c r="C58" s="154" t="str">
        <f>VLOOKUP(B58,'[1]LISTADO ATM'!$A$2:$B$822,2,0)</f>
        <v xml:space="preserve">ATM Estación Isla La Cueva (Cotuí) </v>
      </c>
      <c r="D58" s="155" t="s">
        <v>2433</v>
      </c>
      <c r="E58" s="143">
        <v>3335971429</v>
      </c>
    </row>
    <row r="59" spans="1:5" s="116" customFormat="1" ht="18" x14ac:dyDescent="0.25">
      <c r="A59" s="153" t="str">
        <f>VLOOKUP(B59,'[1]LISTADO ATM'!$A$2:$C$822,3,0)</f>
        <v>SUR</v>
      </c>
      <c r="B59" s="148">
        <v>512</v>
      </c>
      <c r="C59" s="154" t="str">
        <f>VLOOKUP(B59,'[1]LISTADO ATM'!$A$2:$B$822,2,0)</f>
        <v>ATM Plaza Jesús Ferreira</v>
      </c>
      <c r="D59" s="155" t="s">
        <v>2433</v>
      </c>
      <c r="E59" s="143">
        <v>3335971462</v>
      </c>
    </row>
    <row r="60" spans="1:5" s="116" customFormat="1" ht="18.75" customHeight="1" x14ac:dyDescent="0.25">
      <c r="A60" s="153" t="e">
        <f>VLOOKUP(B60,'[1]LISTADO ATM'!$A$2:$C$822,3,0)</f>
        <v>#N/A</v>
      </c>
      <c r="B60" s="148"/>
      <c r="C60" s="154" t="e">
        <f>VLOOKUP(B60,'[1]LISTADO ATM'!$A$2:$B$822,2,0)</f>
        <v>#N/A</v>
      </c>
      <c r="D60" s="155"/>
      <c r="E60" s="143"/>
    </row>
    <row r="61" spans="1:5" s="116" customFormat="1" ht="18" x14ac:dyDescent="0.25">
      <c r="A61" s="153" t="e">
        <f>VLOOKUP(B61,'[1]LISTADO ATM'!$A$2:$C$822,3,0)</f>
        <v>#N/A</v>
      </c>
      <c r="B61" s="148"/>
      <c r="C61" s="154" t="e">
        <f>VLOOKUP(B61,'[1]LISTADO ATM'!$A$2:$B$822,2,0)</f>
        <v>#N/A</v>
      </c>
      <c r="D61" s="162"/>
      <c r="E61" s="143"/>
    </row>
    <row r="62" spans="1:5" s="116" customFormat="1" ht="18.75" thickBot="1" x14ac:dyDescent="0.3">
      <c r="A62" s="144"/>
      <c r="B62" s="159">
        <f>COUNT(B45:B61)</f>
        <v>15</v>
      </c>
      <c r="C62" s="138"/>
      <c r="D62" s="138"/>
      <c r="E62" s="138"/>
    </row>
    <row r="63" spans="1:5" s="116" customFormat="1" ht="15.75" thickBot="1" x14ac:dyDescent="0.3">
      <c r="A63" s="126"/>
      <c r="B63" s="150"/>
      <c r="C63" s="126"/>
      <c r="D63" s="126"/>
      <c r="E63" s="131"/>
    </row>
    <row r="64" spans="1:5" s="116" customFormat="1" ht="18.75" thickBot="1" x14ac:dyDescent="0.3">
      <c r="A64" s="206" t="s">
        <v>2601</v>
      </c>
      <c r="B64" s="207"/>
      <c r="C64" s="207"/>
      <c r="D64" s="207"/>
      <c r="E64" s="208"/>
    </row>
    <row r="65" spans="1:5" ht="18" x14ac:dyDescent="0.25">
      <c r="A65" s="128" t="s">
        <v>15</v>
      </c>
      <c r="B65" s="136" t="s">
        <v>2412</v>
      </c>
      <c r="C65" s="128" t="s">
        <v>46</v>
      </c>
      <c r="D65" s="128" t="s">
        <v>2415</v>
      </c>
      <c r="E65" s="136" t="s">
        <v>2413</v>
      </c>
    </row>
    <row r="66" spans="1:5" s="109" customFormat="1" ht="18.75" customHeight="1" x14ac:dyDescent="0.25">
      <c r="A66" s="142" t="str">
        <f>VLOOKUP(B66,'[1]LISTADO ATM'!$A$2:$C$822,3,0)</f>
        <v>SUR</v>
      </c>
      <c r="B66" s="168">
        <v>825</v>
      </c>
      <c r="C66" s="143" t="str">
        <f>VLOOKUP(B66,'[1]LISTADO ATM'!$A$2:$B$822,2,0)</f>
        <v xml:space="preserve">ATM Estacion Eco Cibeles (Las Matas de Farfán) </v>
      </c>
      <c r="D66" s="142" t="s">
        <v>2475</v>
      </c>
      <c r="E66" s="158">
        <v>3335966112</v>
      </c>
    </row>
    <row r="67" spans="1:5" ht="18.75" customHeight="1" x14ac:dyDescent="0.25">
      <c r="A67" s="142" t="str">
        <f>VLOOKUP(B67,'[1]LISTADO ATM'!$A$2:$C$822,3,0)</f>
        <v>DISTRITO NACIONAL</v>
      </c>
      <c r="B67" s="168">
        <v>696</v>
      </c>
      <c r="C67" s="143" t="str">
        <f>VLOOKUP(B67,'[1]LISTADO ATM'!$A$2:$B$822,2,0)</f>
        <v>ATM Olé Jacobo Majluta</v>
      </c>
      <c r="D67" s="142" t="s">
        <v>2475</v>
      </c>
      <c r="E67" s="158">
        <v>3335969332</v>
      </c>
    </row>
    <row r="68" spans="1:5" ht="18.75" customHeight="1" x14ac:dyDescent="0.25">
      <c r="A68" s="142" t="str">
        <f>VLOOKUP(B68,'[1]LISTADO ATM'!$A$2:$C$822,3,0)</f>
        <v>NORTE</v>
      </c>
      <c r="B68" s="168">
        <v>395</v>
      </c>
      <c r="C68" s="143" t="str">
        <f>VLOOKUP(B68,'[1]LISTADO ATM'!$A$2:$B$822,2,0)</f>
        <v xml:space="preserve">ATM UNP Sabana Iglesia </v>
      </c>
      <c r="D68" s="142" t="s">
        <v>2475</v>
      </c>
      <c r="E68" s="158">
        <v>3335970682</v>
      </c>
    </row>
    <row r="69" spans="1:5" ht="18" x14ac:dyDescent="0.25">
      <c r="A69" s="142" t="str">
        <f>VLOOKUP(B69,'[1]LISTADO ATM'!$A$2:$C$822,3,0)</f>
        <v>DISTRITO NACIONAL</v>
      </c>
      <c r="B69" s="168">
        <v>932</v>
      </c>
      <c r="C69" s="143" t="str">
        <f>VLOOKUP(B69,'[1]LISTADO ATM'!$A$2:$B$822,2,0)</f>
        <v xml:space="preserve">ATM Banco Agrícola </v>
      </c>
      <c r="D69" s="142" t="s">
        <v>2475</v>
      </c>
      <c r="E69" s="158" t="s">
        <v>2610</v>
      </c>
    </row>
    <row r="70" spans="1:5" ht="18.75" customHeight="1" x14ac:dyDescent="0.25">
      <c r="A70" s="142" t="str">
        <f>VLOOKUP(B70,'[1]LISTADO ATM'!$A$2:$C$822,3,0)</f>
        <v>DISTRITO NACIONAL</v>
      </c>
      <c r="B70" s="168">
        <v>31</v>
      </c>
      <c r="C70" s="143" t="str">
        <f>VLOOKUP(B70,'[1]LISTADO ATM'!$A$2:$B$822,2,0)</f>
        <v xml:space="preserve">ATM Oficina San Martín I </v>
      </c>
      <c r="D70" s="142" t="s">
        <v>2475</v>
      </c>
      <c r="E70" s="158">
        <v>3335970561</v>
      </c>
    </row>
    <row r="71" spans="1:5" ht="18" x14ac:dyDescent="0.25">
      <c r="A71" s="142" t="str">
        <f>VLOOKUP(B71,'[1]LISTADO ATM'!$A$2:$C$822,3,0)</f>
        <v>DISTRITO NACIONAL</v>
      </c>
      <c r="B71" s="168">
        <v>678</v>
      </c>
      <c r="C71" s="143" t="str">
        <f>VLOOKUP(B71,'[1]LISTADO ATM'!$A$2:$B$822,2,0)</f>
        <v>ATM Eco Petroleo San Isidro</v>
      </c>
      <c r="D71" s="142" t="s">
        <v>2475</v>
      </c>
      <c r="E71" s="158">
        <v>3335970688</v>
      </c>
    </row>
    <row r="72" spans="1:5" ht="18.75" customHeight="1" x14ac:dyDescent="0.25">
      <c r="A72" s="142" t="str">
        <f>VLOOKUP(B72,'[1]LISTADO ATM'!$A$2:$C$822,3,0)</f>
        <v>DISTRITO NACIONAL</v>
      </c>
      <c r="B72" s="168">
        <v>640</v>
      </c>
      <c r="C72" s="143" t="str">
        <f>VLOOKUP(B72,'[1]LISTADO ATM'!$A$2:$B$822,2,0)</f>
        <v xml:space="preserve">ATM Ministerio Obras Públicas </v>
      </c>
      <c r="D72" s="142" t="s">
        <v>2475</v>
      </c>
      <c r="E72" s="158">
        <v>3335971425</v>
      </c>
    </row>
    <row r="73" spans="1:5" ht="18" x14ac:dyDescent="0.25">
      <c r="A73" s="142" t="e">
        <f>VLOOKUP(B73,'[1]LISTADO ATM'!$A$2:$C$822,3,0)</f>
        <v>#N/A</v>
      </c>
      <c r="B73" s="168"/>
      <c r="C73" s="143" t="e">
        <f>VLOOKUP(B73,'[1]LISTADO ATM'!$A$2:$B$822,2,0)</f>
        <v>#N/A</v>
      </c>
      <c r="D73" s="164"/>
      <c r="E73" s="158"/>
    </row>
    <row r="74" spans="1:5" ht="18" x14ac:dyDescent="0.25">
      <c r="A74" s="142" t="e">
        <f>VLOOKUP(B74,'[1]LISTADO ATM'!$A$2:$C$822,3,0)</f>
        <v>#N/A</v>
      </c>
      <c r="B74" s="168"/>
      <c r="C74" s="143" t="e">
        <f>VLOOKUP(B74,'[1]LISTADO ATM'!$A$2:$B$822,2,0)</f>
        <v>#N/A</v>
      </c>
      <c r="D74" s="164"/>
      <c r="E74" s="158"/>
    </row>
    <row r="75" spans="1:5" ht="18" x14ac:dyDescent="0.25">
      <c r="A75" s="142" t="e">
        <f>VLOOKUP(B75,'[1]LISTADO ATM'!$A$2:$C$822,3,0)</f>
        <v>#N/A</v>
      </c>
      <c r="B75" s="168"/>
      <c r="C75" s="143" t="e">
        <f>VLOOKUP(B75,'[1]LISTADO ATM'!$A$2:$B$822,2,0)</f>
        <v>#N/A</v>
      </c>
      <c r="D75" s="164"/>
      <c r="E75" s="158"/>
    </row>
    <row r="76" spans="1:5" ht="18.75" customHeight="1" x14ac:dyDescent="0.25">
      <c r="A76" s="142" t="e">
        <f>VLOOKUP(B76,'[1]LISTADO ATM'!$A$2:$C$822,3,0)</f>
        <v>#N/A</v>
      </c>
      <c r="B76" s="168"/>
      <c r="C76" s="143" t="e">
        <f>VLOOKUP(B76,'[1]LISTADO ATM'!$A$2:$B$822,2,0)</f>
        <v>#N/A</v>
      </c>
      <c r="D76" s="164"/>
      <c r="E76" s="158"/>
    </row>
    <row r="77" spans="1:5" ht="18" customHeight="1" thickBot="1" x14ac:dyDescent="0.3">
      <c r="A77" s="144" t="s">
        <v>2468</v>
      </c>
      <c r="B77" s="159">
        <f>COUNT(B66:B72)</f>
        <v>7</v>
      </c>
      <c r="C77" s="138"/>
      <c r="D77" s="138"/>
      <c r="E77" s="138"/>
    </row>
    <row r="78" spans="1:5" s="116" customFormat="1" ht="15.75" thickBot="1" x14ac:dyDescent="0.3">
      <c r="A78" s="126"/>
      <c r="B78" s="150"/>
      <c r="C78" s="126"/>
      <c r="D78" s="126"/>
      <c r="E78" s="131"/>
    </row>
    <row r="79" spans="1:5" s="116" customFormat="1" ht="18.75" customHeight="1" x14ac:dyDescent="0.25">
      <c r="A79" s="201" t="s">
        <v>2598</v>
      </c>
      <c r="B79" s="202"/>
      <c r="C79" s="202"/>
      <c r="D79" s="202"/>
      <c r="E79" s="203"/>
    </row>
    <row r="80" spans="1:5" s="116" customFormat="1" ht="18" customHeight="1" x14ac:dyDescent="0.25">
      <c r="A80" s="128" t="s">
        <v>15</v>
      </c>
      <c r="B80" s="136" t="s">
        <v>2412</v>
      </c>
      <c r="C80" s="130" t="s">
        <v>46</v>
      </c>
      <c r="D80" s="140" t="s">
        <v>2415</v>
      </c>
      <c r="E80" s="136" t="s">
        <v>2413</v>
      </c>
    </row>
    <row r="81" spans="1:5" ht="18" x14ac:dyDescent="0.25">
      <c r="A81" s="141" t="str">
        <f>VLOOKUP(B81,'[1]LISTADO ATM'!$A$2:$C$822,3,0)</f>
        <v>DISTRITO NACIONAL</v>
      </c>
      <c r="B81" s="148">
        <v>113</v>
      </c>
      <c r="C81" s="143" t="str">
        <f>VLOOKUP(B81,'[1]LISTADO ATM'!$A$2:$B$822,2,0)</f>
        <v xml:space="preserve">ATM Autoservicio Atalaya del Mar </v>
      </c>
      <c r="D81" s="148" t="s">
        <v>2556</v>
      </c>
      <c r="E81" s="158">
        <v>3335969353</v>
      </c>
    </row>
    <row r="82" spans="1:5" ht="18" x14ac:dyDescent="0.25">
      <c r="A82" s="141" t="str">
        <f>VLOOKUP(B82,'[1]LISTADO ATM'!$A$2:$C$822,3,0)</f>
        <v>ESTE</v>
      </c>
      <c r="B82" s="168">
        <v>330</v>
      </c>
      <c r="C82" s="143" t="str">
        <f>VLOOKUP(B82,'[1]LISTADO ATM'!$A$2:$B$822,2,0)</f>
        <v xml:space="preserve">ATM Oficina Boulevard (Higuey) </v>
      </c>
      <c r="D82" s="165" t="s">
        <v>2603</v>
      </c>
      <c r="E82" s="158" t="s">
        <v>2606</v>
      </c>
    </row>
    <row r="83" spans="1:5" ht="18" customHeight="1" x14ac:dyDescent="0.25">
      <c r="A83" s="141" t="str">
        <f>VLOOKUP(B83,'[1]LISTADO ATM'!$A$2:$C$822,3,0)</f>
        <v>DISTRITO NACIONAL</v>
      </c>
      <c r="B83" s="168">
        <v>32</v>
      </c>
      <c r="C83" s="143" t="str">
        <f>VLOOKUP(B83,'[1]LISTADO ATM'!$A$2:$B$822,2,0)</f>
        <v xml:space="preserve">ATM Oficina San Martín II </v>
      </c>
      <c r="D83" s="148" t="s">
        <v>2556</v>
      </c>
      <c r="E83" s="158">
        <v>3335970509</v>
      </c>
    </row>
    <row r="84" spans="1:5" ht="18" x14ac:dyDescent="0.25">
      <c r="A84" s="141" t="str">
        <f>VLOOKUP(B84,'[1]LISTADO ATM'!$A$2:$C$822,3,0)</f>
        <v>DISTRITO NACIONAL</v>
      </c>
      <c r="B84" s="168">
        <v>628</v>
      </c>
      <c r="C84" s="143" t="str">
        <f>VLOOKUP(B84,'[1]LISTADO ATM'!$A$2:$B$822,2,0)</f>
        <v xml:space="preserve">ATM Autobanco San Isidro </v>
      </c>
      <c r="D84" s="148" t="s">
        <v>2556</v>
      </c>
      <c r="E84" s="158">
        <v>3335970520</v>
      </c>
    </row>
    <row r="85" spans="1:5" ht="18" x14ac:dyDescent="0.25">
      <c r="A85" s="141" t="str">
        <f>VLOOKUP(B85,'[1]LISTADO ATM'!$A$2:$C$822,3,0)</f>
        <v>NORTE</v>
      </c>
      <c r="B85" s="168">
        <v>388</v>
      </c>
      <c r="C85" s="143" t="str">
        <f>VLOOKUP(B85,'[1]LISTADO ATM'!$A$2:$B$822,2,0)</f>
        <v xml:space="preserve">ATM Multicentro La Sirena Puerto Plata </v>
      </c>
      <c r="D85" s="148" t="s">
        <v>2556</v>
      </c>
      <c r="E85" s="158">
        <v>3335970670</v>
      </c>
    </row>
    <row r="86" spans="1:5" ht="18.75" customHeight="1" x14ac:dyDescent="0.25">
      <c r="A86" s="141" t="str">
        <f>VLOOKUP(B86,'[1]LISTADO ATM'!$A$2:$C$822,3,0)</f>
        <v>SUR</v>
      </c>
      <c r="B86" s="168">
        <v>880</v>
      </c>
      <c r="C86" s="143" t="str">
        <f>VLOOKUP(B86,'[1]LISTADO ATM'!$A$2:$B$822,2,0)</f>
        <v xml:space="preserve">ATM Autoservicio Barahona II </v>
      </c>
      <c r="D86" s="165" t="s">
        <v>2603</v>
      </c>
      <c r="E86" s="158">
        <v>3335970655</v>
      </c>
    </row>
    <row r="87" spans="1:5" ht="18" x14ac:dyDescent="0.25">
      <c r="A87" s="141" t="str">
        <f>VLOOKUP(B87,'[1]LISTADO ATM'!$A$2:$C$822,3,0)</f>
        <v>ESTE</v>
      </c>
      <c r="B87" s="168">
        <v>117</v>
      </c>
      <c r="C87" s="143" t="str">
        <f>VLOOKUP(B87,'[1]LISTADO ATM'!$A$2:$B$822,2,0)</f>
        <v xml:space="preserve">ATM Oficina El Seybo </v>
      </c>
      <c r="D87" s="165" t="s">
        <v>2603</v>
      </c>
      <c r="E87" s="158" t="s">
        <v>2612</v>
      </c>
    </row>
    <row r="88" spans="1:5" ht="18" x14ac:dyDescent="0.25">
      <c r="A88" s="141" t="str">
        <f>VLOOKUP(B88,'[1]LISTADO ATM'!$A$2:$C$822,3,0)</f>
        <v>DISTRITO NACIONAL</v>
      </c>
      <c r="B88" s="168">
        <v>70</v>
      </c>
      <c r="C88" s="143" t="str">
        <f>VLOOKUP(B88,'[1]LISTADO ATM'!$A$2:$B$822,2,0)</f>
        <v xml:space="preserve">ATM Autoservicio Plaza Lama Zona Oriental </v>
      </c>
      <c r="D88" s="148" t="s">
        <v>2556</v>
      </c>
      <c r="E88" s="158">
        <v>3335970657</v>
      </c>
    </row>
    <row r="89" spans="1:5" ht="18.75" customHeight="1" x14ac:dyDescent="0.25">
      <c r="A89" s="141" t="str">
        <f>VLOOKUP(B89,'[1]LISTADO ATM'!$A$2:$C$822,3,0)</f>
        <v>SUR</v>
      </c>
      <c r="B89" s="168">
        <v>48</v>
      </c>
      <c r="C89" s="143" t="str">
        <f>VLOOKUP(B89,'[1]LISTADO ATM'!$A$2:$B$822,2,0)</f>
        <v xml:space="preserve">ATM Autoservicio Neiba I </v>
      </c>
      <c r="D89" s="165" t="s">
        <v>2603</v>
      </c>
      <c r="E89" s="158">
        <v>3335970689</v>
      </c>
    </row>
    <row r="90" spans="1:5" ht="18.75" customHeight="1" x14ac:dyDescent="0.25">
      <c r="A90" s="141" t="str">
        <f>VLOOKUP(B90,'[1]LISTADO ATM'!$A$2:$C$822,3,0)</f>
        <v>NORTE</v>
      </c>
      <c r="B90" s="168">
        <v>333</v>
      </c>
      <c r="C90" s="143" t="str">
        <f>VLOOKUP(B90,'[1]LISTADO ATM'!$A$2:$B$822,2,0)</f>
        <v>ATM Oficina Turey Maimón</v>
      </c>
      <c r="D90" s="148" t="s">
        <v>2556</v>
      </c>
      <c r="E90" s="158">
        <v>3335970718</v>
      </c>
    </row>
    <row r="91" spans="1:5" ht="18" x14ac:dyDescent="0.25">
      <c r="A91" s="141" t="str">
        <f>VLOOKUP(B91,'[1]LISTADO ATM'!$A$2:$C$822,3,0)</f>
        <v>DISTRITO NACIONAL</v>
      </c>
      <c r="B91" s="168">
        <v>410</v>
      </c>
      <c r="C91" s="143" t="str">
        <f>VLOOKUP(B91,'[1]LISTADO ATM'!$A$2:$B$822,2,0)</f>
        <v xml:space="preserve">ATM Oficina Las Palmas de Herrera II </v>
      </c>
      <c r="D91" s="165" t="s">
        <v>2603</v>
      </c>
      <c r="E91" s="158">
        <v>3335971470</v>
      </c>
    </row>
    <row r="92" spans="1:5" ht="18.75" customHeight="1" x14ac:dyDescent="0.25">
      <c r="A92" s="141" t="e">
        <f>VLOOKUP(B92,'[1]LISTADO ATM'!$A$2:$C$822,3,0)</f>
        <v>#N/A</v>
      </c>
      <c r="B92" s="168"/>
      <c r="C92" s="143" t="e">
        <f>VLOOKUP(B92,'[1]LISTADO ATM'!$A$2:$B$822,2,0)</f>
        <v>#N/A</v>
      </c>
      <c r="D92" s="170"/>
      <c r="E92" s="158"/>
    </row>
    <row r="93" spans="1:5" ht="18.75" customHeight="1" x14ac:dyDescent="0.25">
      <c r="A93" s="141" t="e">
        <f>VLOOKUP(B93,'[1]LISTADO ATM'!$A$2:$C$822,3,0)</f>
        <v>#N/A</v>
      </c>
      <c r="B93" s="168"/>
      <c r="C93" s="143" t="e">
        <f>VLOOKUP(B93,'[1]LISTADO ATM'!$A$2:$B$822,2,0)</f>
        <v>#N/A</v>
      </c>
      <c r="D93" s="170"/>
      <c r="E93" s="158"/>
    </row>
    <row r="94" spans="1:5" ht="18" x14ac:dyDescent="0.25">
      <c r="A94" s="141" t="e">
        <f>VLOOKUP(B94,'[1]LISTADO ATM'!$A$2:$C$822,3,0)</f>
        <v>#N/A</v>
      </c>
      <c r="B94" s="168"/>
      <c r="C94" s="143" t="e">
        <f>VLOOKUP(B94,'[1]LISTADO ATM'!$A$2:$B$822,2,0)</f>
        <v>#N/A</v>
      </c>
      <c r="D94" s="170"/>
      <c r="E94" s="158"/>
    </row>
    <row r="95" spans="1:5" ht="18" customHeight="1" thickBot="1" x14ac:dyDescent="0.3">
      <c r="A95" s="144" t="s">
        <v>2468</v>
      </c>
      <c r="B95" s="159">
        <f>COUNT(B81:B91)</f>
        <v>11</v>
      </c>
      <c r="C95" s="138"/>
      <c r="D95" s="138"/>
      <c r="E95" s="138"/>
    </row>
    <row r="96" spans="1:5" ht="15.75" thickBot="1" x14ac:dyDescent="0.3">
      <c r="A96" s="126"/>
      <c r="B96" s="150"/>
      <c r="C96" s="126"/>
      <c r="D96" s="126"/>
      <c r="E96" s="131"/>
    </row>
    <row r="97" spans="1:5" ht="18.75" thickBot="1" x14ac:dyDescent="0.3">
      <c r="A97" s="204" t="s">
        <v>2470</v>
      </c>
      <c r="B97" s="205"/>
      <c r="C97" s="126" t="s">
        <v>2409</v>
      </c>
      <c r="D97" s="131"/>
      <c r="E97" s="131"/>
    </row>
    <row r="98" spans="1:5" ht="18.75" customHeight="1" thickBot="1" x14ac:dyDescent="0.3">
      <c r="A98" s="145">
        <f>+B62+B77+B95</f>
        <v>33</v>
      </c>
      <c r="B98" s="151"/>
      <c r="C98" s="126"/>
      <c r="D98" s="126"/>
      <c r="E98" s="126"/>
    </row>
    <row r="99" spans="1:5" ht="18.75" customHeight="1" thickBot="1" x14ac:dyDescent="0.3">
      <c r="A99" s="126"/>
      <c r="B99" s="150"/>
      <c r="C99" s="126"/>
      <c r="D99" s="126"/>
      <c r="E99" s="131"/>
    </row>
    <row r="100" spans="1:5" ht="18.75" thickBot="1" x14ac:dyDescent="0.3">
      <c r="A100" s="206" t="s">
        <v>2471</v>
      </c>
      <c r="B100" s="207"/>
      <c r="C100" s="207"/>
      <c r="D100" s="207"/>
      <c r="E100" s="208"/>
    </row>
    <row r="101" spans="1:5" ht="18.75" customHeight="1" x14ac:dyDescent="0.25">
      <c r="A101" s="132" t="s">
        <v>15</v>
      </c>
      <c r="B101" s="136" t="s">
        <v>2412</v>
      </c>
      <c r="C101" s="130" t="s">
        <v>46</v>
      </c>
      <c r="D101" s="199" t="s">
        <v>2415</v>
      </c>
      <c r="E101" s="200"/>
    </row>
    <row r="102" spans="1:5" ht="18.75" customHeight="1" x14ac:dyDescent="0.25">
      <c r="A102" s="153" t="str">
        <f>VLOOKUP(B102,'[1]LISTADO ATM'!$A$2:$C$822,3,0)</f>
        <v>DISTRITO NACIONAL</v>
      </c>
      <c r="B102" s="168">
        <v>449</v>
      </c>
      <c r="C102" s="142" t="str">
        <f>VLOOKUP(B102,'[1]LISTADO ATM'!$A$2:$B$822,2,0)</f>
        <v>ATM Autobanco Lope de Vega II</v>
      </c>
      <c r="D102" s="210" t="s">
        <v>2596</v>
      </c>
      <c r="E102" s="211"/>
    </row>
    <row r="103" spans="1:5" ht="18" x14ac:dyDescent="0.25">
      <c r="A103" s="142" t="str">
        <f>VLOOKUP(B103,'[1]LISTADO ATM'!$A$2:$C$822,3,0)</f>
        <v>NORTE</v>
      </c>
      <c r="B103" s="168">
        <v>140</v>
      </c>
      <c r="C103" s="142" t="str">
        <f>VLOOKUP(B103,'[1]LISTADO ATM'!$A$2:$B$822,2,0)</f>
        <v>ATM Hospital San Vicente de Paul (SFM.)</v>
      </c>
      <c r="D103" s="209" t="s">
        <v>2578</v>
      </c>
      <c r="E103" s="209"/>
    </row>
    <row r="104" spans="1:5" ht="18" x14ac:dyDescent="0.25">
      <c r="A104" s="142" t="str">
        <f>VLOOKUP(B104,'[1]LISTADO ATM'!$A$2:$C$822,3,0)</f>
        <v>SUR</v>
      </c>
      <c r="B104" s="168">
        <v>6</v>
      </c>
      <c r="C104" s="142" t="str">
        <f>VLOOKUP(B104,'[1]LISTADO ATM'!$A$2:$B$822,2,0)</f>
        <v xml:space="preserve">ATM Plaza WAO San Juan </v>
      </c>
      <c r="D104" s="210" t="s">
        <v>2596</v>
      </c>
      <c r="E104" s="211"/>
    </row>
    <row r="105" spans="1:5" ht="18.75" customHeight="1" x14ac:dyDescent="0.25">
      <c r="A105" s="142" t="str">
        <f>VLOOKUP(B105,'[1]LISTADO ATM'!$A$2:$C$822,3,0)</f>
        <v>DISTRITO NACIONAL</v>
      </c>
      <c r="B105" s="168">
        <v>24</v>
      </c>
      <c r="C105" s="142" t="str">
        <f>VLOOKUP(B105,'[1]LISTADO ATM'!$A$2:$B$822,2,0)</f>
        <v xml:space="preserve">ATM Oficina Eusebio Manzueta </v>
      </c>
      <c r="D105" s="209" t="s">
        <v>2578</v>
      </c>
      <c r="E105" s="209"/>
    </row>
    <row r="106" spans="1:5" ht="18" x14ac:dyDescent="0.25">
      <c r="A106" s="142" t="str">
        <f>VLOOKUP(B106,'[1]LISTADO ATM'!$A$2:$C$822,3,0)</f>
        <v>ESTE</v>
      </c>
      <c r="B106" s="168">
        <v>114</v>
      </c>
      <c r="C106" s="142" t="str">
        <f>VLOOKUP(B106,'[1]LISTADO ATM'!$A$2:$B$822,2,0)</f>
        <v xml:space="preserve">ATM Oficina Hato Mayor </v>
      </c>
      <c r="D106" s="209" t="s">
        <v>2578</v>
      </c>
      <c r="E106" s="209"/>
    </row>
    <row r="107" spans="1:5" ht="18" x14ac:dyDescent="0.25">
      <c r="A107" s="142" t="str">
        <f>VLOOKUP(B107,'[1]LISTADO ATM'!$A$2:$C$822,3,0)</f>
        <v>NORTE</v>
      </c>
      <c r="B107" s="168">
        <v>266</v>
      </c>
      <c r="C107" s="142" t="str">
        <f>VLOOKUP(B107,'[1]LISTADO ATM'!$A$2:$B$822,2,0)</f>
        <v xml:space="preserve">ATM Oficina Villa Francisca </v>
      </c>
      <c r="D107" s="210" t="s">
        <v>2596</v>
      </c>
      <c r="E107" s="211"/>
    </row>
    <row r="108" spans="1:5" ht="18" x14ac:dyDescent="0.25">
      <c r="A108" s="142" t="str">
        <f>VLOOKUP(B108,'[1]LISTADO ATM'!$A$2:$C$822,3,0)</f>
        <v>DISTRITO NACIONAL</v>
      </c>
      <c r="B108" s="168">
        <v>438</v>
      </c>
      <c r="C108" s="142" t="str">
        <f>VLOOKUP(B108,'[1]LISTADO ATM'!$A$2:$B$822,2,0)</f>
        <v xml:space="preserve">ATM Autobanco Torre IV </v>
      </c>
      <c r="D108" s="210" t="s">
        <v>2596</v>
      </c>
      <c r="E108" s="211"/>
    </row>
    <row r="109" spans="1:5" ht="18" x14ac:dyDescent="0.25">
      <c r="A109" s="142" t="str">
        <f>VLOOKUP(B109,'[1]LISTADO ATM'!$A$2:$C$822,3,0)</f>
        <v>NORTE</v>
      </c>
      <c r="B109" s="168">
        <v>532</v>
      </c>
      <c r="C109" s="142" t="str">
        <f>VLOOKUP(B109,'[1]LISTADO ATM'!$A$2:$B$822,2,0)</f>
        <v xml:space="preserve">ATM UNP Guanábano (Moca) </v>
      </c>
      <c r="D109" s="209" t="s">
        <v>2578</v>
      </c>
      <c r="E109" s="209"/>
    </row>
    <row r="110" spans="1:5" ht="18" customHeight="1" x14ac:dyDescent="0.25">
      <c r="A110" s="142" t="str">
        <f>VLOOKUP(B110,'[1]LISTADO ATM'!$A$2:$C$822,3,0)</f>
        <v>DISTRITO NACIONAL</v>
      </c>
      <c r="B110" s="168">
        <v>974</v>
      </c>
      <c r="C110" s="142" t="str">
        <f>VLOOKUP(B110,'[1]LISTADO ATM'!$A$2:$B$822,2,0)</f>
        <v xml:space="preserve">ATM S/M Nacional Ave. Lope de Vega </v>
      </c>
      <c r="D110" s="209" t="s">
        <v>2578</v>
      </c>
      <c r="E110" s="209"/>
    </row>
    <row r="111" spans="1:5" ht="18" x14ac:dyDescent="0.25">
      <c r="A111" s="142" t="str">
        <f>VLOOKUP(B111,'[1]LISTADO ATM'!$A$2:$C$822,3,0)</f>
        <v>SUR</v>
      </c>
      <c r="B111" s="168">
        <v>5</v>
      </c>
      <c r="C111" s="142" t="str">
        <f>VLOOKUP(B111,'[1]LISTADO ATM'!$A$2:$B$822,2,0)</f>
        <v>ATM Oficina Autoservicio Villa Ofelia (San Juan)</v>
      </c>
      <c r="D111" s="209" t="s">
        <v>2578</v>
      </c>
      <c r="E111" s="209"/>
    </row>
    <row r="112" spans="1:5" ht="18" x14ac:dyDescent="0.25">
      <c r="A112" s="142" t="str">
        <f>VLOOKUP(B112,'[1]LISTADO ATM'!$A$2:$C$822,3,0)</f>
        <v>NORTE</v>
      </c>
      <c r="B112" s="168">
        <v>92</v>
      </c>
      <c r="C112" s="142" t="str">
        <f>VLOOKUP(B112,'[1]LISTADO ATM'!$A$2:$B$822,2,0)</f>
        <v xml:space="preserve">ATM Oficina Salcedo </v>
      </c>
      <c r="D112" s="209" t="s">
        <v>2578</v>
      </c>
      <c r="E112" s="209"/>
    </row>
    <row r="113" spans="1:5" ht="18" x14ac:dyDescent="0.25">
      <c r="A113" s="142" t="str">
        <f>VLOOKUP(B113,'[1]LISTADO ATM'!$A$2:$C$822,3,0)</f>
        <v>ESTE</v>
      </c>
      <c r="B113" s="168">
        <v>219</v>
      </c>
      <c r="C113" s="142" t="str">
        <f>VLOOKUP(B113,'[1]LISTADO ATM'!$A$2:$B$822,2,0)</f>
        <v xml:space="preserve">ATM Oficina La Altagracia (Higuey) </v>
      </c>
      <c r="D113" s="209" t="s">
        <v>2578</v>
      </c>
      <c r="E113" s="209"/>
    </row>
    <row r="114" spans="1:5" ht="18" x14ac:dyDescent="0.25">
      <c r="A114" s="142" t="str">
        <f>VLOOKUP(B114,'[1]LISTADO ATM'!$A$2:$C$822,3,0)</f>
        <v>SUR</v>
      </c>
      <c r="B114" s="168">
        <v>252</v>
      </c>
      <c r="C114" s="142" t="str">
        <f>VLOOKUP(B114,'[1]LISTADO ATM'!$A$2:$B$822,2,0)</f>
        <v xml:space="preserve">ATM Banco Agrícola (Barahona) </v>
      </c>
      <c r="D114" s="209" t="s">
        <v>2578</v>
      </c>
      <c r="E114" s="209"/>
    </row>
    <row r="115" spans="1:5" ht="18" x14ac:dyDescent="0.25">
      <c r="A115" s="142" t="str">
        <f>VLOOKUP(B115,'[1]LISTADO ATM'!$A$2:$C$822,3,0)</f>
        <v>NORTE</v>
      </c>
      <c r="B115" s="168">
        <v>990</v>
      </c>
      <c r="C115" s="142" t="str">
        <f>VLOOKUP(B115,'[1]LISTADO ATM'!$A$2:$B$822,2,0)</f>
        <v xml:space="preserve">ATM Autoservicio Bonao II </v>
      </c>
      <c r="D115" s="209" t="s">
        <v>2578</v>
      </c>
      <c r="E115" s="209"/>
    </row>
    <row r="116" spans="1:5" ht="18" x14ac:dyDescent="0.25">
      <c r="A116" s="142" t="str">
        <f>VLOOKUP(B116,'[1]LISTADO ATM'!$A$2:$C$822,3,0)</f>
        <v>ESTE</v>
      </c>
      <c r="B116" s="168">
        <v>211</v>
      </c>
      <c r="C116" s="142" t="str">
        <f>VLOOKUP(B116,'[1]LISTADO ATM'!$A$2:$B$822,2,0)</f>
        <v xml:space="preserve">ATM Oficina La Romana I </v>
      </c>
      <c r="D116" s="209" t="s">
        <v>2578</v>
      </c>
      <c r="E116" s="209"/>
    </row>
    <row r="117" spans="1:5" ht="18" x14ac:dyDescent="0.25">
      <c r="A117" s="142" t="str">
        <f>VLOOKUP(B117,'[1]LISTADO ATM'!$A$2:$C$822,3,0)</f>
        <v>DISTRITO NACIONAL</v>
      </c>
      <c r="B117" s="168">
        <v>516</v>
      </c>
      <c r="C117" s="142" t="str">
        <f>VLOOKUP(B117,'[1]LISTADO ATM'!$A$2:$B$822,2,0)</f>
        <v xml:space="preserve">ATM Oficina Gascue </v>
      </c>
      <c r="D117" s="209" t="s">
        <v>2578</v>
      </c>
      <c r="E117" s="209"/>
    </row>
    <row r="118" spans="1:5" ht="18" x14ac:dyDescent="0.25">
      <c r="A118" s="142" t="str">
        <f>VLOOKUP(B118,'[1]LISTADO ATM'!$A$2:$C$822,3,0)</f>
        <v>NORTE</v>
      </c>
      <c r="B118" s="168">
        <v>851</v>
      </c>
      <c r="C118" s="142" t="str">
        <f>VLOOKUP(B118,'[1]LISTADO ATM'!$A$2:$B$822,2,0)</f>
        <v xml:space="preserve">ATM Hospital Vinicio Calventi </v>
      </c>
      <c r="D118" s="209" t="s">
        <v>2578</v>
      </c>
      <c r="E118" s="209"/>
    </row>
    <row r="119" spans="1:5" ht="18" x14ac:dyDescent="0.25">
      <c r="A119" s="142" t="str">
        <f>VLOOKUP(B119,'[1]LISTADO ATM'!$A$2:$C$822,3,0)</f>
        <v>DISTRITO NACIONAL</v>
      </c>
      <c r="B119" s="168">
        <v>908</v>
      </c>
      <c r="C119" s="142" t="str">
        <f>VLOOKUP(B119,'[1]LISTADO ATM'!$A$2:$B$822,2,0)</f>
        <v xml:space="preserve">ATM Oficina Plaza Botánika </v>
      </c>
      <c r="D119" s="209" t="s">
        <v>2578</v>
      </c>
      <c r="E119" s="209"/>
    </row>
    <row r="120" spans="1:5" ht="18" x14ac:dyDescent="0.25">
      <c r="A120" s="142" t="str">
        <f>VLOOKUP(B120,'[1]LISTADO ATM'!$A$2:$C$822,3,0)</f>
        <v>NORTE</v>
      </c>
      <c r="B120" s="168">
        <v>380</v>
      </c>
      <c r="C120" s="142" t="str">
        <f>VLOOKUP(B120,'[1]LISTADO ATM'!$A$2:$B$822,2,0)</f>
        <v xml:space="preserve">ATM Oficina Navarrete </v>
      </c>
      <c r="D120" s="209" t="s">
        <v>2578</v>
      </c>
      <c r="E120" s="209"/>
    </row>
    <row r="121" spans="1:5" ht="18" x14ac:dyDescent="0.25">
      <c r="A121" s="142" t="str">
        <f>VLOOKUP(B121,'[1]LISTADO ATM'!$A$2:$C$822,3,0)</f>
        <v>DISTRITO NACIONAL</v>
      </c>
      <c r="B121" s="168">
        <v>826</v>
      </c>
      <c r="C121" s="142" t="str">
        <f>VLOOKUP(B121,'[1]LISTADO ATM'!$A$2:$B$822,2,0)</f>
        <v xml:space="preserve">ATM Oficina Diamond Plaza II </v>
      </c>
      <c r="D121" s="171"/>
      <c r="E121" s="172"/>
    </row>
    <row r="122" spans="1:5" ht="18" x14ac:dyDescent="0.25">
      <c r="A122" s="142" t="e">
        <f>VLOOKUP(B122,'[1]LISTADO ATM'!$A$2:$C$822,3,0)</f>
        <v>#N/A</v>
      </c>
      <c r="B122" s="168"/>
      <c r="C122" s="142" t="e">
        <f>VLOOKUP(B122,'[1]LISTADO ATM'!$A$2:$B$822,2,0)</f>
        <v>#N/A</v>
      </c>
      <c r="D122" s="171"/>
      <c r="E122" s="172"/>
    </row>
    <row r="123" spans="1:5" ht="18" x14ac:dyDescent="0.25">
      <c r="A123" s="142" t="e">
        <f>VLOOKUP(B123,'[1]LISTADO ATM'!$A$2:$C$822,3,0)</f>
        <v>#N/A</v>
      </c>
      <c r="B123" s="168"/>
      <c r="C123" s="142" t="e">
        <f>VLOOKUP(B123,'[1]LISTADO ATM'!$A$2:$B$822,2,0)</f>
        <v>#N/A</v>
      </c>
      <c r="D123" s="171"/>
      <c r="E123" s="172"/>
    </row>
    <row r="124" spans="1:5" ht="18.75" customHeight="1" x14ac:dyDescent="0.25">
      <c r="A124" s="142" t="e">
        <f>VLOOKUP(B124,'[1]LISTADO ATM'!$A$2:$C$822,3,0)</f>
        <v>#N/A</v>
      </c>
      <c r="B124" s="168"/>
      <c r="C124" s="142" t="e">
        <f>VLOOKUP(B124,'[1]LISTADO ATM'!$A$2:$B$822,2,0)</f>
        <v>#N/A</v>
      </c>
      <c r="D124" s="171"/>
      <c r="E124" s="172"/>
    </row>
    <row r="125" spans="1:5" ht="18" x14ac:dyDescent="0.25">
      <c r="A125" s="142" t="e">
        <f>VLOOKUP(B125,'[1]LISTADO ATM'!$A$2:$C$822,3,0)</f>
        <v>#N/A</v>
      </c>
      <c r="B125" s="168"/>
      <c r="C125" s="142" t="e">
        <f>VLOOKUP(B125,'[1]LISTADO ATM'!$A$2:$B$822,2,0)</f>
        <v>#N/A</v>
      </c>
      <c r="D125" s="171"/>
      <c r="E125" s="172"/>
    </row>
    <row r="126" spans="1:5" ht="18" x14ac:dyDescent="0.25">
      <c r="A126" s="142" t="e">
        <f>VLOOKUP(B126,'[1]LISTADO ATM'!$A$2:$C$822,3,0)</f>
        <v>#N/A</v>
      </c>
      <c r="B126" s="168"/>
      <c r="C126" s="142" t="e">
        <f>VLOOKUP(B126,'[1]LISTADO ATM'!$A$2:$B$822,2,0)</f>
        <v>#N/A</v>
      </c>
      <c r="D126" s="171"/>
      <c r="E126" s="172"/>
    </row>
    <row r="127" spans="1:5" ht="18.75" customHeight="1" thickBot="1" x14ac:dyDescent="0.3">
      <c r="A127" s="144" t="s">
        <v>2468</v>
      </c>
      <c r="B127" s="159">
        <f>COUNT(B102:B121)</f>
        <v>20</v>
      </c>
      <c r="C127" s="156"/>
      <c r="D127" s="156"/>
      <c r="E127" s="160"/>
    </row>
    <row r="128" spans="1:5" x14ac:dyDescent="0.25">
      <c r="A128" s="126"/>
      <c r="B128" s="152"/>
      <c r="C128" s="126"/>
      <c r="D128" s="126"/>
      <c r="E128" s="126"/>
    </row>
    <row r="129" spans="1:5" x14ac:dyDescent="0.25">
      <c r="A129" s="126"/>
      <c r="B129" s="152"/>
      <c r="C129" s="126"/>
      <c r="D129" s="126"/>
      <c r="E129" s="126"/>
    </row>
    <row r="130" spans="1:5" x14ac:dyDescent="0.25">
      <c r="A130" s="126"/>
      <c r="B130" s="152"/>
      <c r="C130" s="126"/>
      <c r="D130" s="126"/>
      <c r="E130" s="126"/>
    </row>
    <row r="131" spans="1:5" x14ac:dyDescent="0.25">
      <c r="A131" s="126"/>
      <c r="B131" s="152"/>
      <c r="C131" s="126"/>
      <c r="D131" s="126"/>
      <c r="E131" s="126"/>
    </row>
    <row r="132" spans="1:5" x14ac:dyDescent="0.25">
      <c r="A132" s="126"/>
      <c r="B132" s="152"/>
      <c r="C132" s="126"/>
      <c r="D132" s="126"/>
      <c r="E132" s="126"/>
    </row>
    <row r="133" spans="1:5" x14ac:dyDescent="0.25">
      <c r="A133" s="126"/>
      <c r="B133" s="152"/>
      <c r="C133" s="126"/>
      <c r="D133" s="126"/>
      <c r="E133" s="126"/>
    </row>
    <row r="134" spans="1:5" x14ac:dyDescent="0.25">
      <c r="A134" s="126"/>
      <c r="B134" s="152"/>
      <c r="C134" s="126"/>
      <c r="D134" s="126"/>
      <c r="E134" s="126"/>
    </row>
    <row r="135" spans="1:5" x14ac:dyDescent="0.25">
      <c r="A135" s="126"/>
      <c r="B135" s="152"/>
      <c r="C135" s="126"/>
      <c r="D135" s="126"/>
      <c r="E135" s="126"/>
    </row>
    <row r="136" spans="1:5" x14ac:dyDescent="0.25">
      <c r="A136" s="126"/>
      <c r="B136" s="152"/>
      <c r="C136" s="126"/>
      <c r="D136" s="126"/>
      <c r="E136" s="126"/>
    </row>
    <row r="137" spans="1:5" x14ac:dyDescent="0.25">
      <c r="A137" s="126"/>
      <c r="B137" s="152"/>
      <c r="C137" s="126"/>
      <c r="D137" s="126"/>
      <c r="E137" s="126"/>
    </row>
    <row r="138" spans="1:5" x14ac:dyDescent="0.25">
      <c r="A138" s="126"/>
      <c r="B138" s="152"/>
      <c r="C138" s="126"/>
      <c r="D138" s="126"/>
      <c r="E138" s="126"/>
    </row>
    <row r="139" spans="1:5" x14ac:dyDescent="0.25">
      <c r="A139" s="126"/>
      <c r="B139" s="152"/>
      <c r="C139" s="126"/>
      <c r="D139" s="126"/>
      <c r="E139" s="126"/>
    </row>
    <row r="140" spans="1:5" x14ac:dyDescent="0.25">
      <c r="A140" s="126"/>
      <c r="B140" s="152"/>
      <c r="C140" s="126"/>
      <c r="D140" s="126"/>
      <c r="E140" s="126"/>
    </row>
    <row r="141" spans="1:5" x14ac:dyDescent="0.25">
      <c r="A141" s="126"/>
      <c r="B141" s="152"/>
      <c r="C141" s="126"/>
      <c r="D141" s="126"/>
      <c r="E141" s="126"/>
    </row>
    <row r="142" spans="1:5" x14ac:dyDescent="0.25">
      <c r="A142" s="126"/>
      <c r="B142" s="152"/>
      <c r="C142" s="126"/>
      <c r="D142" s="126"/>
      <c r="E142" s="126"/>
    </row>
    <row r="143" spans="1:5" x14ac:dyDescent="0.25">
      <c r="A143" s="126"/>
      <c r="B143" s="152"/>
      <c r="C143" s="126"/>
      <c r="D143" s="126"/>
      <c r="E143" s="126"/>
    </row>
    <row r="144" spans="1:5" x14ac:dyDescent="0.25">
      <c r="A144" s="126"/>
      <c r="B144" s="152"/>
      <c r="C144" s="126"/>
      <c r="D144" s="126"/>
      <c r="E144" s="126"/>
    </row>
    <row r="145" spans="1:5" x14ac:dyDescent="0.25">
      <c r="A145" s="126"/>
      <c r="B145" s="152"/>
      <c r="C145" s="126"/>
      <c r="D145" s="126"/>
      <c r="E145" s="126"/>
    </row>
    <row r="146" spans="1:5" x14ac:dyDescent="0.25">
      <c r="A146" s="126"/>
      <c r="B146" s="152"/>
      <c r="C146" s="126"/>
      <c r="D146" s="126"/>
      <c r="E146" s="126"/>
    </row>
    <row r="147" spans="1:5" x14ac:dyDescent="0.25">
      <c r="A147" s="126"/>
      <c r="B147" s="152"/>
      <c r="C147" s="126"/>
      <c r="D147" s="126"/>
      <c r="E147" s="126"/>
    </row>
    <row r="148" spans="1:5" x14ac:dyDescent="0.25">
      <c r="A148" s="126"/>
      <c r="B148" s="152"/>
      <c r="C148" s="126"/>
      <c r="D148" s="126"/>
      <c r="E148" s="126"/>
    </row>
    <row r="149" spans="1:5" x14ac:dyDescent="0.25">
      <c r="A149" s="126"/>
      <c r="B149" s="152"/>
      <c r="C149" s="126"/>
      <c r="D149" s="126"/>
      <c r="E149" s="126"/>
    </row>
    <row r="150" spans="1:5" x14ac:dyDescent="0.25">
      <c r="A150" s="126"/>
      <c r="B150" s="152"/>
      <c r="C150" s="126"/>
      <c r="D150" s="126"/>
      <c r="E150" s="126"/>
    </row>
    <row r="151" spans="1:5" x14ac:dyDescent="0.25">
      <c r="A151" s="126"/>
      <c r="B151" s="152"/>
      <c r="C151" s="126"/>
      <c r="D151" s="126"/>
      <c r="E151" s="126"/>
    </row>
    <row r="152" spans="1:5" x14ac:dyDescent="0.25">
      <c r="A152" s="126"/>
      <c r="B152" s="152"/>
      <c r="C152" s="126"/>
      <c r="D152" s="126"/>
      <c r="E152" s="126"/>
    </row>
    <row r="153" spans="1:5" x14ac:dyDescent="0.25">
      <c r="A153" s="126"/>
      <c r="B153" s="152"/>
      <c r="C153" s="126"/>
      <c r="D153" s="126"/>
      <c r="E153" s="126"/>
    </row>
    <row r="154" spans="1:5" x14ac:dyDescent="0.25">
      <c r="A154" s="126"/>
      <c r="B154" s="152"/>
      <c r="C154" s="126"/>
      <c r="D154" s="126"/>
      <c r="E154" s="126"/>
    </row>
    <row r="155" spans="1:5" x14ac:dyDescent="0.25">
      <c r="A155" s="126"/>
      <c r="B155" s="152"/>
      <c r="C155" s="126"/>
      <c r="D155" s="126"/>
      <c r="E155" s="126"/>
    </row>
    <row r="156" spans="1:5" x14ac:dyDescent="0.25">
      <c r="A156" s="126"/>
      <c r="B156" s="152"/>
      <c r="C156" s="126"/>
      <c r="D156" s="126"/>
      <c r="E156" s="126"/>
    </row>
    <row r="157" spans="1:5" x14ac:dyDescent="0.25">
      <c r="A157" s="126"/>
      <c r="B157" s="152"/>
      <c r="C157" s="126"/>
      <c r="D157" s="126"/>
      <c r="E157" s="126"/>
    </row>
    <row r="158" spans="1:5" x14ac:dyDescent="0.25">
      <c r="A158" s="126"/>
      <c r="B158" s="152"/>
      <c r="C158" s="126"/>
      <c r="D158" s="126"/>
      <c r="E158" s="126"/>
    </row>
    <row r="159" spans="1:5" x14ac:dyDescent="0.25">
      <c r="A159" s="126"/>
      <c r="B159" s="152"/>
      <c r="C159" s="126"/>
      <c r="D159" s="126"/>
      <c r="E159" s="126"/>
    </row>
    <row r="160" spans="1:5" x14ac:dyDescent="0.25">
      <c r="A160" s="126"/>
      <c r="B160" s="152"/>
      <c r="C160" s="126"/>
      <c r="D160" s="126"/>
      <c r="E160" s="126"/>
    </row>
    <row r="161" spans="1:5" x14ac:dyDescent="0.25">
      <c r="A161" s="126"/>
      <c r="B161" s="152"/>
      <c r="C161" s="126"/>
      <c r="D161" s="126"/>
      <c r="E161" s="126"/>
    </row>
    <row r="162" spans="1:5" x14ac:dyDescent="0.25">
      <c r="A162" s="126"/>
      <c r="B162" s="152"/>
      <c r="C162" s="126"/>
      <c r="D162" s="126"/>
      <c r="E162" s="126"/>
    </row>
    <row r="163" spans="1:5" x14ac:dyDescent="0.25">
      <c r="A163" s="126"/>
      <c r="B163" s="152"/>
      <c r="C163" s="126"/>
      <c r="D163" s="126"/>
      <c r="E163" s="126"/>
    </row>
    <row r="164" spans="1:5" x14ac:dyDescent="0.25">
      <c r="A164" s="126"/>
      <c r="B164" s="152"/>
      <c r="C164" s="126"/>
      <c r="D164" s="126"/>
      <c r="E164" s="126"/>
    </row>
    <row r="165" spans="1:5" x14ac:dyDescent="0.25">
      <c r="A165" s="126"/>
      <c r="B165" s="152"/>
      <c r="C165" s="126"/>
      <c r="D165" s="126"/>
      <c r="E165" s="126"/>
    </row>
    <row r="166" spans="1:5" x14ac:dyDescent="0.25">
      <c r="A166" s="126"/>
      <c r="B166" s="152"/>
      <c r="C166" s="126"/>
      <c r="D166" s="126"/>
      <c r="E166" s="126"/>
    </row>
    <row r="167" spans="1:5" x14ac:dyDescent="0.25">
      <c r="A167" s="126"/>
      <c r="B167" s="152"/>
      <c r="C167" s="126"/>
      <c r="D167" s="126"/>
      <c r="E167" s="126"/>
    </row>
    <row r="168" spans="1:5" x14ac:dyDescent="0.25">
      <c r="A168" s="126"/>
      <c r="B168" s="152"/>
      <c r="C168" s="126"/>
      <c r="D168" s="126"/>
      <c r="E168" s="126"/>
    </row>
    <row r="169" spans="1:5" x14ac:dyDescent="0.25">
      <c r="A169" s="126"/>
      <c r="B169" s="152"/>
      <c r="C169" s="126"/>
      <c r="D169" s="126"/>
      <c r="E169" s="126"/>
    </row>
    <row r="170" spans="1:5" x14ac:dyDescent="0.25">
      <c r="A170" s="126"/>
      <c r="B170" s="152"/>
      <c r="C170" s="126"/>
      <c r="D170" s="126"/>
      <c r="E170" s="126"/>
    </row>
    <row r="171" spans="1:5" x14ac:dyDescent="0.25">
      <c r="A171" s="126"/>
      <c r="B171" s="152"/>
      <c r="C171" s="126"/>
      <c r="D171" s="126"/>
      <c r="E171" s="126"/>
    </row>
    <row r="172" spans="1:5" x14ac:dyDescent="0.25">
      <c r="A172" s="126"/>
      <c r="B172" s="152"/>
      <c r="C172" s="126"/>
      <c r="D172" s="126"/>
      <c r="E172" s="126"/>
    </row>
    <row r="173" spans="1:5" x14ac:dyDescent="0.25">
      <c r="A173" s="126"/>
      <c r="B173" s="152"/>
      <c r="C173" s="126"/>
      <c r="D173" s="126"/>
      <c r="E173" s="126"/>
    </row>
    <row r="174" spans="1:5" x14ac:dyDescent="0.25">
      <c r="A174" s="126"/>
      <c r="B174" s="152"/>
      <c r="C174" s="126"/>
      <c r="D174" s="126"/>
      <c r="E174" s="126"/>
    </row>
    <row r="175" spans="1:5" x14ac:dyDescent="0.25">
      <c r="A175" s="126"/>
      <c r="B175" s="152"/>
      <c r="C175" s="126"/>
      <c r="D175" s="126"/>
      <c r="E175" s="126"/>
    </row>
    <row r="176" spans="1:5" x14ac:dyDescent="0.25">
      <c r="A176" s="126"/>
      <c r="B176" s="152"/>
      <c r="C176" s="126"/>
      <c r="D176" s="126"/>
      <c r="E176" s="126"/>
    </row>
    <row r="177" spans="1:5" x14ac:dyDescent="0.25">
      <c r="A177" s="126"/>
      <c r="B177" s="152"/>
      <c r="C177" s="126"/>
      <c r="D177" s="126"/>
      <c r="E177" s="126"/>
    </row>
    <row r="178" spans="1:5" x14ac:dyDescent="0.25">
      <c r="A178" s="126"/>
      <c r="B178" s="152"/>
      <c r="C178" s="126"/>
      <c r="D178" s="126"/>
      <c r="E178" s="126"/>
    </row>
    <row r="179" spans="1:5" x14ac:dyDescent="0.25">
      <c r="A179" s="126"/>
      <c r="B179" s="152"/>
      <c r="C179" s="126"/>
      <c r="D179" s="126"/>
      <c r="E179" s="126"/>
    </row>
    <row r="180" spans="1:5" x14ac:dyDescent="0.25">
      <c r="A180" s="126"/>
      <c r="B180" s="152"/>
      <c r="C180" s="126"/>
      <c r="D180" s="126"/>
      <c r="E180" s="126"/>
    </row>
    <row r="181" spans="1:5" x14ac:dyDescent="0.25">
      <c r="A181" s="126"/>
      <c r="B181" s="152"/>
      <c r="C181" s="126"/>
      <c r="D181" s="126"/>
      <c r="E181" s="126"/>
    </row>
    <row r="182" spans="1:5" x14ac:dyDescent="0.25">
      <c r="A182" s="126"/>
      <c r="B182" s="152"/>
      <c r="C182" s="126"/>
      <c r="D182" s="126"/>
      <c r="E182" s="126"/>
    </row>
    <row r="183" spans="1:5" x14ac:dyDescent="0.25">
      <c r="A183" s="126"/>
      <c r="B183" s="152"/>
      <c r="C183" s="126"/>
      <c r="D183" s="126"/>
      <c r="E183" s="126"/>
    </row>
    <row r="184" spans="1:5" x14ac:dyDescent="0.25">
      <c r="A184" s="126"/>
      <c r="B184" s="152"/>
      <c r="C184" s="126"/>
      <c r="D184" s="126"/>
      <c r="E184" s="126"/>
    </row>
    <row r="185" spans="1:5" x14ac:dyDescent="0.25">
      <c r="A185" s="126"/>
      <c r="B185" s="152"/>
      <c r="C185" s="126"/>
      <c r="D185" s="126"/>
      <c r="E185" s="126"/>
    </row>
    <row r="186" spans="1:5" x14ac:dyDescent="0.25">
      <c r="A186" s="126"/>
      <c r="B186" s="152"/>
      <c r="C186" s="126"/>
      <c r="D186" s="126"/>
      <c r="E186" s="126"/>
    </row>
    <row r="187" spans="1:5" x14ac:dyDescent="0.25">
      <c r="A187" s="126"/>
      <c r="B187" s="152"/>
      <c r="C187" s="126"/>
      <c r="D187" s="126"/>
      <c r="E187" s="126"/>
    </row>
    <row r="188" spans="1:5" x14ac:dyDescent="0.25">
      <c r="A188" s="126"/>
      <c r="B188" s="152"/>
      <c r="C188" s="126"/>
      <c r="D188" s="126"/>
      <c r="E188" s="126"/>
    </row>
    <row r="189" spans="1:5" x14ac:dyDescent="0.25">
      <c r="A189" s="126"/>
      <c r="B189" s="152"/>
      <c r="C189" s="126"/>
      <c r="D189" s="126"/>
      <c r="E189" s="126"/>
    </row>
    <row r="190" spans="1:5" x14ac:dyDescent="0.25">
      <c r="A190" s="126"/>
      <c r="B190" s="152"/>
      <c r="C190" s="126"/>
      <c r="D190" s="126"/>
      <c r="E190" s="126"/>
    </row>
    <row r="191" spans="1:5" x14ac:dyDescent="0.25">
      <c r="A191" s="126"/>
      <c r="B191" s="152"/>
      <c r="C191" s="126"/>
      <c r="D191" s="126"/>
      <c r="E191" s="126"/>
    </row>
    <row r="192" spans="1:5" x14ac:dyDescent="0.25">
      <c r="A192" s="126"/>
      <c r="B192" s="152"/>
      <c r="C192" s="126"/>
      <c r="D192" s="126"/>
      <c r="E192" s="126"/>
    </row>
    <row r="193" spans="1:5" x14ac:dyDescent="0.25">
      <c r="A193" s="126"/>
      <c r="B193" s="152"/>
      <c r="C193" s="126"/>
      <c r="D193" s="126"/>
      <c r="E193" s="126"/>
    </row>
    <row r="194" spans="1:5" x14ac:dyDescent="0.25">
      <c r="A194" s="126"/>
      <c r="B194" s="152"/>
      <c r="C194" s="126"/>
      <c r="D194" s="126"/>
      <c r="E194" s="126"/>
    </row>
    <row r="195" spans="1:5" x14ac:dyDescent="0.25">
      <c r="A195" s="126"/>
      <c r="B195" s="152"/>
      <c r="C195" s="126"/>
      <c r="D195" s="126"/>
      <c r="E195" s="126"/>
    </row>
    <row r="196" spans="1:5" x14ac:dyDescent="0.25">
      <c r="A196" s="126"/>
      <c r="B196" s="152"/>
      <c r="C196" s="126"/>
      <c r="D196" s="126"/>
      <c r="E196" s="126"/>
    </row>
    <row r="197" spans="1:5" x14ac:dyDescent="0.25">
      <c r="A197" s="126"/>
      <c r="B197" s="152"/>
      <c r="C197" s="126"/>
      <c r="D197" s="126"/>
      <c r="E197" s="126"/>
    </row>
    <row r="198" spans="1:5" x14ac:dyDescent="0.25">
      <c r="A198" s="126"/>
      <c r="B198" s="152"/>
      <c r="C198" s="126"/>
      <c r="D198" s="126"/>
      <c r="E198" s="126"/>
    </row>
    <row r="199" spans="1:5" x14ac:dyDescent="0.25">
      <c r="A199" s="126"/>
      <c r="B199" s="152"/>
      <c r="C199" s="126"/>
      <c r="D199" s="126"/>
      <c r="E199" s="126"/>
    </row>
    <row r="200" spans="1:5" x14ac:dyDescent="0.25">
      <c r="A200" s="126"/>
      <c r="B200" s="152"/>
      <c r="C200" s="126"/>
      <c r="D200" s="126"/>
      <c r="E200" s="126"/>
    </row>
    <row r="201" spans="1:5" x14ac:dyDescent="0.25">
      <c r="A201" s="126"/>
      <c r="B201" s="152"/>
      <c r="C201" s="126"/>
      <c r="D201" s="126"/>
      <c r="E201" s="126"/>
    </row>
    <row r="202" spans="1:5" x14ac:dyDescent="0.25">
      <c r="A202" s="126"/>
      <c r="B202" s="152"/>
      <c r="C202" s="126"/>
      <c r="D202" s="126"/>
      <c r="E202" s="126"/>
    </row>
    <row r="203" spans="1:5" x14ac:dyDescent="0.25">
      <c r="A203" s="126"/>
      <c r="B203" s="152"/>
      <c r="C203" s="126"/>
      <c r="D203" s="126"/>
      <c r="E203" s="126"/>
    </row>
    <row r="204" spans="1:5" x14ac:dyDescent="0.25">
      <c r="A204" s="126"/>
      <c r="B204" s="152"/>
      <c r="C204" s="126"/>
      <c r="D204" s="126"/>
      <c r="E204" s="126"/>
    </row>
    <row r="205" spans="1:5" x14ac:dyDescent="0.25">
      <c r="A205" s="126"/>
      <c r="B205" s="152"/>
      <c r="C205" s="126"/>
      <c r="D205" s="126"/>
      <c r="E205" s="126"/>
    </row>
    <row r="206" spans="1:5" x14ac:dyDescent="0.25">
      <c r="A206" s="126"/>
      <c r="B206" s="152"/>
      <c r="C206" s="126"/>
      <c r="D206" s="126"/>
      <c r="E206" s="126"/>
    </row>
    <row r="207" spans="1:5" x14ac:dyDescent="0.25">
      <c r="A207" s="126"/>
      <c r="B207" s="152"/>
      <c r="C207" s="126"/>
      <c r="D207" s="126"/>
      <c r="E207" s="126"/>
    </row>
    <row r="208" spans="1:5" x14ac:dyDescent="0.25">
      <c r="A208" s="126"/>
      <c r="B208" s="152"/>
      <c r="C208" s="126"/>
      <c r="D208" s="126"/>
      <c r="E208" s="126"/>
    </row>
    <row r="209" spans="1:5" x14ac:dyDescent="0.25">
      <c r="A209" s="126"/>
      <c r="B209" s="152"/>
      <c r="C209" s="126"/>
      <c r="D209" s="126"/>
      <c r="E209" s="126"/>
    </row>
    <row r="210" spans="1:5" x14ac:dyDescent="0.25">
      <c r="A210" s="126"/>
      <c r="B210" s="152"/>
      <c r="C210" s="126"/>
      <c r="D210" s="126"/>
      <c r="E210" s="126"/>
    </row>
    <row r="211" spans="1:5" x14ac:dyDescent="0.25">
      <c r="A211" s="126"/>
      <c r="B211" s="152"/>
      <c r="C211" s="126"/>
      <c r="D211" s="126"/>
      <c r="E211" s="126"/>
    </row>
    <row r="212" spans="1:5" x14ac:dyDescent="0.25">
      <c r="A212" s="126"/>
      <c r="B212" s="152"/>
      <c r="C212" s="126"/>
      <c r="D212" s="126"/>
      <c r="E212" s="126"/>
    </row>
    <row r="213" spans="1:5" x14ac:dyDescent="0.25">
      <c r="A213" s="126"/>
      <c r="B213" s="152"/>
      <c r="C213" s="126"/>
      <c r="D213" s="126"/>
      <c r="E213" s="126"/>
    </row>
    <row r="214" spans="1:5" x14ac:dyDescent="0.25">
      <c r="A214" s="126"/>
      <c r="B214" s="152"/>
      <c r="C214" s="126"/>
      <c r="D214" s="126"/>
      <c r="E214" s="126"/>
    </row>
    <row r="215" spans="1:5" x14ac:dyDescent="0.25">
      <c r="A215" s="126"/>
      <c r="B215" s="152"/>
      <c r="C215" s="126"/>
      <c r="D215" s="126"/>
      <c r="E215" s="126"/>
    </row>
    <row r="216" spans="1:5" x14ac:dyDescent="0.25">
      <c r="A216" s="126"/>
      <c r="B216" s="152"/>
      <c r="C216" s="126"/>
      <c r="D216" s="126"/>
      <c r="E216" s="126"/>
    </row>
    <row r="217" spans="1:5" x14ac:dyDescent="0.25">
      <c r="A217" s="126"/>
      <c r="B217" s="152"/>
      <c r="C217" s="126"/>
      <c r="D217" s="126"/>
      <c r="E217" s="126"/>
    </row>
    <row r="218" spans="1:5" x14ac:dyDescent="0.25">
      <c r="A218" s="126"/>
      <c r="B218" s="152"/>
      <c r="C218" s="126"/>
      <c r="D218" s="126"/>
      <c r="E218" s="126"/>
    </row>
    <row r="219" spans="1:5" x14ac:dyDescent="0.25">
      <c r="A219" s="126"/>
      <c r="B219" s="152"/>
      <c r="C219" s="126"/>
      <c r="D219" s="126"/>
      <c r="E219" s="126"/>
    </row>
    <row r="220" spans="1:5" x14ac:dyDescent="0.25">
      <c r="A220" s="126"/>
      <c r="B220" s="152"/>
      <c r="C220" s="126"/>
      <c r="D220" s="126"/>
      <c r="E220" s="126"/>
    </row>
    <row r="221" spans="1:5" x14ac:dyDescent="0.25">
      <c r="A221" s="126"/>
      <c r="B221" s="152"/>
      <c r="C221" s="126"/>
      <c r="D221" s="126"/>
      <c r="E221" s="126"/>
    </row>
    <row r="222" spans="1:5" x14ac:dyDescent="0.25">
      <c r="A222" s="126"/>
      <c r="B222" s="152"/>
      <c r="C222" s="126"/>
      <c r="D222" s="126"/>
      <c r="E222" s="126"/>
    </row>
    <row r="223" spans="1:5" x14ac:dyDescent="0.25">
      <c r="A223" s="126"/>
      <c r="B223" s="152"/>
      <c r="C223" s="126"/>
      <c r="D223" s="126"/>
      <c r="E223" s="126"/>
    </row>
    <row r="224" spans="1:5" x14ac:dyDescent="0.25">
      <c r="A224" s="126"/>
      <c r="B224" s="152"/>
      <c r="C224" s="126"/>
      <c r="D224" s="126"/>
      <c r="E224" s="126"/>
    </row>
    <row r="225" spans="1:5" x14ac:dyDescent="0.25">
      <c r="A225" s="126"/>
      <c r="B225" s="152"/>
      <c r="C225" s="126"/>
      <c r="D225" s="126"/>
      <c r="E225" s="126"/>
    </row>
    <row r="226" spans="1:5" x14ac:dyDescent="0.25">
      <c r="A226" s="126"/>
      <c r="B226" s="152"/>
      <c r="C226" s="126"/>
      <c r="D226" s="126"/>
      <c r="E226" s="126"/>
    </row>
    <row r="227" spans="1:5" x14ac:dyDescent="0.25">
      <c r="A227" s="126"/>
      <c r="B227" s="152"/>
      <c r="C227" s="126"/>
      <c r="D227" s="126"/>
      <c r="E227" s="126"/>
    </row>
    <row r="228" spans="1:5" x14ac:dyDescent="0.25">
      <c r="A228" s="126"/>
      <c r="B228" s="152"/>
      <c r="C228" s="126"/>
      <c r="D228" s="126"/>
      <c r="E228" s="126"/>
    </row>
    <row r="229" spans="1:5" x14ac:dyDescent="0.25">
      <c r="A229" s="126"/>
      <c r="B229" s="152"/>
      <c r="C229" s="126"/>
      <c r="D229" s="126"/>
      <c r="E229" s="126"/>
    </row>
    <row r="230" spans="1:5" x14ac:dyDescent="0.25">
      <c r="A230" s="126"/>
      <c r="B230" s="152"/>
      <c r="C230" s="126"/>
      <c r="D230" s="126"/>
      <c r="E230" s="126"/>
    </row>
    <row r="231" spans="1:5" x14ac:dyDescent="0.25">
      <c r="A231" s="126"/>
      <c r="B231" s="152"/>
      <c r="C231" s="126"/>
      <c r="D231" s="126"/>
      <c r="E231" s="126"/>
    </row>
    <row r="232" spans="1:5" x14ac:dyDescent="0.25">
      <c r="A232" s="126"/>
      <c r="B232" s="152"/>
      <c r="C232" s="126"/>
      <c r="D232" s="126"/>
      <c r="E232" s="126"/>
    </row>
    <row r="233" spans="1:5" x14ac:dyDescent="0.25">
      <c r="A233" s="126"/>
      <c r="B233" s="152"/>
      <c r="C233" s="126"/>
      <c r="D233" s="126"/>
      <c r="E233" s="126"/>
    </row>
    <row r="234" spans="1:5" x14ac:dyDescent="0.25">
      <c r="A234" s="126"/>
      <c r="B234" s="152"/>
      <c r="C234" s="126"/>
      <c r="D234" s="126"/>
      <c r="E234" s="126"/>
    </row>
    <row r="235" spans="1:5" x14ac:dyDescent="0.25">
      <c r="A235" s="126"/>
      <c r="B235" s="152"/>
      <c r="C235" s="126"/>
      <c r="D235" s="126"/>
      <c r="E235" s="126"/>
    </row>
    <row r="236" spans="1:5" x14ac:dyDescent="0.25">
      <c r="A236" s="126"/>
      <c r="B236" s="152"/>
      <c r="C236" s="126"/>
      <c r="D236" s="126"/>
      <c r="E236" s="126"/>
    </row>
    <row r="237" spans="1:5" x14ac:dyDescent="0.25">
      <c r="A237" s="126"/>
      <c r="B237" s="152"/>
      <c r="C237" s="126"/>
      <c r="D237" s="126"/>
      <c r="E237" s="126"/>
    </row>
    <row r="238" spans="1:5" x14ac:dyDescent="0.25">
      <c r="A238" s="126"/>
      <c r="B238" s="152"/>
      <c r="C238" s="126"/>
      <c r="D238" s="126"/>
      <c r="E238" s="126"/>
    </row>
    <row r="239" spans="1:5" x14ac:dyDescent="0.25">
      <c r="A239" s="126"/>
      <c r="B239" s="152"/>
      <c r="C239" s="126"/>
      <c r="D239" s="126"/>
      <c r="E239" s="126"/>
    </row>
    <row r="240" spans="1:5" x14ac:dyDescent="0.25">
      <c r="A240" s="126"/>
      <c r="B240" s="152"/>
      <c r="C240" s="126"/>
      <c r="D240" s="126"/>
      <c r="E240" s="126"/>
    </row>
    <row r="241" spans="1:5" x14ac:dyDescent="0.25">
      <c r="A241" s="126"/>
      <c r="B241" s="152"/>
      <c r="C241" s="126"/>
      <c r="D241" s="126"/>
      <c r="E241" s="126"/>
    </row>
    <row r="242" spans="1:5" x14ac:dyDescent="0.25">
      <c r="A242" s="126"/>
      <c r="B242" s="152"/>
      <c r="C242" s="126"/>
      <c r="D242" s="126"/>
      <c r="E242" s="126"/>
    </row>
    <row r="243" spans="1:5" x14ac:dyDescent="0.25">
      <c r="A243" s="126"/>
      <c r="B243" s="152"/>
      <c r="C243" s="126"/>
      <c r="D243" s="126"/>
      <c r="E243" s="126"/>
    </row>
    <row r="244" spans="1:5" x14ac:dyDescent="0.25">
      <c r="A244" s="126"/>
      <c r="B244" s="152"/>
      <c r="C244" s="126"/>
      <c r="D244" s="126"/>
      <c r="E244" s="126"/>
    </row>
    <row r="245" spans="1:5" x14ac:dyDescent="0.25">
      <c r="A245" s="126"/>
      <c r="B245" s="152"/>
      <c r="C245" s="126"/>
      <c r="D245" s="126"/>
      <c r="E245" s="126"/>
    </row>
    <row r="246" spans="1:5" x14ac:dyDescent="0.25">
      <c r="A246" s="126"/>
      <c r="B246" s="152"/>
      <c r="C246" s="126"/>
      <c r="D246" s="126"/>
      <c r="E246" s="126"/>
    </row>
    <row r="247" spans="1:5" x14ac:dyDescent="0.25">
      <c r="A247" s="126"/>
      <c r="B247" s="152"/>
      <c r="C247" s="126"/>
      <c r="D247" s="126"/>
      <c r="E247" s="126"/>
    </row>
    <row r="248" spans="1:5" x14ac:dyDescent="0.25">
      <c r="A248" s="126"/>
      <c r="B248" s="152"/>
      <c r="C248" s="126"/>
      <c r="D248" s="126"/>
      <c r="E248" s="126"/>
    </row>
    <row r="249" spans="1:5" x14ac:dyDescent="0.25">
      <c r="A249" s="126"/>
      <c r="B249" s="152"/>
      <c r="C249" s="126"/>
      <c r="D249" s="126"/>
      <c r="E249" s="126"/>
    </row>
    <row r="250" spans="1:5" x14ac:dyDescent="0.25">
      <c r="A250" s="126"/>
      <c r="B250" s="152"/>
      <c r="C250" s="126"/>
      <c r="D250" s="126"/>
      <c r="E250" s="126"/>
    </row>
    <row r="251" spans="1:5" x14ac:dyDescent="0.25">
      <c r="A251" s="126"/>
      <c r="B251" s="152"/>
      <c r="C251" s="126"/>
      <c r="D251" s="126"/>
      <c r="E251" s="126"/>
    </row>
    <row r="252" spans="1:5" x14ac:dyDescent="0.25">
      <c r="A252" s="126"/>
      <c r="B252" s="152"/>
      <c r="C252" s="126"/>
      <c r="D252" s="126"/>
      <c r="E252" s="126"/>
    </row>
    <row r="253" spans="1:5" x14ac:dyDescent="0.25">
      <c r="A253" s="126"/>
      <c r="B253" s="152"/>
      <c r="C253" s="126"/>
      <c r="D253" s="126"/>
      <c r="E253" s="126"/>
    </row>
    <row r="254" spans="1:5" x14ac:dyDescent="0.25">
      <c r="A254" s="126"/>
      <c r="B254" s="152"/>
      <c r="C254" s="126"/>
      <c r="D254" s="126"/>
      <c r="E254" s="126"/>
    </row>
    <row r="255" spans="1:5" x14ac:dyDescent="0.25">
      <c r="A255" s="126"/>
      <c r="B255" s="152"/>
      <c r="C255" s="126"/>
      <c r="D255" s="126"/>
      <c r="E255" s="126"/>
    </row>
    <row r="256" spans="1:5" x14ac:dyDescent="0.25">
      <c r="A256" s="126"/>
      <c r="B256" s="152"/>
      <c r="C256" s="126"/>
      <c r="D256" s="126"/>
      <c r="E256" s="126"/>
    </row>
    <row r="257" spans="1:5" x14ac:dyDescent="0.25">
      <c r="A257" s="126"/>
      <c r="B257" s="152"/>
      <c r="C257" s="126"/>
      <c r="D257" s="126"/>
      <c r="E257" s="126"/>
    </row>
    <row r="258" spans="1:5" x14ac:dyDescent="0.25">
      <c r="A258" s="126"/>
      <c r="B258" s="152"/>
      <c r="C258" s="126"/>
      <c r="D258" s="126"/>
      <c r="E258" s="126"/>
    </row>
    <row r="259" spans="1:5" x14ac:dyDescent="0.25">
      <c r="A259" s="126"/>
      <c r="B259" s="152"/>
      <c r="C259" s="126"/>
      <c r="D259" s="126"/>
      <c r="E259" s="126"/>
    </row>
    <row r="260" spans="1:5" x14ac:dyDescent="0.25">
      <c r="A260" s="126"/>
      <c r="B260" s="152"/>
      <c r="C260" s="126"/>
      <c r="D260" s="126"/>
      <c r="E260" s="126"/>
    </row>
    <row r="261" spans="1:5" x14ac:dyDescent="0.25">
      <c r="A261" s="126"/>
      <c r="B261" s="152"/>
      <c r="C261" s="126"/>
      <c r="D261" s="126"/>
      <c r="E261" s="126"/>
    </row>
    <row r="262" spans="1:5" x14ac:dyDescent="0.25">
      <c r="A262" s="126"/>
      <c r="B262" s="152"/>
      <c r="C262" s="126"/>
      <c r="D262" s="126"/>
      <c r="E262" s="126"/>
    </row>
    <row r="263" spans="1:5" x14ac:dyDescent="0.25">
      <c r="A263" s="126"/>
      <c r="B263" s="152"/>
      <c r="C263" s="126"/>
      <c r="D263" s="126"/>
      <c r="E263" s="126"/>
    </row>
    <row r="264" spans="1:5" x14ac:dyDescent="0.25">
      <c r="A264" s="126"/>
      <c r="B264" s="152"/>
      <c r="C264" s="126"/>
      <c r="D264" s="126"/>
      <c r="E264" s="126"/>
    </row>
    <row r="265" spans="1:5" x14ac:dyDescent="0.25">
      <c r="A265" s="126"/>
      <c r="B265" s="152"/>
      <c r="C265" s="126"/>
      <c r="D265" s="126"/>
      <c r="E265" s="126"/>
    </row>
    <row r="266" spans="1:5" x14ac:dyDescent="0.25">
      <c r="A266" s="126"/>
      <c r="B266" s="152"/>
      <c r="C266" s="126"/>
      <c r="D266" s="126"/>
      <c r="E266" s="126"/>
    </row>
    <row r="267" spans="1:5" x14ac:dyDescent="0.25">
      <c r="A267" s="126"/>
      <c r="B267" s="152"/>
      <c r="C267" s="126"/>
      <c r="D267" s="126"/>
      <c r="E267" s="126"/>
    </row>
    <row r="268" spans="1:5" x14ac:dyDescent="0.25">
      <c r="A268" s="126"/>
      <c r="B268" s="152"/>
      <c r="C268" s="126"/>
      <c r="D268" s="126"/>
      <c r="E268" s="126"/>
    </row>
    <row r="269" spans="1:5" x14ac:dyDescent="0.25">
      <c r="A269" s="126"/>
      <c r="B269" s="152"/>
      <c r="C269" s="126"/>
      <c r="D269" s="126"/>
      <c r="E269" s="126"/>
    </row>
    <row r="270" spans="1:5" x14ac:dyDescent="0.25">
      <c r="A270" s="126"/>
      <c r="B270" s="152"/>
      <c r="C270" s="126"/>
      <c r="D270" s="126"/>
      <c r="E270" s="126"/>
    </row>
    <row r="271" spans="1:5" x14ac:dyDescent="0.25">
      <c r="A271" s="126"/>
      <c r="B271" s="152"/>
      <c r="C271" s="126"/>
      <c r="D271" s="126"/>
      <c r="E271" s="126"/>
    </row>
    <row r="272" spans="1:5" x14ac:dyDescent="0.25">
      <c r="A272" s="126"/>
      <c r="B272" s="152"/>
      <c r="C272" s="126"/>
      <c r="D272" s="126"/>
      <c r="E272" s="126"/>
    </row>
    <row r="273" spans="1:5" x14ac:dyDescent="0.25">
      <c r="A273" s="126"/>
      <c r="B273" s="152"/>
      <c r="C273" s="126"/>
      <c r="D273" s="126"/>
      <c r="E273" s="126"/>
    </row>
    <row r="274" spans="1:5" x14ac:dyDescent="0.25">
      <c r="A274" s="126"/>
      <c r="B274" s="152"/>
      <c r="C274" s="126"/>
      <c r="D274" s="126"/>
      <c r="E274" s="126"/>
    </row>
    <row r="275" spans="1:5" x14ac:dyDescent="0.25">
      <c r="A275" s="126"/>
      <c r="B275" s="152"/>
      <c r="C275" s="126"/>
      <c r="D275" s="126"/>
      <c r="E275" s="126"/>
    </row>
    <row r="276" spans="1:5" x14ac:dyDescent="0.25">
      <c r="A276" s="126"/>
      <c r="B276" s="152"/>
      <c r="C276" s="126"/>
      <c r="D276" s="126"/>
      <c r="E276" s="126"/>
    </row>
    <row r="277" spans="1:5" x14ac:dyDescent="0.25">
      <c r="A277" s="126"/>
      <c r="B277" s="152"/>
      <c r="C277" s="126"/>
      <c r="D277" s="126"/>
      <c r="E277" s="126"/>
    </row>
    <row r="278" spans="1:5" x14ac:dyDescent="0.25">
      <c r="A278" s="126"/>
      <c r="B278" s="152"/>
      <c r="C278" s="126"/>
      <c r="D278" s="126"/>
      <c r="E278" s="126"/>
    </row>
    <row r="279" spans="1:5" x14ac:dyDescent="0.25">
      <c r="A279" s="126"/>
      <c r="B279" s="152"/>
      <c r="C279" s="126"/>
      <c r="D279" s="126"/>
      <c r="E279" s="126"/>
    </row>
    <row r="280" spans="1:5" x14ac:dyDescent="0.25">
      <c r="A280" s="126"/>
      <c r="B280" s="152"/>
      <c r="C280" s="126"/>
      <c r="D280" s="126"/>
      <c r="E280" s="126"/>
    </row>
    <row r="281" spans="1:5" x14ac:dyDescent="0.25">
      <c r="A281" s="126"/>
      <c r="B281" s="152"/>
      <c r="C281" s="126"/>
      <c r="D281" s="126"/>
      <c r="E281" s="126"/>
    </row>
    <row r="282" spans="1:5" x14ac:dyDescent="0.25">
      <c r="A282" s="126"/>
      <c r="B282" s="152"/>
      <c r="C282" s="126"/>
      <c r="D282" s="126"/>
      <c r="E282" s="126"/>
    </row>
    <row r="283" spans="1:5" x14ac:dyDescent="0.25">
      <c r="A283" s="126"/>
      <c r="B283" s="152"/>
      <c r="C283" s="126"/>
      <c r="D283" s="126"/>
      <c r="E283" s="126"/>
    </row>
    <row r="284" spans="1:5" x14ac:dyDescent="0.25">
      <c r="A284" s="126"/>
      <c r="B284" s="152"/>
      <c r="C284" s="126"/>
      <c r="D284" s="126"/>
      <c r="E284" s="126"/>
    </row>
    <row r="285" spans="1:5" x14ac:dyDescent="0.25">
      <c r="A285" s="126"/>
      <c r="B285" s="152"/>
      <c r="C285" s="126"/>
      <c r="D285" s="126"/>
      <c r="E285" s="126"/>
    </row>
    <row r="286" spans="1:5" x14ac:dyDescent="0.25">
      <c r="A286" s="126"/>
      <c r="B286" s="152"/>
      <c r="C286" s="126"/>
      <c r="D286" s="126"/>
      <c r="E286" s="126"/>
    </row>
    <row r="287" spans="1:5" x14ac:dyDescent="0.25">
      <c r="A287" s="126"/>
      <c r="B287" s="152"/>
      <c r="C287" s="126"/>
      <c r="D287" s="126"/>
      <c r="E287" s="126"/>
    </row>
    <row r="288" spans="1:5" x14ac:dyDescent="0.25">
      <c r="A288" s="126"/>
      <c r="B288" s="152"/>
      <c r="C288" s="126"/>
      <c r="D288" s="126"/>
      <c r="E288" s="126"/>
    </row>
    <row r="289" spans="1:5" x14ac:dyDescent="0.25">
      <c r="A289" s="126"/>
      <c r="B289" s="152"/>
      <c r="C289" s="126"/>
      <c r="D289" s="126"/>
      <c r="E289" s="126"/>
    </row>
    <row r="290" spans="1:5" x14ac:dyDescent="0.25">
      <c r="A290" s="126"/>
      <c r="B290" s="152"/>
      <c r="C290" s="126"/>
      <c r="D290" s="126"/>
      <c r="E290" s="126"/>
    </row>
    <row r="291" spans="1:5" x14ac:dyDescent="0.25">
      <c r="A291" s="126"/>
      <c r="B291" s="152"/>
      <c r="C291" s="126"/>
      <c r="D291" s="126"/>
      <c r="E291" s="126"/>
    </row>
    <row r="292" spans="1:5" x14ac:dyDescent="0.25">
      <c r="A292" s="126"/>
      <c r="B292" s="152"/>
      <c r="C292" s="126"/>
      <c r="D292" s="126"/>
      <c r="E292" s="126"/>
    </row>
    <row r="293" spans="1:5" x14ac:dyDescent="0.25">
      <c r="A293" s="126"/>
      <c r="B293" s="152"/>
      <c r="C293" s="126"/>
      <c r="D293" s="126"/>
      <c r="E293" s="126"/>
    </row>
    <row r="294" spans="1:5" x14ac:dyDescent="0.25">
      <c r="A294" s="126"/>
      <c r="B294" s="152"/>
      <c r="C294" s="126"/>
      <c r="D294" s="126"/>
      <c r="E294" s="126"/>
    </row>
    <row r="295" spans="1:5" x14ac:dyDescent="0.25">
      <c r="A295" s="126"/>
      <c r="B295" s="152"/>
      <c r="C295" s="126"/>
      <c r="D295" s="126"/>
      <c r="E295" s="126"/>
    </row>
    <row r="296" spans="1:5" x14ac:dyDescent="0.25">
      <c r="A296" s="126"/>
      <c r="B296" s="152"/>
      <c r="C296" s="126"/>
      <c r="D296" s="126"/>
      <c r="E296" s="126"/>
    </row>
    <row r="297" spans="1:5" x14ac:dyDescent="0.25">
      <c r="A297" s="126"/>
      <c r="B297" s="152"/>
      <c r="C297" s="126"/>
      <c r="D297" s="126"/>
      <c r="E297" s="126"/>
    </row>
    <row r="298" spans="1:5" x14ac:dyDescent="0.25">
      <c r="A298" s="126"/>
      <c r="B298" s="152"/>
      <c r="C298" s="126"/>
      <c r="D298" s="126"/>
      <c r="E298" s="126"/>
    </row>
    <row r="299" spans="1:5" x14ac:dyDescent="0.25">
      <c r="A299" s="126"/>
      <c r="B299" s="152"/>
      <c r="C299" s="126"/>
      <c r="D299" s="126"/>
      <c r="E299" s="126"/>
    </row>
    <row r="300" spans="1:5" x14ac:dyDescent="0.25">
      <c r="A300" s="126"/>
      <c r="B300" s="152"/>
      <c r="C300" s="126"/>
      <c r="D300" s="126"/>
      <c r="E300" s="126"/>
    </row>
    <row r="301" spans="1:5" x14ac:dyDescent="0.25">
      <c r="A301" s="126"/>
      <c r="B301" s="152"/>
      <c r="C301" s="126"/>
      <c r="D301" s="126"/>
      <c r="E301" s="126"/>
    </row>
    <row r="302" spans="1:5" x14ac:dyDescent="0.25">
      <c r="A302" s="126"/>
      <c r="B302" s="152"/>
      <c r="C302" s="126"/>
      <c r="D302" s="126"/>
      <c r="E302" s="126"/>
    </row>
    <row r="303" spans="1:5" x14ac:dyDescent="0.25">
      <c r="A303" s="126"/>
      <c r="B303" s="152"/>
      <c r="C303" s="126"/>
      <c r="D303" s="126"/>
      <c r="E303" s="126"/>
    </row>
    <row r="304" spans="1:5" x14ac:dyDescent="0.25">
      <c r="A304" s="126"/>
      <c r="B304" s="152"/>
      <c r="C304" s="126"/>
      <c r="D304" s="126"/>
      <c r="E304" s="126"/>
    </row>
    <row r="305" spans="1:5" x14ac:dyDescent="0.25">
      <c r="A305" s="126"/>
      <c r="B305" s="152"/>
      <c r="C305" s="126"/>
      <c r="D305" s="126"/>
      <c r="E305" s="126"/>
    </row>
    <row r="306" spans="1:5" x14ac:dyDescent="0.25">
      <c r="A306" s="126"/>
      <c r="B306" s="152"/>
      <c r="C306" s="126"/>
      <c r="D306" s="126"/>
      <c r="E306" s="126"/>
    </row>
    <row r="307" spans="1:5" x14ac:dyDescent="0.25">
      <c r="A307" s="126"/>
      <c r="B307" s="152"/>
      <c r="C307" s="126"/>
      <c r="D307" s="126"/>
      <c r="E307" s="126"/>
    </row>
    <row r="308" spans="1:5" x14ac:dyDescent="0.25">
      <c r="A308" s="126"/>
      <c r="B308" s="152"/>
      <c r="C308" s="126"/>
      <c r="D308" s="126"/>
      <c r="E308" s="126"/>
    </row>
    <row r="309" spans="1:5" x14ac:dyDescent="0.25">
      <c r="A309" s="126"/>
      <c r="B309" s="152"/>
      <c r="C309" s="126"/>
      <c r="D309" s="126"/>
      <c r="E309" s="126"/>
    </row>
    <row r="310" spans="1:5" x14ac:dyDescent="0.25">
      <c r="A310" s="126"/>
      <c r="B310" s="152"/>
      <c r="C310" s="126"/>
      <c r="D310" s="126"/>
      <c r="E310" s="126"/>
    </row>
    <row r="311" spans="1:5" x14ac:dyDescent="0.25">
      <c r="A311" s="126"/>
      <c r="B311" s="152"/>
      <c r="C311" s="126"/>
      <c r="D311" s="126"/>
      <c r="E311" s="126"/>
    </row>
    <row r="312" spans="1:5" x14ac:dyDescent="0.25">
      <c r="A312" s="126"/>
      <c r="B312" s="152"/>
      <c r="C312" s="126"/>
      <c r="D312" s="126"/>
      <c r="E312" s="126"/>
    </row>
    <row r="313" spans="1:5" x14ac:dyDescent="0.25">
      <c r="A313" s="126"/>
      <c r="B313" s="152"/>
      <c r="C313" s="126"/>
      <c r="D313" s="126"/>
      <c r="E313" s="126"/>
    </row>
    <row r="314" spans="1:5" x14ac:dyDescent="0.25">
      <c r="A314" s="126"/>
      <c r="B314" s="152"/>
      <c r="C314" s="126"/>
      <c r="D314" s="126"/>
      <c r="E314" s="126"/>
    </row>
    <row r="315" spans="1:5" x14ac:dyDescent="0.25">
      <c r="A315" s="126"/>
      <c r="B315" s="152"/>
      <c r="C315" s="126"/>
      <c r="D315" s="126"/>
      <c r="E315" s="126"/>
    </row>
    <row r="316" spans="1:5" x14ac:dyDescent="0.25">
      <c r="A316" s="126"/>
      <c r="B316" s="152"/>
      <c r="C316" s="126"/>
      <c r="D316" s="126"/>
      <c r="E316" s="126"/>
    </row>
    <row r="317" spans="1:5" x14ac:dyDescent="0.25">
      <c r="A317" s="126"/>
      <c r="B317" s="152"/>
      <c r="C317" s="126"/>
      <c r="D317" s="126"/>
      <c r="E317" s="126"/>
    </row>
    <row r="318" spans="1:5" x14ac:dyDescent="0.25">
      <c r="A318" s="126"/>
      <c r="B318" s="152"/>
      <c r="C318" s="126"/>
      <c r="D318" s="126"/>
      <c r="E318" s="126"/>
    </row>
    <row r="319" spans="1:5" x14ac:dyDescent="0.25">
      <c r="A319" s="126"/>
      <c r="B319" s="152"/>
      <c r="C319" s="126"/>
      <c r="D319" s="126"/>
      <c r="E319" s="126"/>
    </row>
    <row r="320" spans="1:5" x14ac:dyDescent="0.25">
      <c r="A320" s="126"/>
      <c r="B320" s="152"/>
      <c r="C320" s="126"/>
      <c r="D320" s="126"/>
      <c r="E320" s="126"/>
    </row>
    <row r="321" spans="1:5" x14ac:dyDescent="0.25">
      <c r="A321" s="126"/>
      <c r="B321" s="152"/>
      <c r="C321" s="126"/>
      <c r="D321" s="126"/>
      <c r="E321" s="126"/>
    </row>
    <row r="322" spans="1:5" x14ac:dyDescent="0.25">
      <c r="A322" s="126"/>
      <c r="B322" s="152"/>
      <c r="C322" s="126"/>
      <c r="D322" s="126"/>
      <c r="E322" s="126"/>
    </row>
    <row r="323" spans="1:5" x14ac:dyDescent="0.25">
      <c r="A323" s="126"/>
      <c r="B323" s="152"/>
      <c r="C323" s="126"/>
      <c r="D323" s="126"/>
      <c r="E323" s="126"/>
    </row>
    <row r="324" spans="1:5" x14ac:dyDescent="0.25">
      <c r="A324" s="126"/>
      <c r="B324" s="152"/>
      <c r="C324" s="126"/>
      <c r="D324" s="126"/>
      <c r="E324" s="126"/>
    </row>
    <row r="325" spans="1:5" x14ac:dyDescent="0.25">
      <c r="A325" s="126"/>
      <c r="B325" s="152"/>
      <c r="C325" s="126"/>
      <c r="D325" s="126"/>
      <c r="E325" s="126"/>
    </row>
    <row r="326" spans="1:5" x14ac:dyDescent="0.25">
      <c r="A326" s="126"/>
      <c r="B326" s="152"/>
      <c r="C326" s="126"/>
      <c r="D326" s="126"/>
      <c r="E326" s="126"/>
    </row>
    <row r="327" spans="1:5" x14ac:dyDescent="0.25">
      <c r="A327" s="126"/>
      <c r="B327" s="152"/>
      <c r="C327" s="126"/>
      <c r="D327" s="126"/>
      <c r="E327" s="126"/>
    </row>
    <row r="328" spans="1:5" x14ac:dyDescent="0.25">
      <c r="A328" s="126"/>
      <c r="B328" s="152"/>
      <c r="C328" s="126"/>
      <c r="D328" s="126"/>
      <c r="E328" s="126"/>
    </row>
    <row r="329" spans="1:5" x14ac:dyDescent="0.25">
      <c r="A329" s="126"/>
      <c r="B329" s="152"/>
      <c r="C329" s="126"/>
      <c r="D329" s="126"/>
      <c r="E329" s="126"/>
    </row>
    <row r="330" spans="1:5" x14ac:dyDescent="0.25">
      <c r="A330" s="126"/>
      <c r="B330" s="152"/>
      <c r="C330" s="126"/>
      <c r="D330" s="126"/>
      <c r="E330" s="126"/>
    </row>
    <row r="331" spans="1:5" x14ac:dyDescent="0.25">
      <c r="A331" s="126"/>
      <c r="B331" s="152"/>
      <c r="C331" s="126"/>
      <c r="D331" s="126"/>
      <c r="E331" s="126"/>
    </row>
    <row r="332" spans="1:5" x14ac:dyDescent="0.25">
      <c r="A332" s="126"/>
      <c r="B332" s="152"/>
      <c r="C332" s="126"/>
      <c r="D332" s="126"/>
      <c r="E332" s="126"/>
    </row>
    <row r="333" spans="1:5" x14ac:dyDescent="0.25">
      <c r="A333" s="126"/>
      <c r="B333" s="152"/>
      <c r="C333" s="126"/>
      <c r="D333" s="126"/>
      <c r="E333" s="126"/>
    </row>
    <row r="334" spans="1:5" x14ac:dyDescent="0.25">
      <c r="A334" s="126"/>
      <c r="B334" s="152"/>
      <c r="C334" s="126"/>
      <c r="D334" s="126"/>
      <c r="E334" s="126"/>
    </row>
    <row r="335" spans="1:5" x14ac:dyDescent="0.25">
      <c r="A335" s="126"/>
      <c r="B335" s="152"/>
      <c r="C335" s="126"/>
      <c r="D335" s="126"/>
      <c r="E335" s="126"/>
    </row>
    <row r="336" spans="1:5" x14ac:dyDescent="0.25">
      <c r="A336" s="126"/>
      <c r="B336" s="152"/>
      <c r="C336" s="126"/>
      <c r="D336" s="126"/>
      <c r="E336" s="126"/>
    </row>
    <row r="337" spans="1:5" x14ac:dyDescent="0.25">
      <c r="A337" s="126"/>
      <c r="B337" s="152"/>
      <c r="C337" s="126"/>
      <c r="D337" s="126"/>
      <c r="E337" s="126"/>
    </row>
    <row r="338" spans="1:5" x14ac:dyDescent="0.25">
      <c r="A338" s="126"/>
      <c r="B338" s="152"/>
      <c r="C338" s="126"/>
      <c r="D338" s="126"/>
      <c r="E338" s="126"/>
    </row>
    <row r="339" spans="1:5" x14ac:dyDescent="0.25">
      <c r="A339" s="126"/>
      <c r="B339" s="152"/>
      <c r="C339" s="126"/>
      <c r="D339" s="126"/>
      <c r="E339" s="126"/>
    </row>
    <row r="340" spans="1:5" x14ac:dyDescent="0.25">
      <c r="A340" s="126"/>
      <c r="B340" s="152"/>
      <c r="C340" s="126"/>
      <c r="D340" s="126"/>
      <c r="E340" s="126"/>
    </row>
    <row r="341" spans="1:5" x14ac:dyDescent="0.25">
      <c r="A341" s="126"/>
      <c r="B341" s="152"/>
      <c r="C341" s="126"/>
      <c r="D341" s="126"/>
      <c r="E341" s="126"/>
    </row>
    <row r="342" spans="1:5" x14ac:dyDescent="0.25">
      <c r="A342" s="126"/>
      <c r="B342" s="152"/>
      <c r="C342" s="126"/>
      <c r="D342" s="126"/>
      <c r="E342" s="126"/>
    </row>
    <row r="343" spans="1:5" x14ac:dyDescent="0.25">
      <c r="A343" s="126"/>
      <c r="B343" s="152"/>
      <c r="C343" s="126"/>
      <c r="D343" s="126"/>
      <c r="E343" s="126"/>
    </row>
    <row r="344" spans="1:5" x14ac:dyDescent="0.25">
      <c r="A344" s="126"/>
      <c r="B344" s="152"/>
      <c r="C344" s="126"/>
      <c r="D344" s="126"/>
      <c r="E344" s="126"/>
    </row>
    <row r="345" spans="1:5" x14ac:dyDescent="0.25">
      <c r="A345" s="126"/>
      <c r="B345" s="152"/>
      <c r="C345" s="126"/>
      <c r="D345" s="126"/>
      <c r="E345" s="126"/>
    </row>
    <row r="346" spans="1:5" x14ac:dyDescent="0.25">
      <c r="A346" s="126"/>
      <c r="B346" s="152"/>
      <c r="C346" s="126"/>
      <c r="D346" s="126"/>
      <c r="E346" s="126"/>
    </row>
    <row r="347" spans="1:5" x14ac:dyDescent="0.25">
      <c r="A347" s="126"/>
      <c r="B347" s="152"/>
      <c r="C347" s="126"/>
      <c r="D347" s="126"/>
      <c r="E347" s="126"/>
    </row>
    <row r="348" spans="1:5" x14ac:dyDescent="0.25">
      <c r="A348" s="126"/>
      <c r="B348" s="152"/>
      <c r="C348" s="126"/>
      <c r="D348" s="126"/>
      <c r="E348" s="126"/>
    </row>
    <row r="349" spans="1:5" x14ac:dyDescent="0.25">
      <c r="A349" s="126"/>
      <c r="B349" s="152"/>
      <c r="C349" s="126"/>
      <c r="D349" s="126"/>
      <c r="E349" s="126"/>
    </row>
    <row r="350" spans="1:5" x14ac:dyDescent="0.25">
      <c r="A350" s="126"/>
      <c r="B350" s="152"/>
      <c r="C350" s="126"/>
      <c r="D350" s="126"/>
      <c r="E350" s="126"/>
    </row>
    <row r="351" spans="1:5" x14ac:dyDescent="0.25">
      <c r="A351" s="126"/>
      <c r="B351" s="152"/>
      <c r="C351" s="126"/>
      <c r="D351" s="126"/>
      <c r="E351" s="126"/>
    </row>
    <row r="352" spans="1:5" x14ac:dyDescent="0.25">
      <c r="A352" s="126"/>
      <c r="B352" s="152"/>
      <c r="C352" s="126"/>
      <c r="D352" s="126"/>
      <c r="E352" s="126"/>
    </row>
    <row r="353" spans="1:5" x14ac:dyDescent="0.25">
      <c r="A353" s="126"/>
      <c r="B353" s="152"/>
      <c r="C353" s="126"/>
      <c r="D353" s="126"/>
      <c r="E353" s="126"/>
    </row>
    <row r="354" spans="1:5" x14ac:dyDescent="0.25">
      <c r="A354" s="126"/>
      <c r="B354" s="152"/>
      <c r="C354" s="126"/>
      <c r="D354" s="126"/>
      <c r="E354" s="126"/>
    </row>
    <row r="355" spans="1:5" x14ac:dyDescent="0.25">
      <c r="A355" s="126"/>
      <c r="B355" s="152"/>
      <c r="C355" s="126"/>
      <c r="D355" s="126"/>
      <c r="E355" s="126"/>
    </row>
    <row r="356" spans="1:5" x14ac:dyDescent="0.25">
      <c r="A356" s="126"/>
      <c r="B356" s="152"/>
      <c r="C356" s="126"/>
      <c r="D356" s="126"/>
      <c r="E356" s="126"/>
    </row>
    <row r="357" spans="1:5" x14ac:dyDescent="0.25">
      <c r="A357" s="126"/>
      <c r="B357" s="152"/>
      <c r="C357" s="126"/>
      <c r="D357" s="126"/>
      <c r="E357" s="126"/>
    </row>
    <row r="358" spans="1:5" x14ac:dyDescent="0.25">
      <c r="A358" s="126"/>
      <c r="B358" s="152"/>
      <c r="C358" s="126"/>
      <c r="D358" s="126"/>
      <c r="E358" s="126"/>
    </row>
    <row r="359" spans="1:5" x14ac:dyDescent="0.25">
      <c r="A359" s="126"/>
      <c r="B359" s="152"/>
      <c r="C359" s="126"/>
      <c r="D359" s="126"/>
      <c r="E359" s="126"/>
    </row>
    <row r="360" spans="1:5" x14ac:dyDescent="0.25">
      <c r="A360" s="126"/>
      <c r="B360" s="152"/>
      <c r="C360" s="126"/>
      <c r="D360" s="126"/>
      <c r="E360" s="126"/>
    </row>
    <row r="361" spans="1:5" x14ac:dyDescent="0.25">
      <c r="A361" s="126"/>
      <c r="B361" s="152"/>
      <c r="C361" s="126"/>
      <c r="D361" s="126"/>
      <c r="E361" s="126"/>
    </row>
    <row r="362" spans="1:5" x14ac:dyDescent="0.25">
      <c r="A362" s="126"/>
      <c r="B362" s="152"/>
      <c r="C362" s="126"/>
      <c r="D362" s="126"/>
      <c r="E362" s="126"/>
    </row>
    <row r="363" spans="1:5" x14ac:dyDescent="0.25">
      <c r="A363" s="126"/>
      <c r="B363" s="152"/>
      <c r="C363" s="126"/>
      <c r="D363" s="126"/>
      <c r="E363" s="126"/>
    </row>
    <row r="364" spans="1:5" x14ac:dyDescent="0.25">
      <c r="A364" s="126"/>
      <c r="B364" s="152"/>
      <c r="C364" s="126"/>
      <c r="D364" s="126"/>
      <c r="E364" s="126"/>
    </row>
    <row r="365" spans="1:5" x14ac:dyDescent="0.25">
      <c r="A365" s="126"/>
      <c r="B365" s="152"/>
      <c r="C365" s="126"/>
      <c r="D365" s="126"/>
      <c r="E365" s="126"/>
    </row>
    <row r="366" spans="1:5" x14ac:dyDescent="0.25">
      <c r="A366" s="126"/>
      <c r="B366" s="152"/>
      <c r="C366" s="126"/>
      <c r="D366" s="126"/>
      <c r="E366" s="126"/>
    </row>
    <row r="367" spans="1:5" x14ac:dyDescent="0.25">
      <c r="A367" s="126"/>
      <c r="B367" s="152"/>
      <c r="C367" s="126"/>
      <c r="D367" s="126"/>
      <c r="E367" s="126"/>
    </row>
    <row r="368" spans="1:5" x14ac:dyDescent="0.25">
      <c r="A368" s="126"/>
      <c r="B368" s="152"/>
      <c r="C368" s="126"/>
      <c r="D368" s="126"/>
      <c r="E368" s="126"/>
    </row>
    <row r="369" spans="1:5" x14ac:dyDescent="0.25">
      <c r="A369" s="126"/>
      <c r="B369" s="152"/>
      <c r="C369" s="126"/>
      <c r="D369" s="126"/>
      <c r="E369" s="126"/>
    </row>
    <row r="370" spans="1:5" x14ac:dyDescent="0.25">
      <c r="A370" s="126"/>
      <c r="B370" s="152"/>
      <c r="C370" s="126"/>
      <c r="D370" s="126"/>
      <c r="E370" s="126"/>
    </row>
    <row r="371" spans="1:5" x14ac:dyDescent="0.25">
      <c r="A371" s="126"/>
      <c r="B371" s="152"/>
      <c r="C371" s="126"/>
      <c r="D371" s="126"/>
      <c r="E371" s="126"/>
    </row>
    <row r="372" spans="1:5" x14ac:dyDescent="0.25">
      <c r="A372" s="126"/>
      <c r="B372" s="152"/>
      <c r="C372" s="126"/>
      <c r="D372" s="126"/>
      <c r="E372" s="126"/>
    </row>
    <row r="373" spans="1:5" x14ac:dyDescent="0.25">
      <c r="A373" s="126"/>
      <c r="B373" s="152"/>
      <c r="C373" s="126"/>
      <c r="D373" s="126"/>
      <c r="E373" s="126"/>
    </row>
    <row r="374" spans="1:5" x14ac:dyDescent="0.25">
      <c r="A374" s="126"/>
      <c r="B374" s="152"/>
      <c r="C374" s="126"/>
      <c r="D374" s="126"/>
      <c r="E374" s="126"/>
    </row>
    <row r="375" spans="1:5" x14ac:dyDescent="0.25">
      <c r="A375" s="126"/>
      <c r="B375" s="152"/>
      <c r="C375" s="126"/>
      <c r="D375" s="126"/>
      <c r="E375" s="126"/>
    </row>
    <row r="376" spans="1:5" x14ac:dyDescent="0.25">
      <c r="A376" s="126"/>
      <c r="B376" s="152"/>
      <c r="C376" s="126"/>
      <c r="D376" s="126"/>
      <c r="E376" s="126"/>
    </row>
    <row r="377" spans="1:5" x14ac:dyDescent="0.25">
      <c r="A377" s="126"/>
      <c r="B377" s="152"/>
      <c r="C377" s="126"/>
      <c r="D377" s="126"/>
      <c r="E377" s="126"/>
    </row>
    <row r="378" spans="1:5" x14ac:dyDescent="0.25">
      <c r="A378" s="126"/>
      <c r="B378" s="152"/>
      <c r="C378" s="126"/>
      <c r="D378" s="126"/>
      <c r="E378" s="126"/>
    </row>
    <row r="379" spans="1:5" x14ac:dyDescent="0.25">
      <c r="A379" s="126"/>
      <c r="B379" s="152"/>
      <c r="C379" s="126"/>
      <c r="D379" s="126"/>
      <c r="E379" s="126"/>
    </row>
    <row r="380" spans="1:5" x14ac:dyDescent="0.25">
      <c r="A380" s="126"/>
      <c r="B380" s="152"/>
      <c r="C380" s="126"/>
      <c r="D380" s="126"/>
      <c r="E380" s="126"/>
    </row>
    <row r="381" spans="1:5" x14ac:dyDescent="0.25">
      <c r="A381" s="126"/>
      <c r="B381" s="152"/>
      <c r="C381" s="126"/>
      <c r="D381" s="126"/>
      <c r="E381" s="126"/>
    </row>
    <row r="382" spans="1:5" x14ac:dyDescent="0.25">
      <c r="A382" s="126"/>
      <c r="B382" s="152"/>
      <c r="C382" s="126"/>
      <c r="D382" s="126"/>
      <c r="E382" s="126"/>
    </row>
    <row r="383" spans="1:5" x14ac:dyDescent="0.25">
      <c r="A383" s="126"/>
      <c r="B383" s="152"/>
      <c r="C383" s="126"/>
      <c r="D383" s="126"/>
      <c r="E383" s="126"/>
    </row>
    <row r="384" spans="1:5" x14ac:dyDescent="0.25">
      <c r="A384" s="126"/>
      <c r="B384" s="152"/>
      <c r="C384" s="126"/>
      <c r="D384" s="126"/>
      <c r="E384" s="126"/>
    </row>
    <row r="385" spans="1:5" x14ac:dyDescent="0.25">
      <c r="A385" s="126"/>
      <c r="B385" s="152"/>
      <c r="C385" s="126"/>
      <c r="D385" s="126"/>
      <c r="E385" s="126"/>
    </row>
    <row r="386" spans="1:5" x14ac:dyDescent="0.25">
      <c r="A386" s="126"/>
      <c r="B386" s="152"/>
      <c r="C386" s="126"/>
      <c r="D386" s="126"/>
      <c r="E386" s="126"/>
    </row>
    <row r="387" spans="1:5" x14ac:dyDescent="0.25">
      <c r="A387" s="126"/>
      <c r="B387" s="152"/>
      <c r="C387" s="126"/>
      <c r="D387" s="126"/>
      <c r="E387" s="126"/>
    </row>
    <row r="388" spans="1:5" x14ac:dyDescent="0.25">
      <c r="A388" s="126"/>
      <c r="B388" s="152"/>
      <c r="C388" s="126"/>
      <c r="D388" s="126"/>
      <c r="E388" s="126"/>
    </row>
    <row r="389" spans="1:5" x14ac:dyDescent="0.25">
      <c r="A389" s="126"/>
      <c r="B389" s="152"/>
      <c r="C389" s="126"/>
      <c r="D389" s="126"/>
      <c r="E389" s="126"/>
    </row>
    <row r="390" spans="1:5" x14ac:dyDescent="0.25">
      <c r="A390" s="126"/>
      <c r="B390" s="152"/>
      <c r="C390" s="126"/>
      <c r="D390" s="126"/>
      <c r="E390" s="126"/>
    </row>
    <row r="391" spans="1:5" x14ac:dyDescent="0.25">
      <c r="A391" s="126"/>
      <c r="B391" s="152"/>
      <c r="C391" s="126"/>
      <c r="D391" s="126"/>
      <c r="E391" s="126"/>
    </row>
    <row r="392" spans="1:5" x14ac:dyDescent="0.25">
      <c r="A392" s="126"/>
      <c r="B392" s="152"/>
      <c r="C392" s="126"/>
      <c r="D392" s="126"/>
      <c r="E392" s="126"/>
    </row>
    <row r="393" spans="1:5" x14ac:dyDescent="0.25">
      <c r="A393" s="126"/>
      <c r="B393" s="152"/>
      <c r="C393" s="126"/>
      <c r="D393" s="126"/>
      <c r="E393" s="126"/>
    </row>
    <row r="394" spans="1:5" x14ac:dyDescent="0.25">
      <c r="A394" s="126"/>
      <c r="B394" s="152"/>
      <c r="C394" s="126"/>
      <c r="D394" s="126"/>
      <c r="E394" s="126"/>
    </row>
    <row r="395" spans="1:5" x14ac:dyDescent="0.25">
      <c r="A395" s="126"/>
      <c r="B395" s="152"/>
      <c r="C395" s="126"/>
      <c r="D395" s="126"/>
      <c r="E395" s="126"/>
    </row>
    <row r="396" spans="1:5" x14ac:dyDescent="0.25">
      <c r="A396" s="126"/>
      <c r="B396" s="152"/>
      <c r="C396" s="126"/>
      <c r="D396" s="126"/>
      <c r="E396" s="126"/>
    </row>
    <row r="397" spans="1:5" x14ac:dyDescent="0.25">
      <c r="A397" s="126"/>
      <c r="B397" s="152"/>
      <c r="C397" s="126"/>
      <c r="D397" s="126"/>
      <c r="E397" s="126"/>
    </row>
    <row r="398" spans="1:5" x14ac:dyDescent="0.25">
      <c r="A398" s="126"/>
      <c r="B398" s="152"/>
      <c r="C398" s="126"/>
      <c r="D398" s="126"/>
      <c r="E398" s="126"/>
    </row>
    <row r="399" spans="1:5" x14ac:dyDescent="0.25">
      <c r="A399" s="126"/>
      <c r="B399" s="152"/>
      <c r="C399" s="126"/>
      <c r="D399" s="126"/>
      <c r="E399" s="126"/>
    </row>
    <row r="400" spans="1:5" x14ac:dyDescent="0.25">
      <c r="A400" s="126"/>
      <c r="B400" s="152"/>
      <c r="C400" s="126"/>
      <c r="D400" s="126"/>
      <c r="E400" s="126"/>
    </row>
    <row r="401" spans="1:5" x14ac:dyDescent="0.25">
      <c r="A401" s="126"/>
      <c r="B401" s="152"/>
      <c r="C401" s="126"/>
      <c r="D401" s="126"/>
      <c r="E401" s="126"/>
    </row>
    <row r="402" spans="1:5" x14ac:dyDescent="0.25">
      <c r="A402" s="126"/>
      <c r="B402" s="152"/>
      <c r="C402" s="126"/>
      <c r="D402" s="126"/>
      <c r="E402" s="126"/>
    </row>
    <row r="403" spans="1:5" x14ac:dyDescent="0.25">
      <c r="A403" s="126"/>
      <c r="B403" s="152"/>
      <c r="C403" s="126"/>
      <c r="D403" s="126"/>
      <c r="E403" s="126"/>
    </row>
    <row r="404" spans="1:5" x14ac:dyDescent="0.25">
      <c r="A404" s="126"/>
      <c r="B404" s="152"/>
      <c r="C404" s="126"/>
      <c r="D404" s="126"/>
      <c r="E404" s="126"/>
    </row>
    <row r="405" spans="1:5" x14ac:dyDescent="0.25">
      <c r="A405" s="126"/>
      <c r="B405" s="152"/>
      <c r="C405" s="126"/>
      <c r="D405" s="126"/>
      <c r="E405" s="126"/>
    </row>
    <row r="406" spans="1:5" x14ac:dyDescent="0.25">
      <c r="A406" s="126"/>
      <c r="B406" s="152"/>
      <c r="C406" s="126"/>
      <c r="D406" s="126"/>
      <c r="E406" s="126"/>
    </row>
    <row r="407" spans="1:5" x14ac:dyDescent="0.25">
      <c r="A407" s="126"/>
      <c r="B407" s="152"/>
      <c r="C407" s="126"/>
      <c r="D407" s="126"/>
      <c r="E407" s="126"/>
    </row>
    <row r="408" spans="1:5" x14ac:dyDescent="0.25">
      <c r="A408" s="126"/>
      <c r="B408" s="152"/>
      <c r="C408" s="126"/>
      <c r="D408" s="126"/>
      <c r="E408" s="126"/>
    </row>
    <row r="409" spans="1:5" x14ac:dyDescent="0.25">
      <c r="A409" s="126"/>
      <c r="B409" s="152"/>
      <c r="C409" s="126"/>
      <c r="D409" s="126"/>
      <c r="E409" s="126"/>
    </row>
    <row r="410" spans="1:5" x14ac:dyDescent="0.25">
      <c r="A410" s="126"/>
      <c r="B410" s="152"/>
      <c r="C410" s="126"/>
      <c r="D410" s="126"/>
      <c r="E410" s="126"/>
    </row>
    <row r="411" spans="1:5" x14ac:dyDescent="0.25">
      <c r="A411" s="126"/>
      <c r="B411" s="152"/>
      <c r="C411" s="126"/>
      <c r="D411" s="126"/>
      <c r="E411" s="126"/>
    </row>
    <row r="412" spans="1:5" x14ac:dyDescent="0.25">
      <c r="A412" s="126"/>
      <c r="B412" s="152"/>
      <c r="C412" s="126"/>
      <c r="D412" s="126"/>
      <c r="E412" s="126"/>
    </row>
    <row r="413" spans="1:5" x14ac:dyDescent="0.25">
      <c r="A413" s="126"/>
      <c r="B413" s="152"/>
      <c r="C413" s="126"/>
      <c r="D413" s="126"/>
      <c r="E413" s="126"/>
    </row>
    <row r="414" spans="1:5" x14ac:dyDescent="0.25">
      <c r="A414" s="126"/>
      <c r="B414" s="152"/>
      <c r="C414" s="126"/>
      <c r="D414" s="126"/>
      <c r="E414" s="126"/>
    </row>
    <row r="415" spans="1:5" x14ac:dyDescent="0.25">
      <c r="A415" s="126"/>
      <c r="B415" s="152"/>
      <c r="C415" s="126"/>
      <c r="D415" s="126"/>
      <c r="E415" s="126"/>
    </row>
    <row r="416" spans="1:5" x14ac:dyDescent="0.25">
      <c r="A416" s="126"/>
      <c r="B416" s="152"/>
      <c r="C416" s="126"/>
      <c r="D416" s="126"/>
      <c r="E416" s="126"/>
    </row>
    <row r="417" spans="1:5" x14ac:dyDescent="0.25">
      <c r="A417" s="126"/>
      <c r="B417" s="152"/>
      <c r="C417" s="126"/>
      <c r="D417" s="126"/>
      <c r="E417" s="126"/>
    </row>
    <row r="418" spans="1:5" x14ac:dyDescent="0.25">
      <c r="A418" s="126"/>
      <c r="B418" s="152"/>
      <c r="C418" s="126"/>
      <c r="D418" s="126"/>
      <c r="E418" s="126"/>
    </row>
    <row r="419" spans="1:5" x14ac:dyDescent="0.25">
      <c r="A419" s="126"/>
      <c r="B419" s="152"/>
      <c r="C419" s="126"/>
      <c r="D419" s="126"/>
      <c r="E419" s="126"/>
    </row>
    <row r="420" spans="1:5" x14ac:dyDescent="0.25">
      <c r="A420" s="126"/>
      <c r="B420" s="152"/>
      <c r="C420" s="126"/>
      <c r="D420" s="126"/>
      <c r="E420" s="126"/>
    </row>
    <row r="421" spans="1:5" x14ac:dyDescent="0.25">
      <c r="A421" s="126"/>
      <c r="B421" s="152"/>
      <c r="C421" s="126"/>
      <c r="D421" s="126"/>
      <c r="E421" s="126"/>
    </row>
    <row r="422" spans="1:5" x14ac:dyDescent="0.25">
      <c r="A422" s="126"/>
      <c r="B422" s="152"/>
      <c r="C422" s="126"/>
      <c r="D422" s="126"/>
      <c r="E422" s="126"/>
    </row>
    <row r="423" spans="1:5" x14ac:dyDescent="0.25">
      <c r="A423" s="126"/>
      <c r="B423" s="152"/>
      <c r="C423" s="126"/>
      <c r="D423" s="126"/>
      <c r="E423" s="126"/>
    </row>
    <row r="424" spans="1:5" x14ac:dyDescent="0.25">
      <c r="A424" s="126"/>
      <c r="B424" s="152"/>
      <c r="C424" s="126"/>
      <c r="D424" s="126"/>
      <c r="E424" s="126"/>
    </row>
    <row r="425" spans="1:5" x14ac:dyDescent="0.25">
      <c r="A425" s="126"/>
      <c r="B425" s="152"/>
      <c r="C425" s="126"/>
      <c r="D425" s="126"/>
      <c r="E425" s="126"/>
    </row>
    <row r="426" spans="1:5" x14ac:dyDescent="0.25">
      <c r="A426" s="126"/>
      <c r="B426" s="152"/>
      <c r="C426" s="126"/>
      <c r="D426" s="126"/>
      <c r="E426" s="126"/>
    </row>
    <row r="427" spans="1:5" x14ac:dyDescent="0.25">
      <c r="A427" s="126"/>
      <c r="B427" s="152"/>
      <c r="C427" s="126"/>
      <c r="D427" s="126"/>
      <c r="E427" s="126"/>
    </row>
    <row r="428" spans="1:5" x14ac:dyDescent="0.25">
      <c r="A428" s="126"/>
      <c r="B428" s="152"/>
      <c r="C428" s="126"/>
      <c r="D428" s="126"/>
      <c r="E428" s="126"/>
    </row>
    <row r="429" spans="1:5" x14ac:dyDescent="0.25">
      <c r="A429" s="126"/>
      <c r="B429" s="152"/>
      <c r="C429" s="126"/>
      <c r="D429" s="126"/>
      <c r="E429" s="126"/>
    </row>
    <row r="430" spans="1:5" x14ac:dyDescent="0.25">
      <c r="A430" s="126"/>
      <c r="B430" s="152"/>
      <c r="C430" s="126"/>
      <c r="D430" s="126"/>
      <c r="E430" s="126"/>
    </row>
    <row r="431" spans="1:5" x14ac:dyDescent="0.25">
      <c r="A431" s="126"/>
      <c r="B431" s="152"/>
      <c r="C431" s="126"/>
      <c r="D431" s="126"/>
      <c r="E431" s="126"/>
    </row>
    <row r="432" spans="1:5" x14ac:dyDescent="0.25">
      <c r="A432" s="126"/>
      <c r="B432" s="152"/>
      <c r="C432" s="126"/>
      <c r="D432" s="126"/>
      <c r="E432" s="126"/>
    </row>
    <row r="433" spans="1:5" x14ac:dyDescent="0.25">
      <c r="A433" s="126"/>
      <c r="B433" s="152"/>
      <c r="C433" s="126"/>
      <c r="D433" s="126"/>
      <c r="E433" s="126"/>
    </row>
    <row r="434" spans="1:5" x14ac:dyDescent="0.25">
      <c r="A434" s="126"/>
      <c r="B434" s="152"/>
      <c r="C434" s="126"/>
      <c r="D434" s="126"/>
      <c r="E434" s="126"/>
    </row>
    <row r="435" spans="1:5" x14ac:dyDescent="0.25">
      <c r="A435" s="126"/>
      <c r="B435" s="152"/>
      <c r="C435" s="126"/>
      <c r="D435" s="126"/>
      <c r="E435" s="126"/>
    </row>
    <row r="436" spans="1:5" x14ac:dyDescent="0.25">
      <c r="A436" s="126"/>
      <c r="B436" s="152"/>
      <c r="C436" s="126"/>
      <c r="D436" s="126"/>
      <c r="E436" s="126"/>
    </row>
    <row r="437" spans="1:5" x14ac:dyDescent="0.25">
      <c r="A437" s="126"/>
      <c r="B437" s="152"/>
      <c r="C437" s="126"/>
      <c r="D437" s="126"/>
      <c r="E437" s="126"/>
    </row>
    <row r="438" spans="1:5" x14ac:dyDescent="0.25">
      <c r="A438" s="126"/>
      <c r="B438" s="152"/>
      <c r="C438" s="126"/>
      <c r="D438" s="126"/>
      <c r="E438" s="126"/>
    </row>
    <row r="439" spans="1:5" x14ac:dyDescent="0.25">
      <c r="A439" s="126"/>
      <c r="B439" s="152"/>
      <c r="C439" s="126"/>
      <c r="D439" s="126"/>
      <c r="E439" s="126"/>
    </row>
    <row r="440" spans="1:5" x14ac:dyDescent="0.25">
      <c r="A440" s="126"/>
      <c r="B440" s="152"/>
      <c r="C440" s="126"/>
      <c r="D440" s="126"/>
      <c r="E440" s="126"/>
    </row>
    <row r="441" spans="1:5" x14ac:dyDescent="0.25">
      <c r="A441" s="126"/>
      <c r="B441" s="152"/>
      <c r="C441" s="126"/>
      <c r="D441" s="126"/>
      <c r="E441" s="126"/>
    </row>
    <row r="442" spans="1:5" x14ac:dyDescent="0.25">
      <c r="A442" s="126"/>
      <c r="B442" s="152"/>
      <c r="C442" s="126"/>
      <c r="D442" s="126"/>
      <c r="E442" s="126"/>
    </row>
    <row r="443" spans="1:5" x14ac:dyDescent="0.25">
      <c r="A443" s="126"/>
      <c r="B443" s="152"/>
      <c r="C443" s="126"/>
      <c r="D443" s="126"/>
      <c r="E443" s="126"/>
    </row>
    <row r="444" spans="1:5" x14ac:dyDescent="0.25">
      <c r="A444" s="126"/>
      <c r="B444" s="152"/>
      <c r="C444" s="126"/>
      <c r="D444" s="126"/>
      <c r="E444" s="126"/>
    </row>
    <row r="445" spans="1:5" x14ac:dyDescent="0.25">
      <c r="A445" s="126"/>
      <c r="B445" s="152"/>
      <c r="C445" s="126"/>
      <c r="D445" s="126"/>
      <c r="E445" s="126"/>
    </row>
    <row r="446" spans="1:5" x14ac:dyDescent="0.25">
      <c r="A446" s="126"/>
      <c r="B446" s="152"/>
      <c r="C446" s="126"/>
      <c r="D446" s="126"/>
      <c r="E446" s="126"/>
    </row>
    <row r="447" spans="1:5" x14ac:dyDescent="0.25">
      <c r="A447" s="126"/>
      <c r="B447" s="152"/>
      <c r="C447" s="126"/>
      <c r="D447" s="126"/>
      <c r="E447" s="126"/>
    </row>
    <row r="448" spans="1:5" x14ac:dyDescent="0.25">
      <c r="A448" s="126"/>
      <c r="B448" s="152"/>
      <c r="C448" s="126"/>
      <c r="D448" s="126"/>
      <c r="E448" s="126"/>
    </row>
    <row r="449" spans="1:5" x14ac:dyDescent="0.25">
      <c r="A449" s="126"/>
      <c r="B449" s="152"/>
      <c r="C449" s="126"/>
      <c r="D449" s="126"/>
      <c r="E449" s="126"/>
    </row>
    <row r="450" spans="1:5" x14ac:dyDescent="0.25">
      <c r="A450" s="126"/>
      <c r="B450" s="152"/>
      <c r="C450" s="126"/>
      <c r="D450" s="126"/>
      <c r="E450" s="126"/>
    </row>
    <row r="451" spans="1:5" x14ac:dyDescent="0.25">
      <c r="A451" s="126"/>
      <c r="B451" s="152"/>
      <c r="C451" s="126"/>
      <c r="D451" s="126"/>
      <c r="E451" s="126"/>
    </row>
    <row r="452" spans="1:5" x14ac:dyDescent="0.25">
      <c r="A452" s="126"/>
      <c r="B452" s="152"/>
      <c r="C452" s="126"/>
      <c r="D452" s="126"/>
      <c r="E452" s="126"/>
    </row>
    <row r="453" spans="1:5" x14ac:dyDescent="0.25">
      <c r="A453" s="126"/>
      <c r="B453" s="152"/>
      <c r="C453" s="126"/>
      <c r="D453" s="126"/>
      <c r="E453" s="126"/>
    </row>
    <row r="454" spans="1:5" x14ac:dyDescent="0.25">
      <c r="A454" s="126"/>
      <c r="B454" s="152"/>
      <c r="C454" s="126"/>
      <c r="D454" s="126"/>
      <c r="E454" s="126"/>
    </row>
    <row r="455" spans="1:5" x14ac:dyDescent="0.25">
      <c r="A455" s="126"/>
      <c r="B455" s="152"/>
      <c r="C455" s="126"/>
      <c r="D455" s="126"/>
      <c r="E455" s="126"/>
    </row>
    <row r="456" spans="1:5" x14ac:dyDescent="0.25">
      <c r="A456" s="126"/>
      <c r="B456" s="152"/>
      <c r="C456" s="126"/>
      <c r="D456" s="126"/>
      <c r="E456" s="126"/>
    </row>
    <row r="457" spans="1:5" x14ac:dyDescent="0.25">
      <c r="A457" s="126"/>
      <c r="B457" s="152"/>
      <c r="C457" s="126"/>
      <c r="D457" s="126"/>
      <c r="E457" s="126"/>
    </row>
    <row r="458" spans="1:5" x14ac:dyDescent="0.25">
      <c r="A458" s="126"/>
      <c r="B458" s="152"/>
      <c r="C458" s="126"/>
      <c r="D458" s="126"/>
      <c r="E458" s="126"/>
    </row>
    <row r="459" spans="1:5" x14ac:dyDescent="0.25">
      <c r="A459" s="126"/>
      <c r="B459" s="152"/>
      <c r="C459" s="126"/>
      <c r="D459" s="126"/>
      <c r="E459" s="126"/>
    </row>
    <row r="460" spans="1:5" x14ac:dyDescent="0.25">
      <c r="A460" s="126"/>
      <c r="B460" s="152"/>
      <c r="C460" s="126"/>
      <c r="D460" s="126"/>
      <c r="E460" s="126"/>
    </row>
    <row r="461" spans="1:5" x14ac:dyDescent="0.25">
      <c r="A461" s="126"/>
      <c r="B461" s="152"/>
      <c r="C461" s="126"/>
      <c r="D461" s="126"/>
      <c r="E461" s="126"/>
    </row>
    <row r="462" spans="1:5" x14ac:dyDescent="0.25">
      <c r="A462" s="126"/>
      <c r="B462" s="152"/>
      <c r="C462" s="126"/>
      <c r="D462" s="126"/>
      <c r="E462" s="126"/>
    </row>
    <row r="463" spans="1:5" x14ac:dyDescent="0.25">
      <c r="A463" s="126"/>
      <c r="B463" s="152"/>
      <c r="C463" s="126"/>
      <c r="D463" s="126"/>
      <c r="E463" s="126"/>
    </row>
    <row r="464" spans="1:5" x14ac:dyDescent="0.25">
      <c r="A464" s="126"/>
      <c r="B464" s="152"/>
      <c r="C464" s="126"/>
      <c r="D464" s="126"/>
      <c r="E464" s="126"/>
    </row>
    <row r="465" spans="1:5" x14ac:dyDescent="0.25">
      <c r="A465" s="126"/>
      <c r="B465" s="152"/>
      <c r="C465" s="126"/>
      <c r="D465" s="126"/>
      <c r="E465" s="126"/>
    </row>
    <row r="466" spans="1:5" x14ac:dyDescent="0.25">
      <c r="A466" s="126"/>
      <c r="B466" s="152"/>
      <c r="C466" s="126"/>
      <c r="D466" s="126"/>
      <c r="E466" s="126"/>
    </row>
    <row r="467" spans="1:5" x14ac:dyDescent="0.25">
      <c r="A467" s="126"/>
      <c r="B467" s="152"/>
      <c r="C467" s="126"/>
      <c r="D467" s="126"/>
      <c r="E467" s="126"/>
    </row>
    <row r="468" spans="1:5" x14ac:dyDescent="0.25">
      <c r="A468" s="126"/>
      <c r="B468" s="152"/>
      <c r="C468" s="126"/>
      <c r="D468" s="126"/>
      <c r="E468" s="126"/>
    </row>
    <row r="469" spans="1:5" x14ac:dyDescent="0.25">
      <c r="A469" s="126"/>
      <c r="B469" s="152"/>
      <c r="C469" s="126"/>
      <c r="D469" s="126"/>
      <c r="E469" s="126"/>
    </row>
    <row r="470" spans="1:5" x14ac:dyDescent="0.25">
      <c r="A470" s="126"/>
      <c r="B470" s="152"/>
      <c r="C470" s="126"/>
      <c r="D470" s="126"/>
      <c r="E470" s="126"/>
    </row>
    <row r="471" spans="1:5" x14ac:dyDescent="0.25">
      <c r="A471" s="126"/>
      <c r="B471" s="152"/>
      <c r="C471" s="126"/>
      <c r="D471" s="126"/>
      <c r="E471" s="126"/>
    </row>
    <row r="472" spans="1:5" x14ac:dyDescent="0.25">
      <c r="A472" s="126"/>
      <c r="B472" s="152"/>
      <c r="C472" s="126"/>
      <c r="D472" s="126"/>
      <c r="E472" s="126"/>
    </row>
    <row r="473" spans="1:5" x14ac:dyDescent="0.25">
      <c r="A473" s="126"/>
      <c r="B473" s="152"/>
      <c r="C473" s="126"/>
      <c r="D473" s="126"/>
      <c r="E473" s="126"/>
    </row>
    <row r="474" spans="1:5" x14ac:dyDescent="0.25">
      <c r="A474" s="126"/>
      <c r="B474" s="152"/>
      <c r="C474" s="126"/>
      <c r="D474" s="126"/>
      <c r="E474" s="126"/>
    </row>
    <row r="475" spans="1:5" x14ac:dyDescent="0.25">
      <c r="A475" s="126"/>
      <c r="B475" s="152"/>
      <c r="C475" s="126"/>
      <c r="D475" s="126"/>
      <c r="E475" s="126"/>
    </row>
    <row r="476" spans="1:5" x14ac:dyDescent="0.25">
      <c r="A476" s="126"/>
      <c r="B476" s="152"/>
      <c r="C476" s="126"/>
      <c r="D476" s="126"/>
      <c r="E476" s="126"/>
    </row>
    <row r="477" spans="1:5" x14ac:dyDescent="0.25">
      <c r="A477" s="126"/>
      <c r="B477" s="152"/>
      <c r="C477" s="126"/>
      <c r="D477" s="126"/>
      <c r="E477" s="126"/>
    </row>
    <row r="478" spans="1:5" x14ac:dyDescent="0.25">
      <c r="A478" s="126"/>
      <c r="B478" s="152"/>
      <c r="C478" s="126"/>
      <c r="D478" s="126"/>
      <c r="E478" s="126"/>
    </row>
    <row r="479" spans="1:5" x14ac:dyDescent="0.25">
      <c r="A479" s="126"/>
      <c r="B479" s="152"/>
      <c r="C479" s="126"/>
      <c r="D479" s="126"/>
      <c r="E479" s="126"/>
    </row>
    <row r="480" spans="1:5" x14ac:dyDescent="0.25">
      <c r="A480" s="126"/>
      <c r="B480" s="152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32">
    <mergeCell ref="D107:E107"/>
    <mergeCell ref="D108:E108"/>
    <mergeCell ref="D109:E109"/>
    <mergeCell ref="C31:E31"/>
    <mergeCell ref="A33:E33"/>
    <mergeCell ref="C41:E41"/>
    <mergeCell ref="A43:E43"/>
    <mergeCell ref="A64:E64"/>
    <mergeCell ref="D102:E102"/>
    <mergeCell ref="D103:E103"/>
    <mergeCell ref="D104:E104"/>
    <mergeCell ref="D105:E105"/>
    <mergeCell ref="D106:E106"/>
    <mergeCell ref="D118:E118"/>
    <mergeCell ref="D119:E119"/>
    <mergeCell ref="D120:E120"/>
    <mergeCell ref="D115:E115"/>
    <mergeCell ref="D110:E110"/>
    <mergeCell ref="D111:E111"/>
    <mergeCell ref="D112:E112"/>
    <mergeCell ref="D113:E113"/>
    <mergeCell ref="D114:E114"/>
    <mergeCell ref="D116:E116"/>
    <mergeCell ref="D117:E117"/>
    <mergeCell ref="F1:G1"/>
    <mergeCell ref="A1:E1"/>
    <mergeCell ref="A2:E2"/>
    <mergeCell ref="A7:E7"/>
    <mergeCell ref="D101:E101"/>
    <mergeCell ref="A79:E79"/>
    <mergeCell ref="A97:B97"/>
    <mergeCell ref="A100:E100"/>
  </mergeCells>
  <phoneticPr fontId="46" type="noConversion"/>
  <conditionalFormatting sqref="B484:B1048576">
    <cfRule type="duplicateValues" dxfId="154" priority="2194"/>
    <cfRule type="duplicateValues" dxfId="153" priority="2196"/>
  </conditionalFormatting>
  <conditionalFormatting sqref="E484:E1048576">
    <cfRule type="duplicateValues" dxfId="152" priority="2197"/>
  </conditionalFormatting>
  <conditionalFormatting sqref="B484:B1048576">
    <cfRule type="duplicateValues" dxfId="151" priority="1719"/>
  </conditionalFormatting>
  <conditionalFormatting sqref="B481:B483">
    <cfRule type="duplicateValues" dxfId="150" priority="1709"/>
  </conditionalFormatting>
  <conditionalFormatting sqref="B481:B483">
    <cfRule type="duplicateValues" dxfId="149" priority="1716"/>
  </conditionalFormatting>
  <conditionalFormatting sqref="E481:E483">
    <cfRule type="duplicateValues" dxfId="148" priority="1718"/>
  </conditionalFormatting>
  <conditionalFormatting sqref="B481:B1048576">
    <cfRule type="duplicateValues" dxfId="147" priority="1536"/>
  </conditionalFormatting>
  <conditionalFormatting sqref="B439:B480">
    <cfRule type="duplicateValues" dxfId="146" priority="41"/>
  </conditionalFormatting>
  <conditionalFormatting sqref="B439:B480">
    <cfRule type="duplicateValues" dxfId="145" priority="40"/>
  </conditionalFormatting>
  <conditionalFormatting sqref="B439:B480">
    <cfRule type="duplicateValues" dxfId="144" priority="36"/>
    <cfRule type="duplicateValues" dxfId="143" priority="37"/>
  </conditionalFormatting>
  <conditionalFormatting sqref="E439:E480">
    <cfRule type="duplicateValues" dxfId="142" priority="35"/>
  </conditionalFormatting>
  <conditionalFormatting sqref="B216:B438">
    <cfRule type="duplicateValues" dxfId="141" priority="32"/>
  </conditionalFormatting>
  <conditionalFormatting sqref="B216:B438">
    <cfRule type="duplicateValues" dxfId="140" priority="31"/>
  </conditionalFormatting>
  <conditionalFormatting sqref="B216:B438">
    <cfRule type="duplicateValues" dxfId="139" priority="27"/>
    <cfRule type="duplicateValues" dxfId="138" priority="28"/>
  </conditionalFormatting>
  <conditionalFormatting sqref="E216:E438">
    <cfRule type="duplicateValues" dxfId="137" priority="26"/>
  </conditionalFormatting>
  <conditionalFormatting sqref="B128:B215 B45:B61 B35:B40 B1:B7 B32:B33 B66:B76 B81:B94 B96:B126 B63:B64 B78:B79 B42:B43">
    <cfRule type="duplicateValues" dxfId="136" priority="20"/>
  </conditionalFormatting>
  <conditionalFormatting sqref="B128:B215 B45:B61 B32:B33 B1:B7 B35:B40 B66:B76 B81:B94 B96:B126 B63:B64 B78:B79 B42:B43">
    <cfRule type="duplicateValues" dxfId="135" priority="19"/>
  </conditionalFormatting>
  <conditionalFormatting sqref="B128:B215 B45:B61 B1:B7 B35:B40 B66:B76 B81:B94 B96:B126 B63:B64 B78:B79 B42:B43 B32:B33 B9:B30">
    <cfRule type="duplicateValues" dxfId="134" priority="17"/>
    <cfRule type="duplicateValues" dxfId="133" priority="18"/>
  </conditionalFormatting>
  <conditionalFormatting sqref="E124:E215 E61:E71 E73:E90 E92:E115 E1:E19 E21:E53">
    <cfRule type="duplicateValues" dxfId="132" priority="16"/>
  </conditionalFormatting>
  <conditionalFormatting sqref="E54">
    <cfRule type="duplicateValues" dxfId="131" priority="15"/>
  </conditionalFormatting>
  <conditionalFormatting sqref="E55">
    <cfRule type="duplicateValues" dxfId="130" priority="14"/>
  </conditionalFormatting>
  <conditionalFormatting sqref="E116:E123">
    <cfRule type="duplicateValues" dxfId="129" priority="21"/>
  </conditionalFormatting>
  <conditionalFormatting sqref="E56:E57 E60">
    <cfRule type="duplicateValues" dxfId="128" priority="13"/>
  </conditionalFormatting>
  <conditionalFormatting sqref="E72">
    <cfRule type="duplicateValues" dxfId="127" priority="12"/>
  </conditionalFormatting>
  <conditionalFormatting sqref="E58:E59">
    <cfRule type="duplicateValues" dxfId="126" priority="11"/>
  </conditionalFormatting>
  <conditionalFormatting sqref="E91">
    <cfRule type="duplicateValues" dxfId="125" priority="10"/>
  </conditionalFormatting>
  <conditionalFormatting sqref="B9:B30">
    <cfRule type="duplicateValues" dxfId="124" priority="22"/>
  </conditionalFormatting>
  <conditionalFormatting sqref="B10:B11">
    <cfRule type="duplicateValues" dxfId="123" priority="9"/>
  </conditionalFormatting>
  <conditionalFormatting sqref="B10:B11">
    <cfRule type="duplicateValues" dxfId="122" priority="8"/>
  </conditionalFormatting>
  <conditionalFormatting sqref="B14:B17">
    <cfRule type="duplicateValues" dxfId="121" priority="7"/>
  </conditionalFormatting>
  <conditionalFormatting sqref="B14:B17">
    <cfRule type="duplicateValues" dxfId="120" priority="6"/>
  </conditionalFormatting>
  <conditionalFormatting sqref="B18:B19">
    <cfRule type="duplicateValues" dxfId="119" priority="5"/>
  </conditionalFormatting>
  <conditionalFormatting sqref="B18:B19">
    <cfRule type="duplicateValues" dxfId="118" priority="4"/>
  </conditionalFormatting>
  <conditionalFormatting sqref="E20">
    <cfRule type="duplicateValues" dxfId="117" priority="3"/>
  </conditionalFormatting>
  <conditionalFormatting sqref="B23:B25">
    <cfRule type="duplicateValues" dxfId="116" priority="2"/>
  </conditionalFormatting>
  <conditionalFormatting sqref="B23:B25">
    <cfRule type="duplicateValues" dxfId="115" priority="1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4" priority="6"/>
  </conditionalFormatting>
  <conditionalFormatting sqref="A831">
    <cfRule type="duplicateValues" dxfId="113" priority="5"/>
  </conditionalFormatting>
  <conditionalFormatting sqref="A832">
    <cfRule type="duplicateValues" dxfId="112" priority="4"/>
  </conditionalFormatting>
  <conditionalFormatting sqref="A833">
    <cfRule type="duplicateValues" dxfId="111" priority="3"/>
  </conditionalFormatting>
  <conditionalFormatting sqref="A834">
    <cfRule type="duplicateValues" dxfId="110" priority="2"/>
  </conditionalFormatting>
  <conditionalFormatting sqref="A1:A1048576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2417</v>
      </c>
      <c r="B1" s="216"/>
      <c r="C1" s="216"/>
      <c r="D1" s="21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2426</v>
      </c>
      <c r="B18" s="216"/>
      <c r="C18" s="216"/>
      <c r="D18" s="21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8" priority="18"/>
  </conditionalFormatting>
  <conditionalFormatting sqref="B7:B8">
    <cfRule type="duplicateValues" dxfId="107" priority="17"/>
  </conditionalFormatting>
  <conditionalFormatting sqref="A7:A8">
    <cfRule type="duplicateValues" dxfId="106" priority="15"/>
    <cfRule type="duplicateValues" dxfId="10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2021-07-30T03:01:01Z</dcterms:modified>
</cp:coreProperties>
</file>