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0\"/>
    </mc:Choice>
  </mc:AlternateContent>
  <bookViews>
    <workbookView xWindow="0" yWindow="0" windowWidth="18555" windowHeight="721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71" i="1" l="1"/>
  <c r="A77" i="1"/>
  <c r="F71" i="1"/>
  <c r="G71" i="1"/>
  <c r="H71" i="1"/>
  <c r="I71" i="1"/>
  <c r="J71" i="1"/>
  <c r="K71" i="1"/>
  <c r="F77" i="1"/>
  <c r="G77" i="1"/>
  <c r="H77" i="1"/>
  <c r="I77" i="1"/>
  <c r="J77" i="1"/>
  <c r="K77" i="1"/>
  <c r="F97" i="1" l="1"/>
  <c r="G97" i="1"/>
  <c r="H97" i="1"/>
  <c r="I97" i="1"/>
  <c r="J97" i="1"/>
  <c r="K97" i="1"/>
  <c r="A99" i="1"/>
  <c r="A97" i="1"/>
  <c r="A81" i="1"/>
  <c r="A131" i="1"/>
  <c r="A35" i="1"/>
  <c r="A26" i="1"/>
  <c r="A37" i="1"/>
  <c r="A40" i="1"/>
  <c r="A151" i="1"/>
  <c r="A96" i="1"/>
  <c r="A135" i="1"/>
  <c r="F81" i="1"/>
  <c r="G81" i="1"/>
  <c r="H81" i="1"/>
  <c r="I81" i="1"/>
  <c r="J81" i="1"/>
  <c r="K81" i="1"/>
  <c r="F131" i="1"/>
  <c r="G131" i="1"/>
  <c r="H131" i="1"/>
  <c r="I131" i="1"/>
  <c r="J131" i="1"/>
  <c r="K131" i="1"/>
  <c r="F35" i="1"/>
  <c r="G35" i="1"/>
  <c r="H35" i="1"/>
  <c r="I35" i="1"/>
  <c r="J35" i="1"/>
  <c r="K35" i="1"/>
  <c r="F26" i="1"/>
  <c r="G26" i="1"/>
  <c r="H26" i="1"/>
  <c r="I26" i="1"/>
  <c r="J26" i="1"/>
  <c r="K26" i="1"/>
  <c r="F37" i="1"/>
  <c r="G37" i="1"/>
  <c r="H37" i="1"/>
  <c r="I37" i="1"/>
  <c r="J37" i="1"/>
  <c r="K37" i="1"/>
  <c r="F40" i="1"/>
  <c r="G40" i="1"/>
  <c r="H40" i="1"/>
  <c r="I40" i="1"/>
  <c r="J40" i="1"/>
  <c r="K40" i="1"/>
  <c r="F151" i="1"/>
  <c r="G151" i="1"/>
  <c r="H151" i="1"/>
  <c r="I151" i="1"/>
  <c r="J151" i="1"/>
  <c r="K151" i="1"/>
  <c r="F96" i="1"/>
  <c r="G96" i="1"/>
  <c r="H96" i="1"/>
  <c r="I96" i="1"/>
  <c r="J96" i="1"/>
  <c r="K96" i="1"/>
  <c r="F135" i="1"/>
  <c r="G135" i="1"/>
  <c r="H135" i="1"/>
  <c r="I135" i="1"/>
  <c r="J135" i="1"/>
  <c r="K135" i="1"/>
  <c r="F99" i="1"/>
  <c r="G99" i="1"/>
  <c r="H99" i="1"/>
  <c r="I99" i="1"/>
  <c r="J99" i="1"/>
  <c r="K99" i="1"/>
  <c r="F57" i="1" l="1"/>
  <c r="G57" i="1"/>
  <c r="H57" i="1"/>
  <c r="I57" i="1"/>
  <c r="J57" i="1"/>
  <c r="K57" i="1"/>
  <c r="F70" i="1"/>
  <c r="G70" i="1"/>
  <c r="H70" i="1"/>
  <c r="I70" i="1"/>
  <c r="J70" i="1"/>
  <c r="K70" i="1"/>
  <c r="F127" i="1"/>
  <c r="G127" i="1"/>
  <c r="H127" i="1"/>
  <c r="I127" i="1"/>
  <c r="J127" i="1"/>
  <c r="K127" i="1"/>
  <c r="F30" i="1"/>
  <c r="G30" i="1"/>
  <c r="H30" i="1"/>
  <c r="I30" i="1"/>
  <c r="J30" i="1"/>
  <c r="K30" i="1"/>
  <c r="F119" i="1"/>
  <c r="G119" i="1"/>
  <c r="H119" i="1"/>
  <c r="I119" i="1"/>
  <c r="J119" i="1"/>
  <c r="K119" i="1"/>
  <c r="F110" i="1"/>
  <c r="G110" i="1"/>
  <c r="H110" i="1"/>
  <c r="I110" i="1"/>
  <c r="J110" i="1"/>
  <c r="K110" i="1"/>
  <c r="F43" i="1"/>
  <c r="G43" i="1"/>
  <c r="H43" i="1"/>
  <c r="I43" i="1"/>
  <c r="J43" i="1"/>
  <c r="K43" i="1"/>
  <c r="F28" i="1"/>
  <c r="G28" i="1"/>
  <c r="H28" i="1"/>
  <c r="I28" i="1"/>
  <c r="J28" i="1"/>
  <c r="K28" i="1"/>
  <c r="F42" i="1"/>
  <c r="G42" i="1"/>
  <c r="H42" i="1"/>
  <c r="I42" i="1"/>
  <c r="J42" i="1"/>
  <c r="K42" i="1"/>
  <c r="F19" i="1"/>
  <c r="G19" i="1"/>
  <c r="H19" i="1"/>
  <c r="I19" i="1"/>
  <c r="J19" i="1"/>
  <c r="K19" i="1"/>
  <c r="F33" i="1"/>
  <c r="G33" i="1"/>
  <c r="H33" i="1"/>
  <c r="I33" i="1"/>
  <c r="J33" i="1"/>
  <c r="K33" i="1"/>
  <c r="F122" i="1"/>
  <c r="G122" i="1"/>
  <c r="H122" i="1"/>
  <c r="I122" i="1"/>
  <c r="J122" i="1"/>
  <c r="K122" i="1"/>
  <c r="F44" i="1"/>
  <c r="G44" i="1"/>
  <c r="H44" i="1"/>
  <c r="I44" i="1"/>
  <c r="J44" i="1"/>
  <c r="K44" i="1"/>
  <c r="F128" i="1"/>
  <c r="G128" i="1"/>
  <c r="H128" i="1"/>
  <c r="I128" i="1"/>
  <c r="J128" i="1"/>
  <c r="K128" i="1"/>
  <c r="F36" i="1"/>
  <c r="G36" i="1"/>
  <c r="H36" i="1"/>
  <c r="I36" i="1"/>
  <c r="J36" i="1"/>
  <c r="K36" i="1"/>
  <c r="F85" i="1"/>
  <c r="G85" i="1"/>
  <c r="H85" i="1"/>
  <c r="I85" i="1"/>
  <c r="J85" i="1"/>
  <c r="K85" i="1"/>
  <c r="F113" i="1"/>
  <c r="G113" i="1"/>
  <c r="H113" i="1"/>
  <c r="I113" i="1"/>
  <c r="J113" i="1"/>
  <c r="K113" i="1"/>
  <c r="F98" i="1"/>
  <c r="G98" i="1"/>
  <c r="H98" i="1"/>
  <c r="I98" i="1"/>
  <c r="J98" i="1"/>
  <c r="K98" i="1"/>
  <c r="A57" i="1"/>
  <c r="A70" i="1"/>
  <c r="A127" i="1"/>
  <c r="A30" i="1"/>
  <c r="A119" i="1"/>
  <c r="A110" i="1"/>
  <c r="A43" i="1"/>
  <c r="A28" i="1"/>
  <c r="A42" i="1"/>
  <c r="A19" i="1"/>
  <c r="A33" i="1"/>
  <c r="A122" i="1"/>
  <c r="A44" i="1"/>
  <c r="A128" i="1"/>
  <c r="A36" i="1"/>
  <c r="A85" i="1"/>
  <c r="A113" i="1"/>
  <c r="A98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85" i="16" s="1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0" i="1" l="1"/>
  <c r="G50" i="1"/>
  <c r="H50" i="1"/>
  <c r="I50" i="1"/>
  <c r="J50" i="1"/>
  <c r="K50" i="1"/>
  <c r="F53" i="1"/>
  <c r="G53" i="1"/>
  <c r="H53" i="1"/>
  <c r="I53" i="1"/>
  <c r="J53" i="1"/>
  <c r="K53" i="1"/>
  <c r="F51" i="1"/>
  <c r="G51" i="1"/>
  <c r="H51" i="1"/>
  <c r="I51" i="1"/>
  <c r="J51" i="1"/>
  <c r="K51" i="1"/>
  <c r="F52" i="1"/>
  <c r="G52" i="1"/>
  <c r="H52" i="1"/>
  <c r="I52" i="1"/>
  <c r="J52" i="1"/>
  <c r="K52" i="1"/>
  <c r="A50" i="1"/>
  <c r="A53" i="1"/>
  <c r="A51" i="1"/>
  <c r="A52" i="1"/>
  <c r="F45" i="1"/>
  <c r="G45" i="1"/>
  <c r="H45" i="1"/>
  <c r="I45" i="1"/>
  <c r="J45" i="1"/>
  <c r="K45" i="1"/>
  <c r="F78" i="1"/>
  <c r="G78" i="1"/>
  <c r="H78" i="1"/>
  <c r="I78" i="1"/>
  <c r="J78" i="1"/>
  <c r="K78" i="1"/>
  <c r="A45" i="1"/>
  <c r="A78" i="1"/>
  <c r="A146" i="1"/>
  <c r="A133" i="1"/>
  <c r="A153" i="1"/>
  <c r="A148" i="1"/>
  <c r="A118" i="1"/>
  <c r="A5" i="1"/>
  <c r="A31" i="1"/>
  <c r="A117" i="1"/>
  <c r="A14" i="1"/>
  <c r="A116" i="1"/>
  <c r="A129" i="1"/>
  <c r="A60" i="1"/>
  <c r="A63" i="1"/>
  <c r="A58" i="1"/>
  <c r="A46" i="1"/>
  <c r="A39" i="1"/>
  <c r="A49" i="1"/>
  <c r="A41" i="1"/>
  <c r="A48" i="1"/>
  <c r="A147" i="1"/>
  <c r="A123" i="1"/>
  <c r="A87" i="1"/>
  <c r="A95" i="1"/>
  <c r="F146" i="1"/>
  <c r="G146" i="1"/>
  <c r="H146" i="1"/>
  <c r="I146" i="1"/>
  <c r="J146" i="1"/>
  <c r="K146" i="1"/>
  <c r="F133" i="1"/>
  <c r="G133" i="1"/>
  <c r="H133" i="1"/>
  <c r="I133" i="1"/>
  <c r="J133" i="1"/>
  <c r="K133" i="1"/>
  <c r="F153" i="1"/>
  <c r="G153" i="1"/>
  <c r="H153" i="1"/>
  <c r="I153" i="1"/>
  <c r="J153" i="1"/>
  <c r="K153" i="1"/>
  <c r="F148" i="1"/>
  <c r="G148" i="1"/>
  <c r="H148" i="1"/>
  <c r="I148" i="1"/>
  <c r="J148" i="1"/>
  <c r="K148" i="1"/>
  <c r="F118" i="1"/>
  <c r="G118" i="1"/>
  <c r="H118" i="1"/>
  <c r="I118" i="1"/>
  <c r="J118" i="1"/>
  <c r="K118" i="1"/>
  <c r="F5" i="1"/>
  <c r="G5" i="1"/>
  <c r="H5" i="1"/>
  <c r="I5" i="1"/>
  <c r="J5" i="1"/>
  <c r="K5" i="1"/>
  <c r="F31" i="1"/>
  <c r="G31" i="1"/>
  <c r="H31" i="1"/>
  <c r="I31" i="1"/>
  <c r="J31" i="1"/>
  <c r="K31" i="1"/>
  <c r="F117" i="1"/>
  <c r="G117" i="1"/>
  <c r="H117" i="1"/>
  <c r="I117" i="1"/>
  <c r="J117" i="1"/>
  <c r="K117" i="1"/>
  <c r="F14" i="1"/>
  <c r="G14" i="1"/>
  <c r="H14" i="1"/>
  <c r="I14" i="1"/>
  <c r="J14" i="1"/>
  <c r="K14" i="1"/>
  <c r="F116" i="1"/>
  <c r="G116" i="1"/>
  <c r="H116" i="1"/>
  <c r="I116" i="1"/>
  <c r="J116" i="1"/>
  <c r="K116" i="1"/>
  <c r="F129" i="1"/>
  <c r="G129" i="1"/>
  <c r="H129" i="1"/>
  <c r="I129" i="1"/>
  <c r="J129" i="1"/>
  <c r="K129" i="1"/>
  <c r="F60" i="1"/>
  <c r="G60" i="1"/>
  <c r="H60" i="1"/>
  <c r="I60" i="1"/>
  <c r="J60" i="1"/>
  <c r="K60" i="1"/>
  <c r="F63" i="1"/>
  <c r="G63" i="1"/>
  <c r="H63" i="1"/>
  <c r="I63" i="1"/>
  <c r="J63" i="1"/>
  <c r="K63" i="1"/>
  <c r="F58" i="1"/>
  <c r="G58" i="1"/>
  <c r="H58" i="1"/>
  <c r="I58" i="1"/>
  <c r="J58" i="1"/>
  <c r="K58" i="1"/>
  <c r="F46" i="1"/>
  <c r="G46" i="1"/>
  <c r="H46" i="1"/>
  <c r="I46" i="1"/>
  <c r="J46" i="1"/>
  <c r="K46" i="1"/>
  <c r="F39" i="1"/>
  <c r="G39" i="1"/>
  <c r="H39" i="1"/>
  <c r="I39" i="1"/>
  <c r="J39" i="1"/>
  <c r="K39" i="1"/>
  <c r="F49" i="1"/>
  <c r="G49" i="1"/>
  <c r="H49" i="1"/>
  <c r="I49" i="1"/>
  <c r="J49" i="1"/>
  <c r="K49" i="1"/>
  <c r="F41" i="1"/>
  <c r="G41" i="1"/>
  <c r="H41" i="1"/>
  <c r="I41" i="1"/>
  <c r="J41" i="1"/>
  <c r="K41" i="1"/>
  <c r="F48" i="1"/>
  <c r="G48" i="1"/>
  <c r="H48" i="1"/>
  <c r="I48" i="1"/>
  <c r="J48" i="1"/>
  <c r="K48" i="1"/>
  <c r="F147" i="1"/>
  <c r="G147" i="1"/>
  <c r="H147" i="1"/>
  <c r="I147" i="1"/>
  <c r="J147" i="1"/>
  <c r="K147" i="1"/>
  <c r="F123" i="1"/>
  <c r="G123" i="1"/>
  <c r="H123" i="1"/>
  <c r="I123" i="1"/>
  <c r="J123" i="1"/>
  <c r="K123" i="1"/>
  <c r="F87" i="1"/>
  <c r="G87" i="1"/>
  <c r="H87" i="1"/>
  <c r="I87" i="1"/>
  <c r="J87" i="1"/>
  <c r="K87" i="1"/>
  <c r="F95" i="1"/>
  <c r="G95" i="1"/>
  <c r="H95" i="1"/>
  <c r="I95" i="1"/>
  <c r="J95" i="1"/>
  <c r="K95" i="1"/>
  <c r="F126" i="1" l="1"/>
  <c r="G126" i="1"/>
  <c r="H126" i="1"/>
  <c r="I126" i="1"/>
  <c r="J126" i="1"/>
  <c r="K126" i="1"/>
  <c r="F114" i="1"/>
  <c r="G114" i="1"/>
  <c r="H114" i="1"/>
  <c r="I114" i="1"/>
  <c r="J114" i="1"/>
  <c r="K114" i="1"/>
  <c r="F25" i="1"/>
  <c r="G25" i="1"/>
  <c r="H25" i="1"/>
  <c r="I25" i="1"/>
  <c r="J25" i="1"/>
  <c r="K25" i="1"/>
  <c r="F104" i="1"/>
  <c r="G104" i="1"/>
  <c r="H104" i="1"/>
  <c r="I104" i="1"/>
  <c r="J104" i="1"/>
  <c r="K104" i="1"/>
  <c r="F82" i="1"/>
  <c r="G82" i="1"/>
  <c r="H82" i="1"/>
  <c r="I82" i="1"/>
  <c r="J82" i="1"/>
  <c r="K82" i="1"/>
  <c r="F154" i="1"/>
  <c r="G154" i="1"/>
  <c r="H154" i="1"/>
  <c r="I154" i="1"/>
  <c r="J154" i="1"/>
  <c r="K154" i="1"/>
  <c r="F130" i="1"/>
  <c r="G130" i="1"/>
  <c r="H130" i="1"/>
  <c r="I130" i="1"/>
  <c r="J130" i="1"/>
  <c r="K130" i="1"/>
  <c r="F88" i="1"/>
  <c r="G88" i="1"/>
  <c r="H88" i="1"/>
  <c r="I88" i="1"/>
  <c r="J88" i="1"/>
  <c r="K88" i="1"/>
  <c r="F55" i="1"/>
  <c r="G55" i="1"/>
  <c r="H55" i="1"/>
  <c r="I55" i="1"/>
  <c r="J55" i="1"/>
  <c r="K55" i="1"/>
  <c r="F86" i="1"/>
  <c r="G86" i="1"/>
  <c r="H86" i="1"/>
  <c r="I86" i="1"/>
  <c r="J86" i="1"/>
  <c r="K86" i="1"/>
  <c r="F54" i="1"/>
  <c r="G54" i="1"/>
  <c r="H54" i="1"/>
  <c r="I54" i="1"/>
  <c r="J54" i="1"/>
  <c r="K54" i="1"/>
  <c r="A126" i="1"/>
  <c r="A114" i="1"/>
  <c r="A25" i="1"/>
  <c r="A104" i="1"/>
  <c r="A82" i="1"/>
  <c r="A154" i="1"/>
  <c r="A130" i="1"/>
  <c r="A88" i="1"/>
  <c r="A55" i="1"/>
  <c r="A86" i="1"/>
  <c r="A54" i="1"/>
  <c r="A140" i="1" l="1"/>
  <c r="F140" i="1"/>
  <c r="G140" i="1"/>
  <c r="H140" i="1"/>
  <c r="I140" i="1"/>
  <c r="J140" i="1"/>
  <c r="K140" i="1"/>
  <c r="F89" i="1"/>
  <c r="G89" i="1"/>
  <c r="H89" i="1"/>
  <c r="I89" i="1"/>
  <c r="J89" i="1"/>
  <c r="K89" i="1"/>
  <c r="F73" i="1"/>
  <c r="G73" i="1"/>
  <c r="H73" i="1"/>
  <c r="I73" i="1"/>
  <c r="J73" i="1"/>
  <c r="K73" i="1"/>
  <c r="F7" i="1"/>
  <c r="G7" i="1"/>
  <c r="H7" i="1"/>
  <c r="I7" i="1"/>
  <c r="J7" i="1"/>
  <c r="K7" i="1"/>
  <c r="F145" i="1"/>
  <c r="G145" i="1"/>
  <c r="H145" i="1"/>
  <c r="I145" i="1"/>
  <c r="J145" i="1"/>
  <c r="K145" i="1"/>
  <c r="F134" i="1"/>
  <c r="G134" i="1"/>
  <c r="H134" i="1"/>
  <c r="I134" i="1"/>
  <c r="J134" i="1"/>
  <c r="K134" i="1"/>
  <c r="F138" i="1"/>
  <c r="G138" i="1"/>
  <c r="H138" i="1"/>
  <c r="I138" i="1"/>
  <c r="J138" i="1"/>
  <c r="K138" i="1"/>
  <c r="A89" i="1"/>
  <c r="A73" i="1"/>
  <c r="A7" i="1"/>
  <c r="A145" i="1"/>
  <c r="A134" i="1"/>
  <c r="A138" i="1"/>
  <c r="F108" i="1" l="1"/>
  <c r="G108" i="1"/>
  <c r="H108" i="1"/>
  <c r="I108" i="1"/>
  <c r="J108" i="1"/>
  <c r="K108" i="1"/>
  <c r="F115" i="1"/>
  <c r="G115" i="1"/>
  <c r="H115" i="1"/>
  <c r="I115" i="1"/>
  <c r="J115" i="1"/>
  <c r="K115" i="1"/>
  <c r="F103" i="1"/>
  <c r="G103" i="1"/>
  <c r="H103" i="1"/>
  <c r="I103" i="1"/>
  <c r="J103" i="1"/>
  <c r="K103" i="1"/>
  <c r="F9" i="1"/>
  <c r="G9" i="1"/>
  <c r="H9" i="1"/>
  <c r="I9" i="1"/>
  <c r="J9" i="1"/>
  <c r="K9" i="1"/>
  <c r="F67" i="1"/>
  <c r="G67" i="1"/>
  <c r="H67" i="1"/>
  <c r="I67" i="1"/>
  <c r="J67" i="1"/>
  <c r="K67" i="1"/>
  <c r="A108" i="1"/>
  <c r="A115" i="1"/>
  <c r="A103" i="1"/>
  <c r="A9" i="1"/>
  <c r="A67" i="1"/>
  <c r="F18" i="1" l="1"/>
  <c r="G18" i="1"/>
  <c r="H18" i="1"/>
  <c r="I18" i="1"/>
  <c r="J18" i="1"/>
  <c r="K18" i="1"/>
  <c r="F20" i="1"/>
  <c r="G20" i="1"/>
  <c r="H20" i="1"/>
  <c r="I20" i="1"/>
  <c r="J20" i="1"/>
  <c r="K20" i="1"/>
  <c r="F6" i="1"/>
  <c r="G6" i="1"/>
  <c r="H6" i="1"/>
  <c r="I6" i="1"/>
  <c r="J6" i="1"/>
  <c r="K6" i="1"/>
  <c r="F12" i="1"/>
  <c r="G12" i="1"/>
  <c r="H12" i="1"/>
  <c r="I12" i="1"/>
  <c r="J12" i="1"/>
  <c r="K12" i="1"/>
  <c r="F13" i="1"/>
  <c r="G13" i="1"/>
  <c r="H13" i="1"/>
  <c r="I13" i="1"/>
  <c r="J13" i="1"/>
  <c r="K13" i="1"/>
  <c r="F11" i="1"/>
  <c r="G11" i="1"/>
  <c r="H11" i="1"/>
  <c r="I11" i="1"/>
  <c r="J11" i="1"/>
  <c r="K11" i="1"/>
  <c r="F29" i="1"/>
  <c r="G29" i="1"/>
  <c r="H29" i="1"/>
  <c r="I29" i="1"/>
  <c r="J29" i="1"/>
  <c r="K29" i="1"/>
  <c r="F23" i="1"/>
  <c r="G23" i="1"/>
  <c r="H23" i="1"/>
  <c r="I23" i="1"/>
  <c r="J23" i="1"/>
  <c r="K23" i="1"/>
  <c r="F47" i="1"/>
  <c r="G47" i="1"/>
  <c r="H47" i="1"/>
  <c r="I47" i="1"/>
  <c r="J47" i="1"/>
  <c r="K47" i="1"/>
  <c r="F16" i="1"/>
  <c r="G16" i="1"/>
  <c r="H16" i="1"/>
  <c r="I16" i="1"/>
  <c r="J16" i="1"/>
  <c r="K16" i="1"/>
  <c r="F62" i="1"/>
  <c r="G62" i="1"/>
  <c r="H62" i="1"/>
  <c r="I62" i="1"/>
  <c r="J62" i="1"/>
  <c r="K62" i="1"/>
  <c r="F59" i="1"/>
  <c r="G59" i="1"/>
  <c r="H59" i="1"/>
  <c r="I59" i="1"/>
  <c r="J59" i="1"/>
  <c r="K59" i="1"/>
  <c r="F69" i="1"/>
  <c r="G69" i="1"/>
  <c r="H69" i="1"/>
  <c r="I69" i="1"/>
  <c r="J69" i="1"/>
  <c r="K69" i="1"/>
  <c r="F72" i="1"/>
  <c r="G72" i="1"/>
  <c r="H72" i="1"/>
  <c r="I72" i="1"/>
  <c r="J72" i="1"/>
  <c r="K72" i="1"/>
  <c r="F56" i="1"/>
  <c r="G56" i="1"/>
  <c r="H56" i="1"/>
  <c r="I56" i="1"/>
  <c r="J56" i="1"/>
  <c r="K56" i="1"/>
  <c r="F65" i="1"/>
  <c r="G65" i="1"/>
  <c r="H65" i="1"/>
  <c r="I65" i="1"/>
  <c r="J65" i="1"/>
  <c r="K65" i="1"/>
  <c r="F68" i="1"/>
  <c r="G68" i="1"/>
  <c r="H68" i="1"/>
  <c r="I68" i="1"/>
  <c r="J68" i="1"/>
  <c r="K68" i="1"/>
  <c r="F66" i="1"/>
  <c r="G66" i="1"/>
  <c r="H66" i="1"/>
  <c r="I66" i="1"/>
  <c r="J66" i="1"/>
  <c r="K66" i="1"/>
  <c r="F61" i="1"/>
  <c r="G61" i="1"/>
  <c r="H61" i="1"/>
  <c r="I61" i="1"/>
  <c r="J61" i="1"/>
  <c r="K61" i="1"/>
  <c r="F64" i="1"/>
  <c r="G64" i="1"/>
  <c r="H64" i="1"/>
  <c r="I64" i="1"/>
  <c r="J64" i="1"/>
  <c r="K64" i="1"/>
  <c r="F75" i="1"/>
  <c r="G75" i="1"/>
  <c r="H75" i="1"/>
  <c r="I75" i="1"/>
  <c r="J75" i="1"/>
  <c r="K75" i="1"/>
  <c r="F74" i="1"/>
  <c r="G74" i="1"/>
  <c r="H74" i="1"/>
  <c r="I74" i="1"/>
  <c r="J74" i="1"/>
  <c r="K74" i="1"/>
  <c r="F80" i="1"/>
  <c r="G80" i="1"/>
  <c r="H80" i="1"/>
  <c r="I80" i="1"/>
  <c r="J80" i="1"/>
  <c r="K80" i="1"/>
  <c r="F79" i="1"/>
  <c r="G79" i="1"/>
  <c r="H79" i="1"/>
  <c r="I79" i="1"/>
  <c r="J79" i="1"/>
  <c r="K79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4" i="1"/>
  <c r="G94" i="1"/>
  <c r="H94" i="1"/>
  <c r="I94" i="1"/>
  <c r="J94" i="1"/>
  <c r="K94" i="1"/>
  <c r="F91" i="1"/>
  <c r="G91" i="1"/>
  <c r="H91" i="1"/>
  <c r="I91" i="1"/>
  <c r="J91" i="1"/>
  <c r="K91" i="1"/>
  <c r="F83" i="1"/>
  <c r="G83" i="1"/>
  <c r="H83" i="1"/>
  <c r="I83" i="1"/>
  <c r="J83" i="1"/>
  <c r="K83" i="1"/>
  <c r="F92" i="1"/>
  <c r="G92" i="1"/>
  <c r="H92" i="1"/>
  <c r="I92" i="1"/>
  <c r="J92" i="1"/>
  <c r="K92" i="1"/>
  <c r="F93" i="1"/>
  <c r="G93" i="1"/>
  <c r="H93" i="1"/>
  <c r="I93" i="1"/>
  <c r="J93" i="1"/>
  <c r="K93" i="1"/>
  <c r="F90" i="1"/>
  <c r="G90" i="1"/>
  <c r="H90" i="1"/>
  <c r="I90" i="1"/>
  <c r="J90" i="1"/>
  <c r="K90" i="1"/>
  <c r="F84" i="1"/>
  <c r="G84" i="1"/>
  <c r="H84" i="1"/>
  <c r="I84" i="1"/>
  <c r="J84" i="1"/>
  <c r="K84" i="1"/>
  <c r="F102" i="1"/>
  <c r="G102" i="1"/>
  <c r="H102" i="1"/>
  <c r="I102" i="1"/>
  <c r="J102" i="1"/>
  <c r="K102" i="1"/>
  <c r="F112" i="1"/>
  <c r="G112" i="1"/>
  <c r="H112" i="1"/>
  <c r="I112" i="1"/>
  <c r="J112" i="1"/>
  <c r="K112" i="1"/>
  <c r="F124" i="1"/>
  <c r="G124" i="1"/>
  <c r="H124" i="1"/>
  <c r="I124" i="1"/>
  <c r="J124" i="1"/>
  <c r="K124" i="1"/>
  <c r="F111" i="1"/>
  <c r="G111" i="1"/>
  <c r="H111" i="1"/>
  <c r="I111" i="1"/>
  <c r="J111" i="1"/>
  <c r="K111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21" i="1"/>
  <c r="G121" i="1"/>
  <c r="H121" i="1"/>
  <c r="I121" i="1"/>
  <c r="J121" i="1"/>
  <c r="K121" i="1"/>
  <c r="F125" i="1"/>
  <c r="G125" i="1"/>
  <c r="H125" i="1"/>
  <c r="I125" i="1"/>
  <c r="J125" i="1"/>
  <c r="K125" i="1"/>
  <c r="F120" i="1"/>
  <c r="G120" i="1"/>
  <c r="H120" i="1"/>
  <c r="I120" i="1"/>
  <c r="J120" i="1"/>
  <c r="K120" i="1"/>
  <c r="F109" i="1"/>
  <c r="G109" i="1"/>
  <c r="H109" i="1"/>
  <c r="I109" i="1"/>
  <c r="J109" i="1"/>
  <c r="K109" i="1"/>
  <c r="F150" i="1"/>
  <c r="G150" i="1"/>
  <c r="H150" i="1"/>
  <c r="I150" i="1"/>
  <c r="J150" i="1"/>
  <c r="K150" i="1"/>
  <c r="F152" i="1"/>
  <c r="G152" i="1"/>
  <c r="H152" i="1"/>
  <c r="I152" i="1"/>
  <c r="J152" i="1"/>
  <c r="K152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136" i="1"/>
  <c r="G136" i="1"/>
  <c r="H136" i="1"/>
  <c r="I136" i="1"/>
  <c r="J136" i="1"/>
  <c r="K136" i="1"/>
  <c r="F142" i="1"/>
  <c r="G142" i="1"/>
  <c r="H142" i="1"/>
  <c r="I142" i="1"/>
  <c r="J142" i="1"/>
  <c r="K142" i="1"/>
  <c r="F144" i="1"/>
  <c r="G144" i="1"/>
  <c r="H144" i="1"/>
  <c r="I144" i="1"/>
  <c r="J144" i="1"/>
  <c r="K144" i="1"/>
  <c r="F132" i="1"/>
  <c r="G132" i="1"/>
  <c r="H132" i="1"/>
  <c r="I132" i="1"/>
  <c r="J132" i="1"/>
  <c r="K132" i="1"/>
  <c r="F137" i="1"/>
  <c r="G137" i="1"/>
  <c r="H137" i="1"/>
  <c r="I137" i="1"/>
  <c r="J137" i="1"/>
  <c r="K137" i="1"/>
  <c r="F143" i="1"/>
  <c r="G143" i="1"/>
  <c r="H143" i="1"/>
  <c r="I143" i="1"/>
  <c r="J143" i="1"/>
  <c r="K143" i="1"/>
  <c r="F76" i="1"/>
  <c r="G76" i="1"/>
  <c r="H76" i="1"/>
  <c r="I76" i="1"/>
  <c r="J76" i="1"/>
  <c r="K76" i="1"/>
  <c r="A76" i="1"/>
  <c r="A74" i="1" l="1"/>
  <c r="A66" i="1"/>
  <c r="A61" i="1"/>
  <c r="A142" i="1"/>
  <c r="A64" i="1"/>
  <c r="A125" i="1"/>
  <c r="A144" i="1"/>
  <c r="A23" i="1"/>
  <c r="A120" i="1"/>
  <c r="A109" i="1"/>
  <c r="A84" i="1"/>
  <c r="A47" i="1"/>
  <c r="A132" i="1"/>
  <c r="A137" i="1"/>
  <c r="A143" i="1"/>
  <c r="A80" i="1"/>
  <c r="A16" i="1"/>
  <c r="A121" i="1"/>
  <c r="A90" i="1"/>
  <c r="A107" i="1"/>
  <c r="A93" i="1" l="1"/>
  <c r="A68" i="1"/>
  <c r="A29" i="1"/>
  <c r="A92" i="1"/>
  <c r="A136" i="1"/>
  <c r="A65" i="1"/>
  <c r="A56" i="1"/>
  <c r="A72" i="1"/>
  <c r="A69" i="1"/>
  <c r="A83" i="1"/>
  <c r="A11" i="1"/>
  <c r="A106" i="1"/>
  <c r="A75" i="1"/>
  <c r="A139" i="1"/>
  <c r="A59" i="1"/>
  <c r="F34" i="1" l="1"/>
  <c r="G34" i="1"/>
  <c r="H34" i="1"/>
  <c r="I34" i="1"/>
  <c r="J34" i="1"/>
  <c r="K34" i="1"/>
  <c r="A105" i="1"/>
  <c r="A91" i="1"/>
  <c r="A13" i="1"/>
  <c r="A12" i="1"/>
  <c r="A6" i="1"/>
  <c r="A20" i="1"/>
  <c r="A18" i="1"/>
  <c r="A34" i="1"/>
  <c r="F27" i="1" l="1"/>
  <c r="G27" i="1"/>
  <c r="H27" i="1"/>
  <c r="I27" i="1"/>
  <c r="J27" i="1"/>
  <c r="K27" i="1"/>
  <c r="A27" i="1"/>
  <c r="F24" i="1"/>
  <c r="G24" i="1"/>
  <c r="H24" i="1"/>
  <c r="I24" i="1"/>
  <c r="J24" i="1"/>
  <c r="K24" i="1"/>
  <c r="F15" i="1"/>
  <c r="G15" i="1"/>
  <c r="H15" i="1"/>
  <c r="I15" i="1"/>
  <c r="J15" i="1"/>
  <c r="K15" i="1"/>
  <c r="F22" i="1"/>
  <c r="G22" i="1"/>
  <c r="H22" i="1"/>
  <c r="I22" i="1"/>
  <c r="J22" i="1"/>
  <c r="K22" i="1"/>
  <c r="F8" i="1"/>
  <c r="G8" i="1"/>
  <c r="H8" i="1"/>
  <c r="I8" i="1"/>
  <c r="J8" i="1"/>
  <c r="K8" i="1"/>
  <c r="A111" i="1"/>
  <c r="A94" i="1"/>
  <c r="A102" i="1"/>
  <c r="A24" i="1"/>
  <c r="A15" i="1"/>
  <c r="A22" i="1"/>
  <c r="A8" i="1"/>
  <c r="A124" i="1" l="1"/>
  <c r="A100" i="1"/>
  <c r="A38" i="1" l="1"/>
  <c r="F38" i="1"/>
  <c r="G38" i="1"/>
  <c r="H38" i="1"/>
  <c r="I38" i="1"/>
  <c r="J38" i="1"/>
  <c r="K38" i="1"/>
  <c r="A141" i="1" l="1"/>
  <c r="A10" i="1"/>
  <c r="F10" i="1"/>
  <c r="G10" i="1"/>
  <c r="H10" i="1"/>
  <c r="I10" i="1"/>
  <c r="J10" i="1"/>
  <c r="K10" i="1"/>
  <c r="A79" i="1" l="1"/>
  <c r="F17" i="1"/>
  <c r="G17" i="1"/>
  <c r="H17" i="1"/>
  <c r="I17" i="1"/>
  <c r="J17" i="1"/>
  <c r="K17" i="1"/>
  <c r="A17" i="1"/>
  <c r="A101" i="1"/>
  <c r="A62" i="1" l="1"/>
  <c r="A152" i="1"/>
  <c r="A112" i="1"/>
  <c r="A150" i="1" l="1"/>
  <c r="F21" i="1" l="1"/>
  <c r="G21" i="1"/>
  <c r="H21" i="1"/>
  <c r="I21" i="1"/>
  <c r="J21" i="1"/>
  <c r="K21" i="1"/>
  <c r="A21" i="1"/>
  <c r="A10" i="3"/>
  <c r="F10" i="3"/>
  <c r="G10" i="3"/>
  <c r="H10" i="3"/>
  <c r="I10" i="3"/>
  <c r="J10" i="3"/>
  <c r="A149" i="1" l="1"/>
  <c r="F149" i="1"/>
  <c r="G149" i="1"/>
  <c r="H149" i="1"/>
  <c r="I149" i="1"/>
  <c r="J149" i="1"/>
  <c r="K149" i="1"/>
  <c r="A9" i="3" l="1"/>
  <c r="J9" i="3"/>
  <c r="I9" i="3"/>
  <c r="H9" i="3"/>
  <c r="G9" i="3"/>
  <c r="F9" i="3"/>
  <c r="F32" i="1" l="1"/>
  <c r="G32" i="1"/>
  <c r="H32" i="1"/>
  <c r="I32" i="1"/>
  <c r="J32" i="1"/>
  <c r="K32" i="1"/>
  <c r="A32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<sst xmlns="http://schemas.openxmlformats.org/spreadsheetml/2006/main" count="13879" uniqueCount="2620">
  <si>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</si>
  <si>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</si>
  <si>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</si>
  <si>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</si>
  <si>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</si>
  <si>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</si>
  <si>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</si>
  <si>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</si>
  <si>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</si>
  <si>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</si>
  <si>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</si>
  <si>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</si>
  <si>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</si>
  <si>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</si>
  <si>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</si>
  <si>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</si>
  <si>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</si>
  <si>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</si>
  <si>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</si>
  <si>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</si>
  <si>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</si>
  <si>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</si>
  <si>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</si>
  <si>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</si>
  <si>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</si>
  <si>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</si>
  <si>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</si>
  <si>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</si>
  <si>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</si>
  <si>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</si>
  <si>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</si>
  <si>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</si>
  <si>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</si>
  <si>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</si>
  <si>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</si>
  <si>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</si>
  <si>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</si>
  <si>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</si>
  <si>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</si>
  <si>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</si>
  <si>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</si>
  <si>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</si>
  <si>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</si>
  <si>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</si>
  <si>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</si>
  <si>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</si>
  <si>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</si>
  <si>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</si>
  <si>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</si>
  <si>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</si>
  <si>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</si>
  <si>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</si>
  <si>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</si>
  <si>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</si>
  <si>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</si>
  <si>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</si>
  <si>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</si>
  <si>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</si>
  <si>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</si>
  <si>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</si>
  <si>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</si>
  <si>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</si>
  <si>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</si>
  <si>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</si>
  <si>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</si>
  <si>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</si>
  <si>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</si>
  <si>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</si>
  <si>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</si>
  <si>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</si>
  <si>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</si>
  <si>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</si>
  <si>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</si>
  <si>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</si>
  <si>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</si>
  <si>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</si>
  <si>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</si>
  <si>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</si>
  <si>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</si>
  <si>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</si>
  <si>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</si>
  <si>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</si>
  <si>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</si>
  <si>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</si>
  <si>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</si>
  <si>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</si>
  <si>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</si>
  <si>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</si>
  <si>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</si>
  <si>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</si>
  <si>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</si>
  <si>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</si>
  <si>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</si>
  <si>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</si>
  <si>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</si>
  <si>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</si>
  <si>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</si>
  <si>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</si>
  <si>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</si>
  <si>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</si>
  <si>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</si>
  <si>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</si>
  <si>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</si>
  <si>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</si>
  <si>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</si>
  <si>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</si>
  <si>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</si>
  <si>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</si>
  <si>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</si>
  <si>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</si>
  <si>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</si>
  <si>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</si>
  <si>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</si>
  <si>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</si>
  <si>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</si>
  <si>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</si>
  <si>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</si>
  <si>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</si>
  <si>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</si>
  <si>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</si>
  <si>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</si>
  <si>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</si>
  <si>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</si>
  <si>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</si>
  <si>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</si>
  <si>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</si>
  <si>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</si>
  <si>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</si>
  <si>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</si>
  <si>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</si>
  <si>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</si>
  <si>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</si>
  <si>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</si>
  <si>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</si>
  <si>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</si>
  <si>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</si>
  <si>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</si>
  <si>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</si>
  <si>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</si>
  <si>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</si>
  <si>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</si>
  <si>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</si>
  <si>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</si>
  <si>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</si>
  <si>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</si>
  <si>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</si>
  <si>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</si>
  <si>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</si>
  <si>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</si>
  <si>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</si>
  <si>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</si>
  <si>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</si>
  <si>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</si>
  <si>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</si>
  <si>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</si>
  <si>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</si>
  <si>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</si>
  <si>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</si>
  <si>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</si>
  <si>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</si>
  <si>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</si>
  <si>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</si>
  <si>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</si>
  <si>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</si>
  <si>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</si>
  <si>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</si>
  <si>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</si>
  <si>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</si>
  <si>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</si>
  <si>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</si>
  <si>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</si>
  <si>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</si>
  <si>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</si>
  <si>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</si>
  <si>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</si>
  <si>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</si>
  <si>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</si>
  <si>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</si>
  <si>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</si>
  <si>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</si>
  <si>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</si>
  <si>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</si>
  <si>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</si>
  <si>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</si>
  <si>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</si>
  <si>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</si>
  <si>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</si>
  <si>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</si>
  <si>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</si>
  <si>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</si>
  <si>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</si>
  <si>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</si>
  <si>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</si>
  <si>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</si>
  <si>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</si>
  <si>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</si>
  <si>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</si>
  <si>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</si>
  <si>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</si>
  <si>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</si>
  <si>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</si>
  <si>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</si>
  <si>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</si>
  <si>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</si>
  <si>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</si>
  <si>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</si>
  <si>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</si>
  <si>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</si>
  <si>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</si>
  <si>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</si>
  <si>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</si>
  <si>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</si>
  <si>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</si>
  <si>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</si>
  <si>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</si>
  <si>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</si>
  <si>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</si>
  <si>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</si>
  <si>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</si>
  <si>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</si>
  <si>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</si>
  <si>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</si>
  <si>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</si>
  <si>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</si>
  <si>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</si>
  <si>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</si>
  <si>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</si>
  <si>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</si>
  <si>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</si>
  <si>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</si>
  <si>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</si>
  <si>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</si>
  <si>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</si>
  <si>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</si>
  <si>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</si>
  <si>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</si>
  <si>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</si>
  <si>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</si>
  <si>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</si>
  <si>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</si>
  <si>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</si>
  <si>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</si>
  <si>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</si>
  <si>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</si>
  <si>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</si>
  <si>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</si>
  <si>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</si>
  <si>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</si>
  <si>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</si>
  <si>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</si>
  <si>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</si>
  <si>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</si>
  <si>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</si>
  <si>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</si>
  <si>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</si>
  <si>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</si>
  <si>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</si>
  <si>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</si>
  <si>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</si>
  <si>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</si>
  <si>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</si>
  <si>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</si>
  <si>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</si>
  <si>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</si>
  <si>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</si>
  <si>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</si>
  <si>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</si>
  <si>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</si>
  <si>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</si>
  <si>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</si>
  <si>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</si>
  <si>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</si>
  <si>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</si>
  <si>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</si>
  <si>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</si>
  <si>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</si>
  <si>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</si>
  <si>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</si>
  <si>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</si>
  <si>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</si>
  <si>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</si>
  <si>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</si>
  <si>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</si>
  <si>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</si>
  <si>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</si>
  <si>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</si>
  <si>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</si>
  <si>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</si>
  <si>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</si>
  <si>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</si>
  <si>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</si>
  <si>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</si>
  <si>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</si>
  <si>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</si>
  <si>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</si>
  <si>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</si>
  <si>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</si>
  <si>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</si>
  <si>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</si>
  <si>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</si>
  <si>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</si>
  <si>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</si>
  <si>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</si>
  <si>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</si>
  <si>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</si>
  <si>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</si>
  <si>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</si>
  <si>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</si>
  <si>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</si>
  <si>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</si>
  <si>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</si>
  <si>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</si>
  <si>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</si>
  <si>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</si>
  <si>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</si>
  <si>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</si>
  <si>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</si>
  <si>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</si>
  <si>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</si>
  <si>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</si>
  <si>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</si>
  <si>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</si>
  <si>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</si>
  <si>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</si>
  <si>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</si>
  <si>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</si>
  <si>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</si>
  <si>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</si>
  <si>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</si>
  <si>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</si>
  <si>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</si>
  <si>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</si>
  <si>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</si>
  <si>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</si>
  <si>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</si>
  <si>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</si>
  <si>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</si>
  <si>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</si>
  <si>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</si>
  <si>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</si>
  <si>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</si>
  <si>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</si>
  <si>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</si>
  <si>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</si>
  <si>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</si>
  <si>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</si>
  <si>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</si>
  <si>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</si>
  <si>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</si>
  <si>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</si>
  <si>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</si>
  <si>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</si>
  <si>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</si>
  <si>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</si>
  <si>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</si>
  <si>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</si>
  <si>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</si>
  <si>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</si>
  <si>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</si>
  <si>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</si>
  <si>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</si>
  <si>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</si>
  <si>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</si>
  <si>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</si>
  <si>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</si>
  <si>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</si>
  <si>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</si>
  <si>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</si>
  <si>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</si>
  <si>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</si>
  <si>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</si>
  <si>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</si>
  <si>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</si>
  <si>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</si>
  <si>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</si>
  <si>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</si>
  <si>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</si>
  <si>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</si>
  <si>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</si>
  <si>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</si>
  <si>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</si>
  <si>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</si>
  <si>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</si>
  <si>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</si>
  <si>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</si>
  <si>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</si>
  <si>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</si>
  <si>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</si>
  <si>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</si>
  <si>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</si>
  <si>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</si>
  <si>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</si>
  <si>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</si>
  <si>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</si>
  <si>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</si>
  <si>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</si>
  <si>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</si>
  <si>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</si>
  <si>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</si>
  <si>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</si>
  <si>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</si>
  <si>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</si>
  <si>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</si>
  <si>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</si>
  <si>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</si>
  <si>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</si>
  <si>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</si>
  <si>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</si>
  <si>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</si>
  <si>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</si>
  <si>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</si>
  <si>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</si>
  <si>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</si>
  <si>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</si>
  <si>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</si>
  <si>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</si>
  <si>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</si>
  <si>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</si>
  <si>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</si>
  <si>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</si>
  <si>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</si>
  <si>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</si>
  <si>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</si>
  <si>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</si>
  <si>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</si>
  <si>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</si>
  <si>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</si>
  <si>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</si>
  <si>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</si>
  <si>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</si>
  <si>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</si>
  <si>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</si>
  <si>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</si>
  <si>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</si>
  <si>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</si>
  <si>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</si>
  <si>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</si>
  <si>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</si>
  <si>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</si>
  <si>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</si>
  <si>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</si>
  <si>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</si>
  <si>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</si>
  <si>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</si>
  <si>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</si>
  <si>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</si>
  <si>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</si>
  <si>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</si>
  <si>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</si>
  <si>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</si>
  <si>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</si>
  <si>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</si>
  <si>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</si>
  <si>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</si>
  <si>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</si>
  <si>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</si>
  <si>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</si>
  <si>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</si>
  <si>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</si>
  <si>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</si>
  <si>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</si>
  <si>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</si>
  <si>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</si>
  <si>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</si>
  <si>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</si>
  <si>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</si>
  <si>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</si>
  <si>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</si>
  <si>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</si>
  <si>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</si>
  <si>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</si>
  <si>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</si>
  <si>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</si>
  <si>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</si>
  <si>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</si>
  <si>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</si>
  <si>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</si>
  <si>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</si>
  <si>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</si>
  <si>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</si>
  <si>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</si>
  <si>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</si>
  <si>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</si>
  <si>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</si>
  <si>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</si>
  <si>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</si>
  <si>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</si>
  <si>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</si>
  <si>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</si>
  <si>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</si>
  <si>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</si>
  <si>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</si>
  <si>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</si>
  <si>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</si>
  <si>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</si>
  <si>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</si>
  <si>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</si>
  <si>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</si>
  <si>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</si>
  <si>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</si>
  <si>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</si>
  <si>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</si>
  <si>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</si>
  <si>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</si>
  <si>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</si>
  <si>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</si>
  <si>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</si>
  <si>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</si>
  <si>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</si>
  <si>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</si>
  <si>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</si>
  <si>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</si>
  <si>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</si>
  <si>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</si>
  <si>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</si>
  <si>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</si>
  <si>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</si>
  <si>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</si>
  <si>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</si>
  <si>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</si>
  <si>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</si>
  <si>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</si>
  <si>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</si>
  <si>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</si>
  <si>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</si>
  <si>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</si>
  <si>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</si>
  <si>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</si>
  <si>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</si>
  <si>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</si>
  <si>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</si>
  <si>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</si>
  <si>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</si>
  <si>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</si>
  <si>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</si>
  <si>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</si>
  <si>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</si>
  <si>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</si>
  <si>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</si>
  <si>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</si>
  <si>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</si>
  <si>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</si>
  <si>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</si>
  <si>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</si>
  <si>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</si>
  <si>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</si>
  <si>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</si>
  <si>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</si>
  <si>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</si>
  <si>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</si>
  <si>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</si>
  <si>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</si>
  <si>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</si>
  <si>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</si>
  <si>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</si>
  <si>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</si>
  <si>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</si>
  <si>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</si>
  <si>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</si>
  <si>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</si>
  <si>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</si>
  <si>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</si>
  <si>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</si>
  <si>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</si>
  <si>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</si>
  <si>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</si>
  <si>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</si>
  <si>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</si>
  <si>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</si>
  <si>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</si>
  <si>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</si>
  <si>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</si>
  <si>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</si>
  <si>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</si>
  <si>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</si>
  <si>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</si>
  <si>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</si>
  <si>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</si>
  <si>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</si>
  <si>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</si>
  <si>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</si>
  <si>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</si>
  <si>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</si>
  <si>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</si>
  <si>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</si>
  <si>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</si>
  <si>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</si>
  <si>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</si>
  <si>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</si>
  <si>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</si>
  <si>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</si>
  <si>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</si>
  <si>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</si>
  <si>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</si>
  <si>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</si>
  <si>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</si>
  <si>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</si>
  <si>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</si>
  <si>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</si>
  <si>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</si>
  <si>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</si>
  <si>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</si>
  <si>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</si>
  <si>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</si>
  <si>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</si>
  <si>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</si>
  <si>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</si>
  <si>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</si>
  <si>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</si>
  <si>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</si>
  <si>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</si>
  <si>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</si>
  <si>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</si>
  <si>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</si>
  <si>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</si>
  <si>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</si>
  <si>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</si>
  <si>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</si>
  <si>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</si>
  <si>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</si>
  <si>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</si>
  <si>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</si>
  <si>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</si>
  <si>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</si>
  <si>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</si>
  <si>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</si>
  <si>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</si>
  <si>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</si>
  <si>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</si>
  <si>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</si>
  <si>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</si>
  <si>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</si>
  <si>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</si>
  <si>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</si>
  <si>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</si>
  <si>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</si>
  <si>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</si>
  <si>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</si>
  <si>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</si>
  <si>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</si>
  <si>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</si>
  <si>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</si>
  <si>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</si>
  <si>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</si>
  <si>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</si>
  <si>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</si>
  <si>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</si>
  <si>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</si>
  <si>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</si>
  <si>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</si>
  <si>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</si>
  <si>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</si>
  <si>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</si>
  <si>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</si>
  <si>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</si>
  <si>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</si>
  <si>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</si>
  <si>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</si>
  <si>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</si>
  <si>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</si>
  <si>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</si>
  <si>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</si>
  <si>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</si>
  <si>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</si>
  <si>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</si>
  <si>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</si>
  <si>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</si>
  <si>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</si>
  <si>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</si>
  <si>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</si>
  <si>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</si>
  <si>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</si>
  <si>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</si>
  <si>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</si>
  <si>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</si>
  <si>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</si>
  <si>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</si>
  <si>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</si>
  <si>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</si>
  <si>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</si>
  <si>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</si>
  <si>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</si>
  <si>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</si>
  <si>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</si>
  <si>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</si>
  <si>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</si>
  <si>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</si>
  <si>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</si>
  <si>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</si>
  <si>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</si>
  <si>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</si>
  <si>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</si>
  <si>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</si>
  <si>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</si>
  <si>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</si>
  <si>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</si>
  <si>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</si>
  <si>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</si>
  <si>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</si>
  <si>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</si>
  <si>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</si>
  <si>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</si>
  <si>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</si>
  <si>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</si>
  <si>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</si>
  <si>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</si>
  <si>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</si>
  <si>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</si>
  <si>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</si>
  <si>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</si>
  <si>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</si>
  <si>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</si>
  <si>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</si>
  <si>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</si>
  <si>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</si>
  <si>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</si>
  <si>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</si>
  <si>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</si>
  <si>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</si>
  <si>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</si>
  <si>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</si>
  <si>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</si>
  <si>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</si>
  <si>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</si>
  <si>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</si>
  <si>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</si>
  <si>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</si>
  <si>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</si>
  <si>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</si>
  <si>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</si>
  <si>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</si>
  <si>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</si>
  <si>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</si>
  <si>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</si>
  <si>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</si>
  <si>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</si>
  <si>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</si>
  <si>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</si>
  <si>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</si>
  <si>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</si>
  <si>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</si>
  <si>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</si>
  <si>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</si>
  <si>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</si>
  <si>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</si>
  <si>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</si>
  <si>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</si>
  <si>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</si>
  <si>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</si>
  <si>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</si>
  <si>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</si>
  <si>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</si>
  <si>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</si>
  <si>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</si>
  <si>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</si>
  <si>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</si>
  <si>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</si>
  <si>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</si>
  <si>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</si>
  <si>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</si>
  <si>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</si>
  <si>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</si>
  <si>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</si>
  <si>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</si>
  <si>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</si>
  <si>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</si>
  <si>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</si>
  <si>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</si>
  <si>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</si>
  <si>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</si>
  <si>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</si>
  <si>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</si>
  <si>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</si>
  <si>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</si>
  <si>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</si>
  <si>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</si>
  <si>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</si>
  <si>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</si>
  <si>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</si>
  <si>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</si>
  <si>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</si>
  <si>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</si>
  <si>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</si>
  <si>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</si>
  <si>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</si>
  <si>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</si>
  <si>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</si>
  <si>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</si>
  <si>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</si>
  <si>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</si>
  <si>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</si>
  <si>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</si>
  <si>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</si>
  <si>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</si>
  <si>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</si>
  <si>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</si>
  <si>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</si>
  <si>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</si>
  <si>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</si>
  <si>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</si>
  <si>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</si>
  <si>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</si>
  <si>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</si>
  <si>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</si>
  <si>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</si>
  <si>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</si>
  <si>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</si>
  <si>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</si>
  <si>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</si>
  <si>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</si>
  <si>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</si>
  <si>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</si>
  <si>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</si>
  <si>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</si>
  <si>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</si>
  <si>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</si>
  <si>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</si>
  <si>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</si>
  <si>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</si>
  <si>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</si>
  <si>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</si>
  <si>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</si>
  <si>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</si>
  <si>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</si>
  <si>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</si>
  <si>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</si>
  <si>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</si>
  <si>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</si>
  <si>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</si>
  <si>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</si>
  <si>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</si>
  <si>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</si>
  <si>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</si>
  <si>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</si>
  <si>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</si>
  <si>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</si>
  <si>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</si>
  <si>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</si>
  <si>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</si>
  <si>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</si>
  <si>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</si>
  <si>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</si>
  <si>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</si>
  <si>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</si>
  <si>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</si>
  <si>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</si>
  <si>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</si>
  <si>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</si>
  <si>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</si>
  <si>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</si>
  <si>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</si>
  <si>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</si>
  <si>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</si>
  <si>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</si>
  <si>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</si>
  <si>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</si>
  <si>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</si>
  <si>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</si>
  <si>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</si>
  <si>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</si>
  <si>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</si>
  <si>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</si>
  <si>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</si>
  <si>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</si>
  <si>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</si>
  <si>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</si>
  <si>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</si>
  <si>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</si>
  <si>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</si>
  <si>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</si>
  <si>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</si>
  <si>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</si>
  <si>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</si>
  <si>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</si>
  <si>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</si>
  <si>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</si>
  <si>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</si>
  <si>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</si>
  <si>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</si>
  <si>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</si>
  <si>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</si>
  <si>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</si>
  <si>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</si>
  <si>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</si>
  <si>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</si>
  <si>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</si>
  <si>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</si>
  <si>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</si>
  <si>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</si>
  <si>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</si>
  <si>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</si>
  <si>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</si>
  <si>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</si>
  <si>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</si>
  <si>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</si>
  <si>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</si>
  <si>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</si>
  <si>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</si>
  <si>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</si>
  <si>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</si>
  <si>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</si>
  <si>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</si>
  <si>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</si>
  <si>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</si>
  <si>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</si>
  <si>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</si>
  <si>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</si>
  <si>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</si>
  <si>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</si>
  <si>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</si>
  <si>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</si>
  <si>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</si>
  <si>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</si>
  <si>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</si>
  <si>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</si>
  <si>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</si>
  <si>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</si>
  <si>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</si>
  <si>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</si>
  <si>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</si>
  <si>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</si>
  <si>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</si>
  <si>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</si>
  <si>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</si>
  <si>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</si>
  <si>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</si>
  <si>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</si>
  <si>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</si>
  <si>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</si>
  <si>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</si>
  <si>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</si>
  <si>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</si>
  <si>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</si>
  <si>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</si>
  <si>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</si>
  <si>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</si>
  <si>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</si>
  <si>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</si>
  <si>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</si>
  <si>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</si>
  <si>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</si>
  <si>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</si>
  <si>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</si>
  <si>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</si>
  <si>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</si>
  <si>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</si>
  <si>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</si>
  <si>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</si>
  <si>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</si>
  <si>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</si>
  <si>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</si>
  <si>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</si>
  <si>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</si>
  <si>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</si>
  <si>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</si>
  <si>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</si>
  <si>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</si>
  <si>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</si>
  <si>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</si>
  <si>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</si>
  <si>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</si>
  <si>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</si>
  <si>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</si>
  <si>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</si>
  <si>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</si>
  <si>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</si>
  <si>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</si>
  <si>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</si>
  <si>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</si>
  <si>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</si>
  <si>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</si>
  <si>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</si>
  <si>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</si>
  <si>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</si>
  <si>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</si>
  <si>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</si>
  <si>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</si>
  <si>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</si>
  <si>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</si>
  <si>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</si>
  <si>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</si>
  <si>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</si>
  <si>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</si>
  <si>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</si>
  <si>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</si>
  <si>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</si>
  <si>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</si>
  <si>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</si>
  <si>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</si>
  <si>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</si>
  <si>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</si>
  <si>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</si>
  <si>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</si>
  <si>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</si>
  <si>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</si>
  <si>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</si>
  <si>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</si>
  <si>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</si>
  <si>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</si>
  <si>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</si>
  <si>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</si>
  <si>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</si>
  <si>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</si>
  <si>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</si>
  <si>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</si>
  <si>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</si>
  <si>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</si>
  <si>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</si>
  <si>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</si>
  <si>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</si>
  <si>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</si>
  <si>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</si>
  <si>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</si>
  <si>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</si>
  <si>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</si>
  <si>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</si>
  <si>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</si>
  <si>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</si>
  <si>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</si>
  <si>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</si>
  <si>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</si>
  <si>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</si>
  <si>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</si>
  <si>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</si>
  <si>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</si>
  <si>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</si>
  <si>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</si>
  <si>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</si>
  <si>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</si>
  <si>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</si>
  <si>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</si>
  <si>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</si>
  <si>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</si>
  <si>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</si>
  <si>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</si>
  <si>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</si>
  <si>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</si>
  <si>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</si>
  <si>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</si>
  <si>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</si>
  <si>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</si>
  <si>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</si>
  <si>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</si>
  <si>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</si>
  <si>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</si>
  <si>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</si>
  <si>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</si>
  <si>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</si>
  <si>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</si>
  <si>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</si>
  <si>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</si>
  <si>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</si>
  <si>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</si>
  <si>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</si>
  <si>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</si>
  <si>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</si>
  <si>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</si>
  <si>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</si>
  <si>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</si>
  <si>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</si>
  <si>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</si>
  <si>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</si>
  <si>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</si>
  <si>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</si>
  <si>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</si>
  <si>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</si>
  <si>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</si>
  <si>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</si>
  <si>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</si>
  <si>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</si>
  <si>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</si>
  <si>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</si>
  <si>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</si>
  <si>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</si>
  <si>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</si>
  <si>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</si>
  <si>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</si>
  <si>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</si>
  <si>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</si>
  <si>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</si>
  <si>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</si>
  <si>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</si>
  <si>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</si>
  <si>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</si>
  <si>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</si>
  <si>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</si>
  <si>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</si>
  <si>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</si>
  <si>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</si>
  <si>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</si>
  <si>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</si>
  <si>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</si>
  <si>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</si>
  <si>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</si>
  <si>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</si>
  <si>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</si>
  <si>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</si>
  <si>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</si>
  <si>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</si>
  <si>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</si>
  <si>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</si>
  <si>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</si>
  <si>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</si>
  <si>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</si>
  <si>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</si>
  <si>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</si>
  <si>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</si>
  <si>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</si>
  <si>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</si>
  <si>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</si>
  <si>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</si>
  <si>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</si>
  <si>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</si>
  <si>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</si>
  <si>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</si>
  <si>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</si>
  <si>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</si>
  <si>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</si>
  <si>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</si>
  <si>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</si>
  <si>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</si>
  <si>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</si>
  <si>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</si>
  <si>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</si>
  <si>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</si>
  <si>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</si>
  <si>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</si>
  <si>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</si>
  <si>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</si>
  <si>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</si>
  <si>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</si>
  <si>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</si>
  <si>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</si>
  <si>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</si>
  <si>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</si>
  <si>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</si>
  <si>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</si>
  <si>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</si>
  <si>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</si>
  <si>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</si>
  <si>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</si>
  <si>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</si>
  <si>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</si>
  <si>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</si>
  <si>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</si>
  <si>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</si>
  <si>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</si>
  <si>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</si>
  <si>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</si>
  <si>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</si>
  <si>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</si>
  <si>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</si>
  <si>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</si>
  <si>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</si>
  <si>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</si>
  <si>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</si>
  <si>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</si>
  <si>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</si>
  <si>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</si>
  <si>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</si>
  <si>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</si>
  <si>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</si>
  <si>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</si>
  <si>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</si>
  <si>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</si>
  <si>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</si>
  <si>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</si>
  <si>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</si>
  <si>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</si>
  <si>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</si>
  <si>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</si>
  <si>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</si>
  <si>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</si>
  <si>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</si>
  <si>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</si>
  <si>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</si>
  <si>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</si>
  <si>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</si>
  <si>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</si>
  <si>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</si>
  <si>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</si>
  <si>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</si>
  <si>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</si>
  <si>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</si>
  <si>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</si>
  <si>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</si>
  <si>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</si>
  <si>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</si>
  <si>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</si>
  <si>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</si>
  <si>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</si>
  <si>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</si>
  <si>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</si>
  <si>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</si>
  <si>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</si>
  <si>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</si>
  <si>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</si>
  <si>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</si>
  <si>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</si>
  <si>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</si>
  <si>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</si>
  <si>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</si>
  <si>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</si>
  <si>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</si>
  <si>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</si>
  <si>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</si>
  <si>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</si>
  <si>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</si>
  <si>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</si>
  <si>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</si>
  <si>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</si>
  <si>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</si>
  <si>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</si>
  <si>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</si>
  <si>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</si>
  <si>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</si>
  <si>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</si>
  <si>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</si>
  <si>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</si>
  <si>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</si>
  <si>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</si>
  <si>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</si>
  <si>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</si>
  <si>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</si>
  <si>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</si>
  <si>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</si>
  <si>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</si>
  <si>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</si>
  <si>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</si>
  <si>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</si>
  <si>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</si>
  <si>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</si>
  <si>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</si>
  <si>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</si>
  <si>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</si>
  <si>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</si>
  <si>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</si>
  <si>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</si>
  <si>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</si>
  <si>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</si>
  <si>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</si>
  <si>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</si>
  <si>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</si>
  <si>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</si>
  <si>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</si>
  <si>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</si>
  <si>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</si>
  <si>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</si>
  <si>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</si>
  <si>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</si>
  <si>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</si>
  <si>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</si>
  <si>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</si>
  <si>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</si>
  <si>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</si>
  <si>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</si>
  <si>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</si>
  <si>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</si>
  <si>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</si>
  <si>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</si>
  <si>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</si>
  <si>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</si>
  <si>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</si>
  <si>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</si>
  <si>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</si>
  <si>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</si>
  <si>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</si>
  <si>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</si>
  <si>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</si>
  <si>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</si>
  <si>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</si>
  <si>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</si>
  <si>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</si>
  <si>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</si>
  <si>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</si>
  <si>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</si>
  <si>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</si>
  <si>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</si>
  <si>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</si>
  <si>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</si>
  <si>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</si>
  <si>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</si>
  <si>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</si>
  <si>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</si>
  <si>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</si>
  <si>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</si>
  <si>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</si>
  <si>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</si>
  <si>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</si>
  <si>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</si>
  <si>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</si>
  <si>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</si>
  <si>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</si>
  <si>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</si>
  <si>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</si>
  <si>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</si>
  <si>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</si>
  <si>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</si>
  <si>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</si>
  <si>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</si>
  <si>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</si>
  <si>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</si>
  <si>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</si>
  <si>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</si>
  <si>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</si>
  <si>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</si>
  <si>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</si>
  <si>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</si>
  <si>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</si>
  <si>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</si>
  <si>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</si>
  <si>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</si>
  <si>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</si>
  <si>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</si>
  <si>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</si>
  <si>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</si>
  <si>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</si>
  <si>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</si>
  <si>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</si>
  <si>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</si>
  <si>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</si>
  <si>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</si>
  <si>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</si>
  <si>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</si>
  <si>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</si>
  <si>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</si>
  <si>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</si>
  <si>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</si>
  <si>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</si>
  <si>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</si>
  <si>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</si>
  <si>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</si>
  <si>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</si>
  <si>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</si>
  <si>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</si>
  <si>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</si>
  <si>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</si>
  <si>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</si>
  <si>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</si>
  <si>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</si>
  <si>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</si>
  <si>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</si>
  <si>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</si>
  <si>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</si>
  <si>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</si>
  <si>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</si>
  <si>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</si>
  <si>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</si>
  <si>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</si>
  <si>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</si>
  <si>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</si>
  <si>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</si>
  <si>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</si>
  <si>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</si>
  <si>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</si>
  <si>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</si>
  <si>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</si>
  <si>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</si>
  <si>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</si>
  <si>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</si>
  <si>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</si>
  <si>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</si>
  <si>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</si>
  <si>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</si>
  <si>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</si>
  <si>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</si>
  <si>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</si>
  <si>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</si>
  <si>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</si>
  <si>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</si>
  <si>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</si>
  <si>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</si>
  <si>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</si>
  <si>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</si>
  <si>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</si>
  <si>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</si>
  <si>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</si>
  <si>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</si>
  <si>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</si>
  <si>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</si>
  <si>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</si>
  <si>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</si>
  <si>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</si>
  <si>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</si>
  <si>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</si>
  <si>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</si>
  <si>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</si>
  <si>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</si>
  <si>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</si>
  <si>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</si>
  <si>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</si>
  <si>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</si>
  <si>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</si>
  <si>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</si>
  <si>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</si>
  <si>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</si>
  <si>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</si>
  <si>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</si>
  <si>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</si>
  <si>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</si>
  <si>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</si>
  <si>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</si>
  <si>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</si>
  <si>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</si>
  <si>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</si>
  <si>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</si>
  <si>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</si>
  <si>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</si>
  <si>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</si>
  <si>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</si>
  <si>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</si>
  <si>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</si>
  <si>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</si>
  <si>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</si>
  <si>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</si>
  <si>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</si>
  <si>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</si>
  <si>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</si>
  <si>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</si>
  <si>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</si>
  <si>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</si>
  <si>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</si>
  <si>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</si>
  <si>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</si>
  <si>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</si>
  <si>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</si>
  <si>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</si>
  <si>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</si>
  <si>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</si>
  <si>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</si>
  <si>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</si>
  <si>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</si>
  <si>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</si>
  <si>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</si>
  <si>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</si>
  <si>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</si>
  <si>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</si>
  <si>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</si>
  <si>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</si>
  <si>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</si>
  <si>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</si>
  <si>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</si>
  <si>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</si>
  <si>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</si>
  <si>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</si>
  <si>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</si>
  <si>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</si>
  <si>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</si>
  <si>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</si>
  <si>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</si>
  <si>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</si>
  <si>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</si>
  <si>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</si>
  <si>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</si>
  <si>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</si>
  <si>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</si>
  <si>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</si>
  <si>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</si>
  <si>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</si>
  <si>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</si>
  <si>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</si>
  <si>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</si>
  <si>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</si>
  <si>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</si>
  <si>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</si>
  <si>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</si>
  <si>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</si>
  <si>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</si>
  <si>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</si>
  <si>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</si>
  <si>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</si>
  <si>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</si>
  <si>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</si>
  <si>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</si>
  <si>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</si>
  <si>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</si>
  <si>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</si>
  <si>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</si>
  <si>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</si>
  <si>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</si>
  <si>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</si>
  <si>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</si>
  <si>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</si>
  <si>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</si>
  <si>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</si>
  <si>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</si>
  <si>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</si>
  <si>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</si>
  <si>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</si>
  <si>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</si>
  <si>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</si>
  <si>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</si>
  <si>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</si>
  <si>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</si>
  <si>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</si>
  <si>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</si>
  <si>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</si>
  <si>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</si>
  <si>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</si>
  <si>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</si>
  <si>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</si>
  <si>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</si>
  <si>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</si>
  <si>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</si>
  <si>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</si>
  <si>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</si>
  <si>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</si>
  <si>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</si>
  <si>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</si>
  <si>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</si>
  <si>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</si>
  <si>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</si>
  <si>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</si>
  <si>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</si>
  <si>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</si>
  <si>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</si>
  <si>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</si>
  <si>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</si>
  <si>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</si>
  <si>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</si>
  <si>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</si>
  <si>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</si>
  <si>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</si>
  <si>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</si>
  <si>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</si>
  <si>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</si>
  <si>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</si>
  <si>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</si>
  <si>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</si>
  <si>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</si>
  <si>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</si>
  <si>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</si>
  <si>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</si>
  <si>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</si>
  <si>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</si>
  <si>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</si>
  <si>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</si>
  <si>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</si>
  <si>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</si>
  <si>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</si>
  <si>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</si>
  <si>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</si>
  <si>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</si>
  <si>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</si>
  <si>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</si>
  <si>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</si>
  <si>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</si>
  <si>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</si>
  <si>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</si>
  <si>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</si>
  <si>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</si>
  <si>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</si>
  <si>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</si>
  <si>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</si>
  <si>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</si>
  <si>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</si>
  <si>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</si>
  <si>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</si>
  <si>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</si>
  <si>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</si>
  <si>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</si>
  <si>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</si>
  <si>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</si>
  <si>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</si>
  <si>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</si>
  <si>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</si>
  <si>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</si>
  <si>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</si>
  <si>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</si>
  <si>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</si>
  <si>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</si>
  <si>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</si>
  <si>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</si>
  <si>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</si>
  <si>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</si>
  <si>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</si>
  <si>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</si>
  <si>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</si>
  <si>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</si>
  <si>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</si>
  <si>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</si>
  <si>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</si>
  <si>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</si>
  <si>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</si>
  <si>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</si>
  <si>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</si>
  <si>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</si>
  <si>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</si>
  <si>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</si>
  <si>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</si>
  <si>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</si>
  <si>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</si>
  <si>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</si>
  <si>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</si>
  <si>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</si>
  <si>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</si>
  <si>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</si>
  <si>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</si>
  <si>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</si>
  <si>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</si>
  <si>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</si>
  <si>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</si>
  <si>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</si>
  <si>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</si>
  <si>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</si>
  <si>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</si>
  <si>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</si>
  <si>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</si>
  <si>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</si>
  <si>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</si>
  <si>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</si>
  <si>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</si>
  <si>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</si>
  <si>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</si>
  <si>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</si>
  <si>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</si>
  <si>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</si>
  <si>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</si>
  <si>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</si>
  <si>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</si>
  <si>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</si>
  <si>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</si>
  <si>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</si>
  <si>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</si>
  <si>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</si>
  <si>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</si>
  <si>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</si>
  <si>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</si>
  <si>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</si>
  <si>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</si>
  <si>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</si>
  <si>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</si>
  <si>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</si>
  <si>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</si>
  <si>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</si>
  <si>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</si>
  <si>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</si>
  <si>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</si>
  <si>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</si>
  <si>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</si>
  <si>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</si>
  <si>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</si>
  <si>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</si>
  <si>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</si>
  <si>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</si>
  <si>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</si>
  <si>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</si>
  <si>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</si>
  <si>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</si>
  <si>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</si>
  <si>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</si>
  <si>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</si>
  <si>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</si>
  <si>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</si>
  <si>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</si>
  <si>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</si>
  <si>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</si>
  <si>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</si>
  <si>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</si>
  <si>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</si>
  <si>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</si>
  <si>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</si>
  <si>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</si>
  <si>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</si>
  <si>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</si>
  <si>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</si>
  <si>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</si>
  <si>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</si>
  <si>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</si>
  <si>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</si>
  <si>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</si>
  <si>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</si>
  <si>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</si>
  <si>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</si>
  <si>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</si>
  <si>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</si>
  <si>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</si>
  <si>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</si>
  <si>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</si>
  <si>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</si>
  <si>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</si>
  <si>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</si>
  <si>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</si>
  <si>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</si>
  <si>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</si>
  <si>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</si>
  <si>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</si>
  <si>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</si>
  <si>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</si>
  <si>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</si>
  <si>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</si>
  <si>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</si>
  <si>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</si>
  <si>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</si>
  <si>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</si>
  <si>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</si>
  <si>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</si>
  <si>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</si>
  <si>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</si>
  <si>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</si>
  <si>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</si>
  <si>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</si>
  <si>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</si>
  <si>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</si>
  <si>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</si>
  <si>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</si>
  <si>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</si>
  <si>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</si>
  <si>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</si>
  <si>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</si>
  <si>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</si>
  <si>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</si>
  <si>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</si>
  <si>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</si>
  <si>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</si>
  <si>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</si>
  <si>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</si>
  <si>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</si>
  <si>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</si>
  <si>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</si>
  <si>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</si>
  <si>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</si>
  <si>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</si>
  <si>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</si>
  <si>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</si>
  <si>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</si>
  <si>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</si>
  <si>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</si>
  <si>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</si>
  <si>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</si>
  <si>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</si>
  <si>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</si>
  <si>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</si>
  <si>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</si>
  <si>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</si>
  <si>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</si>
  <si>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</si>
  <si>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</si>
  <si>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</si>
  <si>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</si>
  <si>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</si>
  <si>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</si>
  <si>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</si>
  <si>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</si>
  <si>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</si>
  <si>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</si>
  <si>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</si>
  <si>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</si>
  <si>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</si>
  <si>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</si>
  <si>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</si>
  <si>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</si>
  <si>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</si>
  <si>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</si>
  <si>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</si>
  <si>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</si>
  <si>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</si>
  <si>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</si>
  <si>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</si>
  <si>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</si>
  <si>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</si>
  <si>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</si>
  <si>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</si>
  <si>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</si>
  <si>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</si>
  <si>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</si>
  <si>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</si>
  <si>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</si>
  <si>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</si>
  <si>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</si>
  <si>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</si>
  <si>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</si>
  <si>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</si>
  <si>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</si>
  <si>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</si>
  <si>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</si>
  <si>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</si>
  <si>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</si>
  <si>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</si>
  <si>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</si>
  <si>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</si>
  <si>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</si>
  <si>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</si>
  <si>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</si>
  <si>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</si>
  <si>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</si>
  <si>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</si>
  <si>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</si>
  <si>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</si>
  <si>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</si>
  <si>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</si>
  <si>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</si>
  <si>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</si>
  <si>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</si>
  <si>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</si>
  <si>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</si>
  <si>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</si>
  <si>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</si>
  <si>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</si>
  <si>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</si>
  <si>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</si>
  <si>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</si>
  <si>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</si>
  <si>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</si>
  <si>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</si>
  <si>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</si>
  <si>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</si>
  <si>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</si>
  <si>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</si>
  <si>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</si>
  <si>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</si>
  <si>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</si>
  <si>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</si>
  <si>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</si>
  <si>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</si>
  <si>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</si>
  <si>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</si>
  <si>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</si>
  <si>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</si>
  <si>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</si>
  <si>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</si>
  <si>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</si>
  <si>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</si>
  <si>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</si>
  <si>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</si>
  <si>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</si>
  <si>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</si>
  <si>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</si>
  <si>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</si>
  <si>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</si>
  <si>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</si>
  <si>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</si>
  <si>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</si>
  <si>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</si>
  <si>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</si>
  <si>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</si>
  <si>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</si>
  <si>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</si>
  <si>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</si>
  <si>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</si>
  <si>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</si>
  <si>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</si>
  <si>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</si>
  <si>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</si>
  <si>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</si>
  <si>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</si>
  <si>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</si>
  <si>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</si>
  <si>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</si>
  <si>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</si>
  <si>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</si>
  <si>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</si>
  <si>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</si>
  <si>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</si>
  <si>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</si>
  <si>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</si>
  <si>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</si>
  <si>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</si>
  <si>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</si>
  <si>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</si>
  <si>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</si>
  <si>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</si>
  <si>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</si>
  <si>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</si>
  <si>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</si>
  <si>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</si>
  <si>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</si>
  <si>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</si>
  <si>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</si>
  <si>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</si>
  <si>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</si>
  <si>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</si>
  <si>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</si>
  <si>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</si>
  <si>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</si>
  <si>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</si>
  <si>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</si>
  <si>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</si>
  <si>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</si>
  <si>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</si>
  <si>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</si>
  <si>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</si>
  <si>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</si>
  <si>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</si>
  <si>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</si>
  <si>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</si>
  <si>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</si>
  <si>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</si>
  <si>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</si>
  <si>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</si>
  <si>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</si>
  <si>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</si>
  <si>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</si>
  <si>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</si>
  <si>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</si>
  <si>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</si>
  <si>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</si>
  <si>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</si>
  <si>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</si>
  <si>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</si>
  <si>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</si>
  <si>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</si>
  <si>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</si>
  <si>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</si>
  <si>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</si>
  <si>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</si>
  <si>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</si>
  <si>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</si>
  <si>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</si>
  <si>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</si>
  <si>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</si>
  <si>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</si>
  <si>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</si>
  <si>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</si>
  <si>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</si>
  <si>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</si>
  <si>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</si>
  <si>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</si>
  <si>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</si>
  <si>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</si>
  <si>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</si>
  <si>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</si>
  <si>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</si>
  <si>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</si>
  <si>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</si>
  <si>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</si>
  <si>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</si>
  <si>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</si>
  <si>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</si>
  <si>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</si>
  <si>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</si>
  <si>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</si>
  <si>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</si>
  <si>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</si>
  <si>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</si>
  <si>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</si>
  <si>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</si>
  <si>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</si>
  <si>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</si>
  <si>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</si>
  <si>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</si>
  <si>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</si>
  <si>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</si>
  <si>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</si>
  <si>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</si>
  <si>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</si>
  <si>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</si>
  <si>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</si>
  <si>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</si>
  <si>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</si>
  <si>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</si>
  <si>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</si>
  <si>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</si>
  <si>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</si>
  <si>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</si>
  <si>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</si>
  <si>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</si>
  <si>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</si>
  <si>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</si>
  <si>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</si>
  <si>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</si>
  <si>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</si>
  <si>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</si>
  <si>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</si>
  <si>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</si>
  <si>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</si>
  <si>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</si>
  <si>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</si>
  <si>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</si>
  <si>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</si>
  <si>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</si>
  <si>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</si>
  <si>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</si>
  <si>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</si>
  <si>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</si>
  <si>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</si>
  <si>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</si>
  <si>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</si>
  <si>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</si>
  <si>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</si>
  <si>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</si>
  <si>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</si>
  <si>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</si>
  <si>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</si>
  <si>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</si>
  <si>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</si>
  <si>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</si>
  <si>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</si>
  <si>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</si>
  <si>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</si>
  <si>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</si>
  <si>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</si>
  <si>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</si>
  <si>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</si>
  <si>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</si>
  <si>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</si>
  <si>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</si>
  <si>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</si>
  <si>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</si>
  <si>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</si>
  <si>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</si>
  <si>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</si>
  <si>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</si>
  <si>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</si>
  <si>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</si>
  <si>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</si>
  <si>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</si>
  <si>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</si>
  <si>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</si>
  <si>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</si>
  <si>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</si>
  <si>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</si>
  <si>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</si>
  <si>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</si>
  <si>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</si>
  <si>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</si>
  <si>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</si>
  <si>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</si>
  <si>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</si>
  <si>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</si>
  <si>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</si>
  <si>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</si>
  <si>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</si>
  <si>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</si>
  <si>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</si>
  <si>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</si>
  <si>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</si>
  <si>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</si>
  <si>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</si>
  <si>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</si>
  <si>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</si>
  <si>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</si>
  <si>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</si>
  <si>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</si>
  <si>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</si>
  <si>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</si>
  <si>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</si>
  <si>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</si>
  <si>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</si>
  <si>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</si>
  <si>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</si>
  <si>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</si>
  <si>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</si>
  <si>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</si>
  <si>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</si>
  <si>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</si>
  <si>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</si>
  <si>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</si>
  <si>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</si>
  <si>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</si>
  <si>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</si>
  <si>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</si>
  <si>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</si>
  <si>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</si>
  <si>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</si>
  <si>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</si>
  <si>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</si>
  <si>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</si>
  <si>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</si>
  <si>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</si>
  <si>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</si>
  <si>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</si>
  <si>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</si>
  <si>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</si>
  <si>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</si>
  <si>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</si>
  <si>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</si>
  <si>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</si>
  <si>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</si>
  <si>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</si>
  <si>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</si>
  <si>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</si>
  <si>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</si>
  <si>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</si>
  <si>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</si>
  <si>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</si>
  <si>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</si>
  <si>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</si>
  <si>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</si>
  <si>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</si>
  <si>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</si>
  <si>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</si>
  <si>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</si>
  <si>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</si>
  <si>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</si>
  <si>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</si>
  <si>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</si>
  <si>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</si>
  <si>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</si>
  <si>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</si>
  <si>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</si>
  <si>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</si>
  <si>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</si>
  <si>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</si>
  <si>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</si>
  <si>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</si>
  <si>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</si>
  <si>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</si>
  <si>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</si>
  <si>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</si>
  <si>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</si>
  <si>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</si>
  <si>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</si>
  <si>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</si>
  <si>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</si>
  <si>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</si>
  <si>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</si>
  <si>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</si>
  <si>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</si>
  <si>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</si>
  <si>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</si>
  <si>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</si>
  <si>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</si>
  <si>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</si>
  <si>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</si>
  <si>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</si>
  <si>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</si>
  <si>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</si>
  <si>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</si>
  <si>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</si>
  <si>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</si>
  <si>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</si>
  <si>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</si>
  <si>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</si>
  <si>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</si>
  <si>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</si>
  <si>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</si>
  <si>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</si>
  <si>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</si>
  <si>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</si>
  <si>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</si>
  <si>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</si>
  <si>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</si>
  <si>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</si>
  <si>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</si>
  <si>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</si>
  <si>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</si>
  <si>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</si>
  <si>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</si>
  <si>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</si>
  <si>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</si>
  <si>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</si>
  <si>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</si>
  <si>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</si>
  <si>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</si>
  <si>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</si>
  <si>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</si>
  <si>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</si>
  <si>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</si>
  <si>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</si>
  <si>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</si>
  <si>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</si>
  <si>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</si>
  <si>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</si>
  <si>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</si>
  <si>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</si>
  <si>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</si>
  <si>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</si>
  <si>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</si>
  <si>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</si>
  <si>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</si>
  <si>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</si>
  <si>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</si>
  <si>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</si>
  <si>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</si>
  <si>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</si>
  <si>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</si>
  <si>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</si>
  <si>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</si>
  <si>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</si>
  <si>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</si>
  <si>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</si>
  <si>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</si>
  <si>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</si>
  <si>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</si>
  <si>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</si>
  <si>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</si>
  <si>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</si>
  <si>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</si>
  <si>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</si>
  <si>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</si>
  <si>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</si>
  <si>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</si>
  <si>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</si>
  <si>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</si>
  <si>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</si>
  <si>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</si>
  <si>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</si>
  <si>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</si>
  <si>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</si>
  <si>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</si>
  <si>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</si>
  <si>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</si>
  <si>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</si>
  <si>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</si>
  <si>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</si>
  <si>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</si>
  <si>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</si>
  <si>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</si>
  <si>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</si>
  <si>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</si>
  <si>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</si>
  <si>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</si>
  <si>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</si>
  <si>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</si>
  <si>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</si>
  <si>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</si>
  <si>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</si>
  <si>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</si>
  <si>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</si>
  <si>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</si>
  <si>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</si>
  <si>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</si>
  <si>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</si>
  <si>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</si>
  <si>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</si>
  <si>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</si>
  <si>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</si>
  <si>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</si>
  <si>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</si>
  <si>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</si>
  <si>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</si>
  <si>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</si>
  <si>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</si>
  <si>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</si>
  <si>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</si>
  <si>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</si>
  <si>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</si>
  <si>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</si>
  <si>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</si>
  <si>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</si>
  <si>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</si>
  <si>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</si>
  <si>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</si>
  <si>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</si>
  <si>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</si>
  <si>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</si>
  <si>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</si>
  <si>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</si>
  <si>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</si>
  <si>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</si>
  <si>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</si>
  <si>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</si>
  <si>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</si>
  <si>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</si>
  <si>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</si>
  <si>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</si>
  <si>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</si>
  <si>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</si>
  <si>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</si>
  <si>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</si>
  <si>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</si>
  <si>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</si>
  <si>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</si>
  <si>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</si>
  <si>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</si>
  <si>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</si>
  <si>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</si>
  <si>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</si>
  <si>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</si>
  <si>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</si>
  <si>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</si>
  <si>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</si>
  <si>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</si>
  <si>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</si>
  <si>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</si>
  <si>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</si>
  <si>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</si>
  <si>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</si>
  <si>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</si>
  <si>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</si>
  <si>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</si>
  <si>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</si>
  <si>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</si>
  <si>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</si>
  <si>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</si>
  <si>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</si>
  <si>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</si>
  <si>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</si>
  <si>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</si>
  <si>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</si>
  <si>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</si>
  <si>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</si>
  <si>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</si>
  <si>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</si>
  <si>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</si>
  <si>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</si>
  <si>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</si>
  <si>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</si>
  <si>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</si>
  <si>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</si>
  <si>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</si>
  <si>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</si>
  <si>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</si>
  <si>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</si>
  <si>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</si>
  <si>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</si>
  <si>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</si>
  <si>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</si>
  <si>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</si>
  <si>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</si>
  <si>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</si>
  <si>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</si>
  <si>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</si>
  <si>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</si>
  <si>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</si>
  <si>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</si>
  <si>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</si>
  <si>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</si>
  <si>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</si>
  <si>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</si>
  <si>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</si>
  <si>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</si>
  <si>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</si>
  <si>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</si>
  <si>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</si>
  <si>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</si>
  <si>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</si>
  <si>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</si>
  <si>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</si>
  <si>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</si>
  <si>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</si>
  <si>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</si>
  <si>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</si>
  <si>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</si>
  <si>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</si>
  <si>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</si>
  <si>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</si>
  <si>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</si>
  <si>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</si>
  <si>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</si>
  <si>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</si>
  <si>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</si>
  <si>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</si>
  <si>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</si>
  <si>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</si>
  <si>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</si>
  <si>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</si>
  <si>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</si>
  <si>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</si>
  <si>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</si>
  <si>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</si>
  <si>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</si>
  <si>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</si>
  <si>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</si>
  <si>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</si>
  <si>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</si>
  <si>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</si>
  <si>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</si>
  <si>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</si>
  <si>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</si>
  <si>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</si>
  <si>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</si>
  <si>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</si>
  <si>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</si>
  <si>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</si>
  <si>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</si>
  <si>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</si>
  <si>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</si>
  <si>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</si>
  <si>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</si>
  <si>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</si>
  <si>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</si>
  <si>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</si>
  <si>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</si>
  <si>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</si>
  <si>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</si>
  <si>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</si>
  <si>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</si>
  <si>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</si>
  <si>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</si>
  <si>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</si>
  <si>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</si>
  <si>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</si>
  <si>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</si>
  <si>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</si>
  <si>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</si>
  <si>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</si>
  <si>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</si>
  <si>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</si>
  <si>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</si>
  <si>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</si>
  <si>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</si>
  <si>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</si>
  <si>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</si>
  <si>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</si>
  <si>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</si>
  <si>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</si>
  <si>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</si>
  <si>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</si>
  <si>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</si>
  <si>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</si>
  <si>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</si>
  <si>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</si>
  <si>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</si>
  <si>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</si>
  <si>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</si>
  <si>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</si>
  <si>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</si>
  <si>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</si>
  <si>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</si>
  <si>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</si>
  <si>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</si>
  <si>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</si>
  <si>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</si>
  <si>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</si>
  <si>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</si>
  <si>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</si>
  <si>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</si>
  <si>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</si>
  <si>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</si>
  <si>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</si>
  <si>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</si>
  <si>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</si>
  <si>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</si>
  <si>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</si>
  <si>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</si>
  <si>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</si>
  <si>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</si>
  <si>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</si>
  <si>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</si>
  <si>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</si>
  <si>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</si>
  <si>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</si>
  <si>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</si>
  <si>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</si>
  <si>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</si>
  <si>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</si>
  <si>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</si>
  <si>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</si>
  <si>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</si>
  <si>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</si>
  <si>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</si>
  <si>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</si>
  <si>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</si>
  <si>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</si>
  <si>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</si>
  <si>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</si>
  <si>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</si>
  <si>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</si>
  <si>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</si>
  <si>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</si>
  <si>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</si>
  <si>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</si>
  <si>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</si>
  <si>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</si>
  <si>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</si>
  <si>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</si>
  <si>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</si>
  <si>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</si>
  <si>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</si>
  <si>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</si>
  <si>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</si>
  <si>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</si>
  <si>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</si>
  <si>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</si>
  <si>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</si>
  <si>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</si>
  <si>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</si>
  <si>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</si>
  <si>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</si>
  <si>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</si>
  <si>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</si>
  <si>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</si>
  <si>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</si>
  <si>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</si>
  <si>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</si>
  <si>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</si>
  <si>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</si>
  <si>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</si>
  <si>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</si>
  <si>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</si>
  <si>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</si>
  <si>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</si>
  <si>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</si>
  <si>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</si>
  <si>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</si>
  <si>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</si>
  <si>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</si>
  <si>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</si>
  <si>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</si>
  <si>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</si>
  <si>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</si>
  <si>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</si>
  <si>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</si>
  <si>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</si>
  <si>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</si>
  <si>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</si>
  <si>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</si>
  <si>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</si>
  <si>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</si>
  <si>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</si>
  <si>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</si>
  <si>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</si>
  <si>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</si>
  <si>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</si>
  <si>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</si>
  <si>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</si>
  <si>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</si>
  <si>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</si>
  <si>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</si>
  <si>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</si>
  <si>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</si>
  <si>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</si>
  <si>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</si>
  <si>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</si>
  <si>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</si>
  <si>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</si>
  <si>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</si>
  <si>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</si>
  <si>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</si>
  <si>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</si>
  <si>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</si>
  <si>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</si>
  <si>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</si>
  <si>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</si>
  <si>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</si>
  <si>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</si>
  <si>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</si>
  <si>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</si>
  <si>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</si>
  <si>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</si>
  <si>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</si>
  <si>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</si>
  <si>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</si>
  <si>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</si>
  <si>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</si>
  <si>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</si>
  <si>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</si>
  <si>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</si>
  <si>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</si>
  <si>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</si>
  <si>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</si>
  <si>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</si>
  <si>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</si>
  <si>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</si>
  <si>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</si>
  <si>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</si>
  <si>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</si>
  <si>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</si>
  <si>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</si>
  <si>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</si>
  <si>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</si>
  <si>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</si>
  <si>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</si>
  <si>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</si>
  <si>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</si>
  <si>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</si>
  <si>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</si>
  <si>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</si>
  <si>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</si>
  <si>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</si>
  <si>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</si>
  <si>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</si>
  <si>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</si>
  <si>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</si>
  <si>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</si>
  <si>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</si>
  <si>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</si>
  <si>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</si>
  <si>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</si>
  <si>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</si>
  <si>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</si>
  <si>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</si>
  <si>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</si>
  <si>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</si>
  <si>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</si>
  <si>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</si>
  <si>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</si>
  <si>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</si>
  <si>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</si>
  <si>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</si>
  <si>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</si>
  <si>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</si>
  <si>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</si>
  <si>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</si>
  <si>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</si>
  <si>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</si>
  <si>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</si>
  <si>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</si>
  <si>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</si>
  <si>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</si>
  <si>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</si>
  <si>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</si>
  <si>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</si>
  <si>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</si>
  <si>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</si>
  <si>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</si>
  <si>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</si>
  <si>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</si>
  <si>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</si>
  <si>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</si>
  <si>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</si>
  <si>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</si>
  <si>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</si>
  <si>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</si>
  <si>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</si>
  <si>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</si>
  <si>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</si>
  <si>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</si>
  <si>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</si>
  <si>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</si>
  <si>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Closed</t>
  </si>
  <si>
    <t>GAVETA DE DEPOSITO LLENA</t>
  </si>
  <si>
    <t>3335970603 </t>
  </si>
  <si>
    <t>Hold</t>
  </si>
  <si>
    <t>REINICIO FALLIDO</t>
  </si>
  <si>
    <t>Morales Payano, Wilfredy Leandro</t>
  </si>
  <si>
    <t>30 Julio de 2021</t>
  </si>
  <si>
    <t>3335971863 </t>
  </si>
  <si>
    <t>3335971786 </t>
  </si>
  <si>
    <t>3335971821 </t>
  </si>
  <si>
    <t>Moreta, Christian Aury</t>
  </si>
  <si>
    <t>ERROR DE PRINTER</t>
  </si>
  <si>
    <t>LECTOR - REINICIO</t>
  </si>
  <si>
    <t>REINICIO EXITOSO</t>
  </si>
  <si>
    <t>ENVIO DE CARGA</t>
  </si>
  <si>
    <t>Peguero Solano, Victor Manuel</t>
  </si>
  <si>
    <t>CARGA EXTIOSA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</si>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</sst>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1"/>
      <tableStyleElement type="headerRow" dxfId="410"/>
      <tableStyleElement type="totalRow" dxfId="409"/>
      <tableStyleElement type="firstColumn" dxfId="408"/>
      <tableStyleElement type="lastColumn" dxfId="407"/>
      <tableStyleElement type="firstRowStripe" dxfId="406"/>
      <tableStyleElement type="firstColumnStripe" dxfId="4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81.8324421296275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55.3409722222204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44.4985879629603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34.4985879629603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34.5651273148178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28.5685532407442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10.6993055555577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5.05560185185459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7" t="s">
        <v>2600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104"/>
  </conditionalFormatting>
  <conditionalFormatting sqref="E4">
    <cfRule type="duplicateValues" dxfId="88" priority="101"/>
    <cfRule type="duplicateValues" dxfId="87" priority="102"/>
    <cfRule type="duplicateValues" dxfId="86" priority="103"/>
  </conditionalFormatting>
  <conditionalFormatting sqref="E4">
    <cfRule type="duplicateValues" dxfId="85" priority="100"/>
  </conditionalFormatting>
  <conditionalFormatting sqref="E4">
    <cfRule type="duplicateValues" dxfId="84" priority="97"/>
    <cfRule type="duplicateValues" dxfId="83" priority="98"/>
    <cfRule type="duplicateValues" dxfId="82" priority="99"/>
  </conditionalFormatting>
  <conditionalFormatting sqref="B4">
    <cfRule type="duplicateValues" dxfId="81" priority="96"/>
  </conditionalFormatting>
  <conditionalFormatting sqref="E4">
    <cfRule type="duplicateValues" dxfId="80" priority="95"/>
  </conditionalFormatting>
  <conditionalFormatting sqref="E5">
    <cfRule type="duplicateValues" dxfId="79" priority="94"/>
  </conditionalFormatting>
  <conditionalFormatting sqref="E5">
    <cfRule type="duplicateValues" dxfId="78" priority="91"/>
    <cfRule type="duplicateValues" dxfId="77" priority="92"/>
    <cfRule type="duplicateValues" dxfId="76" priority="93"/>
  </conditionalFormatting>
  <conditionalFormatting sqref="E5">
    <cfRule type="duplicateValues" dxfId="75" priority="90"/>
  </conditionalFormatting>
  <conditionalFormatting sqref="E5">
    <cfRule type="duplicateValues" dxfId="74" priority="87"/>
    <cfRule type="duplicateValues" dxfId="73" priority="88"/>
    <cfRule type="duplicateValues" dxfId="72" priority="89"/>
  </conditionalFormatting>
  <conditionalFormatting sqref="B5">
    <cfRule type="duplicateValues" dxfId="71" priority="86"/>
  </conditionalFormatting>
  <conditionalFormatting sqref="E5">
    <cfRule type="duplicateValues" dxfId="70" priority="85"/>
  </conditionalFormatting>
  <conditionalFormatting sqref="B6">
    <cfRule type="duplicateValues" dxfId="69" priority="69"/>
  </conditionalFormatting>
  <conditionalFormatting sqref="E6">
    <cfRule type="duplicateValues" dxfId="68" priority="68"/>
  </conditionalFormatting>
  <conditionalFormatting sqref="E6">
    <cfRule type="duplicateValues" dxfId="67" priority="65"/>
    <cfRule type="duplicateValues" dxfId="66" priority="66"/>
    <cfRule type="duplicateValues" dxfId="65" priority="67"/>
  </conditionalFormatting>
  <conditionalFormatting sqref="E6">
    <cfRule type="duplicateValues" dxfId="64" priority="64"/>
  </conditionalFormatting>
  <conditionalFormatting sqref="E6">
    <cfRule type="duplicateValues" dxfId="63" priority="61"/>
    <cfRule type="duplicateValues" dxfId="62" priority="62"/>
    <cfRule type="duplicateValues" dxfId="61" priority="63"/>
  </conditionalFormatting>
  <conditionalFormatting sqref="E6">
    <cfRule type="duplicateValues" dxfId="60" priority="60"/>
  </conditionalFormatting>
  <conditionalFormatting sqref="E9">
    <cfRule type="duplicateValues" dxfId="59" priority="43"/>
    <cfRule type="duplicateValues" dxfId="58" priority="44"/>
  </conditionalFormatting>
  <conditionalFormatting sqref="E9">
    <cfRule type="duplicateValues" dxfId="57" priority="42"/>
  </conditionalFormatting>
  <conditionalFormatting sqref="B9">
    <cfRule type="duplicateValues" dxfId="56" priority="41"/>
  </conditionalFormatting>
  <conditionalFormatting sqref="B9">
    <cfRule type="duplicateValues" dxfId="55" priority="40"/>
  </conditionalFormatting>
  <conditionalFormatting sqref="B9">
    <cfRule type="duplicateValues" dxfId="54" priority="38"/>
    <cfRule type="duplicateValues" dxfId="53" priority="39"/>
  </conditionalFormatting>
  <conditionalFormatting sqref="B9">
    <cfRule type="duplicateValues" dxfId="52" priority="37"/>
  </conditionalFormatting>
  <conditionalFormatting sqref="E9">
    <cfRule type="duplicateValues" dxfId="51" priority="36"/>
  </conditionalFormatting>
  <conditionalFormatting sqref="E9">
    <cfRule type="duplicateValues" dxfId="50" priority="34"/>
    <cfRule type="duplicateValues" dxfId="49" priority="35"/>
  </conditionalFormatting>
  <conditionalFormatting sqref="E9">
    <cfRule type="duplicateValues" dxfId="48" priority="33"/>
  </conditionalFormatting>
  <conditionalFormatting sqref="B9">
    <cfRule type="duplicateValues" dxfId="47" priority="32"/>
  </conditionalFormatting>
  <conditionalFormatting sqref="B9">
    <cfRule type="duplicateValues" dxfId="46" priority="31"/>
  </conditionalFormatting>
  <conditionalFormatting sqref="B9">
    <cfRule type="duplicateValues" dxfId="45" priority="30"/>
  </conditionalFormatting>
  <conditionalFormatting sqref="B9">
    <cfRule type="duplicateValues" dxfId="44" priority="28"/>
    <cfRule type="duplicateValues" dxfId="43" priority="29"/>
  </conditionalFormatting>
  <conditionalFormatting sqref="B9">
    <cfRule type="duplicateValues" dxfId="42" priority="27"/>
  </conditionalFormatting>
  <conditionalFormatting sqref="B9">
    <cfRule type="duplicateValues" dxfId="41" priority="25"/>
    <cfRule type="duplicateValues" dxfId="40" priority="26"/>
  </conditionalFormatting>
  <conditionalFormatting sqref="E9">
    <cfRule type="duplicateValues" dxfId="39" priority="24"/>
  </conditionalFormatting>
  <conditionalFormatting sqref="E9">
    <cfRule type="duplicateValues" dxfId="38" priority="23"/>
  </conditionalFormatting>
  <conditionalFormatting sqref="B9">
    <cfRule type="duplicateValues" dxfId="37" priority="22"/>
  </conditionalFormatting>
  <conditionalFormatting sqref="E9">
    <cfRule type="duplicateValues" dxfId="36" priority="21"/>
  </conditionalFormatting>
  <conditionalFormatting sqref="E9">
    <cfRule type="duplicateValues" dxfId="35" priority="19"/>
    <cfRule type="duplicateValues" dxfId="34" priority="20"/>
  </conditionalFormatting>
  <conditionalFormatting sqref="B9">
    <cfRule type="duplicateValues" dxfId="33" priority="18"/>
  </conditionalFormatting>
  <conditionalFormatting sqref="E9">
    <cfRule type="duplicateValues" dxfId="32" priority="17"/>
  </conditionalFormatting>
  <conditionalFormatting sqref="E9">
    <cfRule type="duplicateValues" dxfId="31" priority="16"/>
  </conditionalFormatting>
  <conditionalFormatting sqref="E9">
    <cfRule type="duplicateValues" dxfId="30" priority="15"/>
  </conditionalFormatting>
  <conditionalFormatting sqref="B9">
    <cfRule type="duplicateValues" dxfId="29" priority="14"/>
  </conditionalFormatting>
  <conditionalFormatting sqref="E7:E8">
    <cfRule type="duplicateValues" dxfId="28" priority="129592"/>
  </conditionalFormatting>
  <conditionalFormatting sqref="B7:B8">
    <cfRule type="duplicateValues" dxfId="27" priority="129594"/>
  </conditionalFormatting>
  <conditionalFormatting sqref="B7:B8">
    <cfRule type="duplicateValues" dxfId="26" priority="129596"/>
    <cfRule type="duplicateValues" dxfId="25" priority="129597"/>
    <cfRule type="duplicateValues" dxfId="24" priority="129598"/>
  </conditionalFormatting>
  <conditionalFormatting sqref="E7:E8">
    <cfRule type="duplicateValues" dxfId="23" priority="129602"/>
    <cfRule type="duplicateValues" dxfId="22" priority="129603"/>
  </conditionalFormatting>
  <conditionalFormatting sqref="E7:E8">
    <cfRule type="duplicateValues" dxfId="21" priority="129606"/>
    <cfRule type="duplicateValues" dxfId="20" priority="129607"/>
    <cfRule type="duplicateValues" dxfId="19" priority="129608"/>
  </conditionalFormatting>
  <conditionalFormatting sqref="E7:E8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10">
    <cfRule type="duplicateValues" dxfId="14" priority="13"/>
  </conditionalFormatting>
  <conditionalFormatting sqref="E10">
    <cfRule type="duplicateValues" dxfId="13" priority="11"/>
    <cfRule type="duplicateValues" dxfId="12" priority="12"/>
  </conditionalFormatting>
  <conditionalFormatting sqref="E10">
    <cfRule type="duplicateValues" dxfId="11" priority="8"/>
    <cfRule type="duplicateValues" dxfId="10" priority="9"/>
    <cfRule type="duplicateValues" dxfId="9" priority="10"/>
  </conditionalFormatting>
  <conditionalFormatting sqref="E10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10">
    <cfRule type="duplicateValues" dxfId="4" priority="3"/>
  </conditionalFormatting>
  <conditionalFormatting sqref="B10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39594"/>
  <sheetViews>
    <sheetView tabSelected="1" zoomScaleNormal="100" workbookViewId="0">
      <pane ySplit="4" topLeftCell="A77" activePane="bottomLeft" state="frozen"/>
      <selection pane="bottomLeft" activeCell="G86" sqref="G85:G86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6.28515625" style="43" bestFit="1" customWidth="1"/>
    <col min="4" max="4" width="26.140625" style="105" bestFit="1" customWidth="1"/>
    <col min="5" max="5" width="11.140625" style="75" bestFit="1" customWidth="1"/>
    <col min="6" max="6" width="11.140625" style="44" bestFit="1" customWidth="1"/>
    <col min="7" max="7" width="50.42578125" style="44" bestFit="1" customWidth="1"/>
    <col min="8" max="11" width="5.140625" style="44" bestFit="1" customWidth="1"/>
    <col min="12" max="12" width="47.28515625" style="44" bestFit="1" customWidth="1"/>
    <col min="13" max="13" width="18.140625" style="105" customWidth="1"/>
    <col min="14" max="14" width="16.42578125" style="105" customWidth="1"/>
    <col min="15" max="15" width="38.7109375" style="105" customWidth="1"/>
    <col min="16" max="16" width="22.140625" style="79" customWidth="1"/>
    <col min="17" max="17" width="47.28515625" style="69" bestFit="1" customWidth="1"/>
    <col min="18" max="16384" width="25.5703125" style="42"/>
  </cols>
  <sheetData>
    <row r="1" spans="1:17" ht="18" x14ac:dyDescent="0.25">
      <c r="A1" s="177" t="s">
        <v>2150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17" ht="18" x14ac:dyDescent="0.25">
      <c r="A2" s="174" t="s">
        <v>2147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17" ht="18.75" thickBot="1" x14ac:dyDescent="0.3">
      <c r="A3" s="180" t="s">
        <v>2608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62" t="str">
        <f>VLOOKUP(E5,'LISTADO ATM'!$A$2:$C$902,3,0)</f>
        <v>NORTE</v>
      </c>
      <c r="B5" s="118">
        <v>3335972671</v>
      </c>
      <c r="C5" s="99">
        <v>44407.589837962965</v>
      </c>
      <c r="D5" s="99" t="s">
        <v>2178</v>
      </c>
      <c r="E5" s="142">
        <v>299</v>
      </c>
      <c r="F5" s="167" t="str">
        <f>VLOOKUP(E5,VIP!$A$2:$O14803,2,0)</f>
        <v>DRBR299</v>
      </c>
      <c r="G5" s="167" t="str">
        <f>VLOOKUP(E5,'LISTADO ATM'!$A$2:$B$901,2,0)</f>
        <v xml:space="preserve">ATM S/M Aprezio Cotui </v>
      </c>
      <c r="H5" s="167" t="str">
        <f>VLOOKUP(E5,VIP!$A$2:$O19764,7,FALSE)</f>
        <v>Si</v>
      </c>
      <c r="I5" s="167" t="str">
        <f>VLOOKUP(E5,VIP!$A$2:$O11729,8,FALSE)</f>
        <v>Si</v>
      </c>
      <c r="J5" s="167" t="str">
        <f>VLOOKUP(E5,VIP!$A$2:$O11679,8,FALSE)</f>
        <v>Si</v>
      </c>
      <c r="K5" s="167" t="str">
        <f>VLOOKUP(E5,VIP!$A$2:$O15253,6,0)</f>
        <v>NO</v>
      </c>
      <c r="L5" s="147" t="s">
        <v>2216</v>
      </c>
      <c r="M5" s="173" t="s">
        <v>2541</v>
      </c>
      <c r="N5" s="220" t="s">
        <v>2602</v>
      </c>
      <c r="O5" s="162" t="s">
        <v>2592</v>
      </c>
      <c r="P5" s="170"/>
      <c r="Q5" s="221">
        <v>44407.759722222225</v>
      </c>
    </row>
    <row r="6" spans="1:17" s="126" customFormat="1" ht="18" x14ac:dyDescent="0.25">
      <c r="A6" s="162" t="str">
        <f>VLOOKUP(E6,'LISTADO ATM'!$A$2:$C$902,3,0)</f>
        <v>NORTE</v>
      </c>
      <c r="B6" s="118">
        <v>3335971610</v>
      </c>
      <c r="C6" s="99">
        <v>44406.642141203702</v>
      </c>
      <c r="D6" s="99" t="s">
        <v>2178</v>
      </c>
      <c r="E6" s="142">
        <v>510</v>
      </c>
      <c r="F6" s="167" t="str">
        <f>VLOOKUP(E6,VIP!$A$2:$O14776,2,0)</f>
        <v>DRBR510</v>
      </c>
      <c r="G6" s="167" t="str">
        <f>VLOOKUP(E6,'LISTADO ATM'!$A$2:$B$901,2,0)</f>
        <v xml:space="preserve">ATM Ferretería Bellón (Santiago) </v>
      </c>
      <c r="H6" s="167" t="str">
        <f>VLOOKUP(E6,VIP!$A$2:$O19737,7,FALSE)</f>
        <v>Si</v>
      </c>
      <c r="I6" s="167" t="str">
        <f>VLOOKUP(E6,VIP!$A$2:$O11702,8,FALSE)</f>
        <v>Si</v>
      </c>
      <c r="J6" s="167" t="str">
        <f>VLOOKUP(E6,VIP!$A$2:$O11652,8,FALSE)</f>
        <v>Si</v>
      </c>
      <c r="K6" s="167" t="str">
        <f>VLOOKUP(E6,VIP!$A$2:$O15226,6,0)</f>
        <v>NO</v>
      </c>
      <c r="L6" s="147" t="s">
        <v>2216</v>
      </c>
      <c r="M6" s="173" t="s">
        <v>2541</v>
      </c>
      <c r="N6" s="173" t="s">
        <v>2602</v>
      </c>
      <c r="O6" s="162" t="s">
        <v>2592</v>
      </c>
      <c r="P6" s="170"/>
      <c r="Q6" s="172">
        <v>44407.440196759257</v>
      </c>
    </row>
    <row r="7" spans="1:17" s="126" customFormat="1" ht="18" x14ac:dyDescent="0.25">
      <c r="A7" s="162" t="str">
        <f>VLOOKUP(E7,'LISTADO ATM'!$A$2:$C$902,3,0)</f>
        <v>NORTE</v>
      </c>
      <c r="B7" s="118">
        <v>3335971948</v>
      </c>
      <c r="C7" s="99">
        <v>44407.344918981478</v>
      </c>
      <c r="D7" s="99" t="s">
        <v>2178</v>
      </c>
      <c r="E7" s="142">
        <v>650</v>
      </c>
      <c r="F7" s="167" t="str">
        <f>VLOOKUP(E7,VIP!$A$2:$O14798,2,0)</f>
        <v>DRBR650</v>
      </c>
      <c r="G7" s="167" t="str">
        <f>VLOOKUP(E7,'LISTADO ATM'!$A$2:$B$901,2,0)</f>
        <v>ATM Edificio 911 (Santiago)</v>
      </c>
      <c r="H7" s="167" t="str">
        <f>VLOOKUP(E7,VIP!$A$2:$O19759,7,FALSE)</f>
        <v>Si</v>
      </c>
      <c r="I7" s="167" t="str">
        <f>VLOOKUP(E7,VIP!$A$2:$O11724,8,FALSE)</f>
        <v>Si</v>
      </c>
      <c r="J7" s="167" t="str">
        <f>VLOOKUP(E7,VIP!$A$2:$O11674,8,FALSE)</f>
        <v>Si</v>
      </c>
      <c r="K7" s="167" t="str">
        <f>VLOOKUP(E7,VIP!$A$2:$O15248,6,0)</f>
        <v>NO</v>
      </c>
      <c r="L7" s="147" t="s">
        <v>2216</v>
      </c>
      <c r="M7" s="173" t="s">
        <v>2541</v>
      </c>
      <c r="N7" s="220" t="s">
        <v>2602</v>
      </c>
      <c r="O7" s="162" t="s">
        <v>2592</v>
      </c>
      <c r="P7" s="170"/>
      <c r="Q7" s="172">
        <v>44407.602476851855</v>
      </c>
    </row>
    <row r="8" spans="1:17" s="126" customFormat="1" ht="18" x14ac:dyDescent="0.25">
      <c r="A8" s="162" t="str">
        <f>VLOOKUP(E8,'LISTADO ATM'!$A$2:$C$902,3,0)</f>
        <v>NORTE</v>
      </c>
      <c r="B8" s="118">
        <v>3335971330</v>
      </c>
      <c r="C8" s="99">
        <v>44406.503703703704</v>
      </c>
      <c r="D8" s="99" t="s">
        <v>2178</v>
      </c>
      <c r="E8" s="142">
        <v>689</v>
      </c>
      <c r="F8" s="167" t="str">
        <f>VLOOKUP(E8,VIP!$A$2:$O14772,2,0)</f>
        <v>DRBR689</v>
      </c>
      <c r="G8" s="167" t="str">
        <f>VLOOKUP(E8,'LISTADO ATM'!$A$2:$B$901,2,0)</f>
        <v>ATM Eco Petroleo Villa Gonzalez</v>
      </c>
      <c r="H8" s="167" t="str">
        <f>VLOOKUP(E8,VIP!$A$2:$O19733,7,FALSE)</f>
        <v>NO</v>
      </c>
      <c r="I8" s="167" t="str">
        <f>VLOOKUP(E8,VIP!$A$2:$O11698,8,FALSE)</f>
        <v>NO</v>
      </c>
      <c r="J8" s="167" t="str">
        <f>VLOOKUP(E8,VIP!$A$2:$O11648,8,FALSE)</f>
        <v>NO</v>
      </c>
      <c r="K8" s="167" t="str">
        <f>VLOOKUP(E8,VIP!$A$2:$O15222,6,0)</f>
        <v>NO</v>
      </c>
      <c r="L8" s="147" t="s">
        <v>2216</v>
      </c>
      <c r="M8" s="173" t="s">
        <v>2541</v>
      </c>
      <c r="N8" s="173" t="s">
        <v>2602</v>
      </c>
      <c r="O8" s="162" t="s">
        <v>2592</v>
      </c>
      <c r="P8" s="170"/>
      <c r="Q8" s="172">
        <v>44407.440196759257</v>
      </c>
    </row>
    <row r="9" spans="1:17" s="126" customFormat="1" ht="18" x14ac:dyDescent="0.25">
      <c r="A9" s="162" t="str">
        <f>VLOOKUP(E9,'LISTADO ATM'!$A$2:$C$902,3,0)</f>
        <v>SUR</v>
      </c>
      <c r="B9" s="118">
        <v>3335971881</v>
      </c>
      <c r="C9" s="99">
        <v>44407.1559837963</v>
      </c>
      <c r="D9" s="99" t="s">
        <v>2177</v>
      </c>
      <c r="E9" s="142">
        <v>5</v>
      </c>
      <c r="F9" s="167" t="str">
        <f>VLOOKUP(E9,VIP!$A$2:$O14799,2,0)</f>
        <v>DRBR005</v>
      </c>
      <c r="G9" s="167" t="str">
        <f>VLOOKUP(E9,'LISTADO ATM'!$A$2:$B$901,2,0)</f>
        <v>ATM Oficina Autoservicio Villa Ofelia (San Juan)</v>
      </c>
      <c r="H9" s="167" t="str">
        <f>VLOOKUP(E9,VIP!$A$2:$O19760,7,FALSE)</f>
        <v>Si</v>
      </c>
      <c r="I9" s="167" t="str">
        <f>VLOOKUP(E9,VIP!$A$2:$O11725,8,FALSE)</f>
        <v>Si</v>
      </c>
      <c r="J9" s="167" t="str">
        <f>VLOOKUP(E9,VIP!$A$2:$O11675,8,FALSE)</f>
        <v>Si</v>
      </c>
      <c r="K9" s="167" t="str">
        <f>VLOOKUP(E9,VIP!$A$2:$O15249,6,0)</f>
        <v>NO</v>
      </c>
      <c r="L9" s="147" t="s">
        <v>2216</v>
      </c>
      <c r="M9" s="173" t="s">
        <v>2541</v>
      </c>
      <c r="N9" s="173" t="s">
        <v>2602</v>
      </c>
      <c r="O9" s="162" t="s">
        <v>2451</v>
      </c>
      <c r="P9" s="170"/>
      <c r="Q9" s="172">
        <v>44407.602476851855</v>
      </c>
    </row>
    <row r="10" spans="1:17" s="126" customFormat="1" ht="18" x14ac:dyDescent="0.25">
      <c r="A10" s="162" t="str">
        <f>VLOOKUP(E10,'LISTADO ATM'!$A$2:$C$902,3,0)</f>
        <v>DISTRITO NACIONAL</v>
      </c>
      <c r="B10" s="118">
        <v>3335970686</v>
      </c>
      <c r="C10" s="99">
        <v>44405.820497685185</v>
      </c>
      <c r="D10" s="99" t="s">
        <v>2177</v>
      </c>
      <c r="E10" s="142">
        <v>10</v>
      </c>
      <c r="F10" s="167" t="str">
        <f>VLOOKUP(E10,VIP!$A$2:$O14771,2,0)</f>
        <v>DRBR010</v>
      </c>
      <c r="G10" s="167" t="str">
        <f>VLOOKUP(E10,'LISTADO ATM'!$A$2:$B$901,2,0)</f>
        <v xml:space="preserve">ATM Ministerio Salud Pública </v>
      </c>
      <c r="H10" s="167" t="str">
        <f>VLOOKUP(E10,VIP!$A$2:$O19732,7,FALSE)</f>
        <v>Si</v>
      </c>
      <c r="I10" s="167" t="str">
        <f>VLOOKUP(E10,VIP!$A$2:$O11697,8,FALSE)</f>
        <v>Si</v>
      </c>
      <c r="J10" s="167" t="str">
        <f>VLOOKUP(E10,VIP!$A$2:$O11647,8,FALSE)</f>
        <v>Si</v>
      </c>
      <c r="K10" s="167" t="str">
        <f>VLOOKUP(E10,VIP!$A$2:$O15221,6,0)</f>
        <v>NO</v>
      </c>
      <c r="L10" s="147" t="s">
        <v>2216</v>
      </c>
      <c r="M10" s="173" t="s">
        <v>2541</v>
      </c>
      <c r="N10" s="220" t="s">
        <v>2602</v>
      </c>
      <c r="O10" s="162" t="s">
        <v>2451</v>
      </c>
      <c r="P10" s="170"/>
      <c r="Q10" s="172">
        <v>44407.602476851855</v>
      </c>
    </row>
    <row r="11" spans="1:17" s="126" customFormat="1" ht="18" x14ac:dyDescent="0.25">
      <c r="A11" s="162" t="str">
        <f>VLOOKUP(E11,'LISTADO ATM'!$A$2:$C$902,3,0)</f>
        <v>SUR</v>
      </c>
      <c r="B11" s="118">
        <v>3335971719</v>
      </c>
      <c r="C11" s="99">
        <v>44406.684155092589</v>
      </c>
      <c r="D11" s="99" t="s">
        <v>2177</v>
      </c>
      <c r="E11" s="142">
        <v>50</v>
      </c>
      <c r="F11" s="167" t="str">
        <f>VLOOKUP(E11,VIP!$A$2:$O14779,2,0)</f>
        <v>DRBR050</v>
      </c>
      <c r="G11" s="167" t="str">
        <f>VLOOKUP(E11,'LISTADO ATM'!$A$2:$B$901,2,0)</f>
        <v xml:space="preserve">ATM Oficina Padre Las Casas (Azua) </v>
      </c>
      <c r="H11" s="167" t="str">
        <f>VLOOKUP(E11,VIP!$A$2:$O19740,7,FALSE)</f>
        <v>Si</v>
      </c>
      <c r="I11" s="167" t="str">
        <f>VLOOKUP(E11,VIP!$A$2:$O11705,8,FALSE)</f>
        <v>Si</v>
      </c>
      <c r="J11" s="167" t="str">
        <f>VLOOKUP(E11,VIP!$A$2:$O11655,8,FALSE)</f>
        <v>Si</v>
      </c>
      <c r="K11" s="167" t="str">
        <f>VLOOKUP(E11,VIP!$A$2:$O15229,6,0)</f>
        <v>NO</v>
      </c>
      <c r="L11" s="147" t="s">
        <v>2216</v>
      </c>
      <c r="M11" s="173" t="s">
        <v>2541</v>
      </c>
      <c r="N11" s="173" t="s">
        <v>2602</v>
      </c>
      <c r="O11" s="162" t="s">
        <v>2451</v>
      </c>
      <c r="P11" s="170"/>
      <c r="Q11" s="172">
        <v>44407.440196759257</v>
      </c>
    </row>
    <row r="12" spans="1:17" s="126" customFormat="1" ht="18" x14ac:dyDescent="0.25">
      <c r="A12" s="162" t="str">
        <f>VLOOKUP(E12,'LISTADO ATM'!$A$2:$C$902,3,0)</f>
        <v>DISTRITO NACIONAL</v>
      </c>
      <c r="B12" s="118">
        <v>3335971619</v>
      </c>
      <c r="C12" s="99">
        <v>44406.644305555557</v>
      </c>
      <c r="D12" s="99" t="s">
        <v>2177</v>
      </c>
      <c r="E12" s="142">
        <v>57</v>
      </c>
      <c r="F12" s="167" t="str">
        <f>VLOOKUP(E12,VIP!$A$2:$O14777,2,0)</f>
        <v>DRBR057</v>
      </c>
      <c r="G12" s="167" t="str">
        <f>VLOOKUP(E12,'LISTADO ATM'!$A$2:$B$901,2,0)</f>
        <v xml:space="preserve">ATM Oficina Malecon Center </v>
      </c>
      <c r="H12" s="167" t="str">
        <f>VLOOKUP(E12,VIP!$A$2:$O19738,7,FALSE)</f>
        <v>Si</v>
      </c>
      <c r="I12" s="167" t="str">
        <f>VLOOKUP(E12,VIP!$A$2:$O11703,8,FALSE)</f>
        <v>Si</v>
      </c>
      <c r="J12" s="167" t="str">
        <f>VLOOKUP(E12,VIP!$A$2:$O11653,8,FALSE)</f>
        <v>Si</v>
      </c>
      <c r="K12" s="167" t="str">
        <f>VLOOKUP(E12,VIP!$A$2:$O15227,6,0)</f>
        <v>NO</v>
      </c>
      <c r="L12" s="147" t="s">
        <v>2216</v>
      </c>
      <c r="M12" s="173" t="s">
        <v>2541</v>
      </c>
      <c r="N12" s="173" t="s">
        <v>2602</v>
      </c>
      <c r="O12" s="162" t="s">
        <v>2451</v>
      </c>
      <c r="P12" s="162"/>
      <c r="Q12" s="172">
        <v>44407.440196759257</v>
      </c>
    </row>
    <row r="13" spans="1:17" s="126" customFormat="1" ht="18" x14ac:dyDescent="0.25">
      <c r="A13" s="162" t="str">
        <f>VLOOKUP(E13,'LISTADO ATM'!$A$2:$C$902,3,0)</f>
        <v>ESTE</v>
      </c>
      <c r="B13" s="118">
        <v>3335971630</v>
      </c>
      <c r="C13" s="99">
        <v>44406.649039351854</v>
      </c>
      <c r="D13" s="99" t="s">
        <v>2177</v>
      </c>
      <c r="E13" s="142">
        <v>67</v>
      </c>
      <c r="F13" s="167" t="str">
        <f>VLOOKUP(E13,VIP!$A$2:$O14778,2,0)</f>
        <v>DRBR067</v>
      </c>
      <c r="G13" s="167" t="str">
        <f>VLOOKUP(E13,'LISTADO ATM'!$A$2:$B$901,2,0)</f>
        <v xml:space="preserve">ATM Hotel NaturaPark (Punta Cana) </v>
      </c>
      <c r="H13" s="167" t="str">
        <f>VLOOKUP(E13,VIP!$A$2:$O19739,7,FALSE)</f>
        <v>Si</v>
      </c>
      <c r="I13" s="167" t="str">
        <f>VLOOKUP(E13,VIP!$A$2:$O11704,8,FALSE)</f>
        <v>Si</v>
      </c>
      <c r="J13" s="167" t="str">
        <f>VLOOKUP(E13,VIP!$A$2:$O11654,8,FALSE)</f>
        <v>Si</v>
      </c>
      <c r="K13" s="167" t="str">
        <f>VLOOKUP(E13,VIP!$A$2:$O15228,6,0)</f>
        <v>NO</v>
      </c>
      <c r="L13" s="147" t="s">
        <v>2216</v>
      </c>
      <c r="M13" s="173" t="s">
        <v>2541</v>
      </c>
      <c r="N13" s="173" t="s">
        <v>2602</v>
      </c>
      <c r="O13" s="162" t="s">
        <v>2451</v>
      </c>
      <c r="P13" s="162"/>
      <c r="Q13" s="172">
        <v>44407.440196759257</v>
      </c>
    </row>
    <row r="14" spans="1:17" s="126" customFormat="1" ht="18" x14ac:dyDescent="0.25">
      <c r="A14" s="162" t="str">
        <f>VLOOKUP(E14,'LISTADO ATM'!$A$2:$C$902,3,0)</f>
        <v>DISTRITO NACIONAL</v>
      </c>
      <c r="B14" s="118">
        <v>3335972661</v>
      </c>
      <c r="C14" s="99">
        <v>44407.586319444446</v>
      </c>
      <c r="D14" s="99" t="s">
        <v>2177</v>
      </c>
      <c r="E14" s="142">
        <v>70</v>
      </c>
      <c r="F14" s="167" t="str">
        <f>VLOOKUP(E14,VIP!$A$2:$O14806,2,0)</f>
        <v>DRBR070</v>
      </c>
      <c r="G14" s="167" t="str">
        <f>VLOOKUP(E14,'LISTADO ATM'!$A$2:$B$901,2,0)</f>
        <v xml:space="preserve">ATM Autoservicio Plaza Lama Zona Oriental </v>
      </c>
      <c r="H14" s="167" t="str">
        <f>VLOOKUP(E14,VIP!$A$2:$O19767,7,FALSE)</f>
        <v>Si</v>
      </c>
      <c r="I14" s="167" t="str">
        <f>VLOOKUP(E14,VIP!$A$2:$O11732,8,FALSE)</f>
        <v>Si</v>
      </c>
      <c r="J14" s="167" t="str">
        <f>VLOOKUP(E14,VIP!$A$2:$O11682,8,FALSE)</f>
        <v>Si</v>
      </c>
      <c r="K14" s="167" t="str">
        <f>VLOOKUP(E14,VIP!$A$2:$O15256,6,0)</f>
        <v>NO</v>
      </c>
      <c r="L14" s="147" t="s">
        <v>2216</v>
      </c>
      <c r="M14" s="173" t="s">
        <v>2541</v>
      </c>
      <c r="N14" s="98" t="s">
        <v>2449</v>
      </c>
      <c r="O14" s="162" t="s">
        <v>2451</v>
      </c>
      <c r="P14" s="167"/>
      <c r="Q14" s="221">
        <v>44407.782638888886</v>
      </c>
    </row>
    <row r="15" spans="1:17" s="126" customFormat="1" ht="18" x14ac:dyDescent="0.25">
      <c r="A15" s="162" t="str">
        <f>VLOOKUP(E15,'LISTADO ATM'!$A$2:$C$902,3,0)</f>
        <v>SUR</v>
      </c>
      <c r="B15" s="118">
        <v>3335971338</v>
      </c>
      <c r="C15" s="99">
        <v>44406.509363425925</v>
      </c>
      <c r="D15" s="99" t="s">
        <v>2177</v>
      </c>
      <c r="E15" s="142">
        <v>84</v>
      </c>
      <c r="F15" s="167" t="str">
        <f>VLOOKUP(E15,VIP!$A$2:$O14770,2,0)</f>
        <v>DRBR084</v>
      </c>
      <c r="G15" s="167" t="str">
        <f>VLOOKUP(E15,'LISTADO ATM'!$A$2:$B$901,2,0)</f>
        <v xml:space="preserve">ATM Oficina Multicentro Sirena San Cristóbal </v>
      </c>
      <c r="H15" s="167" t="str">
        <f>VLOOKUP(E15,VIP!$A$2:$O19731,7,FALSE)</f>
        <v>Si</v>
      </c>
      <c r="I15" s="167" t="str">
        <f>VLOOKUP(E15,VIP!$A$2:$O11696,8,FALSE)</f>
        <v>Si</v>
      </c>
      <c r="J15" s="167" t="str">
        <f>VLOOKUP(E15,VIP!$A$2:$O11646,8,FALSE)</f>
        <v>Si</v>
      </c>
      <c r="K15" s="167" t="str">
        <f>VLOOKUP(E15,VIP!$A$2:$O15220,6,0)</f>
        <v>SI</v>
      </c>
      <c r="L15" s="147" t="s">
        <v>2216</v>
      </c>
      <c r="M15" s="173" t="s">
        <v>2541</v>
      </c>
      <c r="N15" s="220" t="s">
        <v>2602</v>
      </c>
      <c r="O15" s="162" t="s">
        <v>2451</v>
      </c>
      <c r="P15" s="170"/>
      <c r="Q15" s="172">
        <v>44407.602476851855</v>
      </c>
    </row>
    <row r="16" spans="1:17" s="126" customFormat="1" ht="18" x14ac:dyDescent="0.25">
      <c r="A16" s="162" t="str">
        <f>VLOOKUP(E16,'LISTADO ATM'!$A$2:$C$902,3,0)</f>
        <v>DISTRITO NACIONAL</v>
      </c>
      <c r="B16" s="118">
        <v>3335971844</v>
      </c>
      <c r="C16" s="99">
        <v>44406.820937500001</v>
      </c>
      <c r="D16" s="99" t="s">
        <v>2177</v>
      </c>
      <c r="E16" s="142">
        <v>113</v>
      </c>
      <c r="F16" s="167" t="str">
        <f>VLOOKUP(E16,VIP!$A$2:$O14783,2,0)</f>
        <v>DRBR113</v>
      </c>
      <c r="G16" s="167" t="str">
        <f>VLOOKUP(E16,'LISTADO ATM'!$A$2:$B$901,2,0)</f>
        <v xml:space="preserve">ATM Autoservicio Atalaya del Mar </v>
      </c>
      <c r="H16" s="167" t="str">
        <f>VLOOKUP(E16,VIP!$A$2:$O19744,7,FALSE)</f>
        <v>Si</v>
      </c>
      <c r="I16" s="167" t="str">
        <f>VLOOKUP(E16,VIP!$A$2:$O11709,8,FALSE)</f>
        <v>No</v>
      </c>
      <c r="J16" s="167" t="str">
        <f>VLOOKUP(E16,VIP!$A$2:$O11659,8,FALSE)</f>
        <v>No</v>
      </c>
      <c r="K16" s="167" t="str">
        <f>VLOOKUP(E16,VIP!$A$2:$O15233,6,0)</f>
        <v>NO</v>
      </c>
      <c r="L16" s="147" t="s">
        <v>2216</v>
      </c>
      <c r="M16" s="173" t="s">
        <v>2541</v>
      </c>
      <c r="N16" s="173" t="s">
        <v>2602</v>
      </c>
      <c r="O16" s="162" t="s">
        <v>2451</v>
      </c>
      <c r="P16" s="170"/>
      <c r="Q16" s="172">
        <v>44407.440196759257</v>
      </c>
    </row>
    <row r="17" spans="1:17" s="126" customFormat="1" ht="18" x14ac:dyDescent="0.25">
      <c r="A17" s="162" t="str">
        <f>VLOOKUP(E17,'LISTADO ATM'!$A$2:$C$902,3,0)</f>
        <v>DISTRITO NACIONAL</v>
      </c>
      <c r="B17" s="118">
        <v>3335970608</v>
      </c>
      <c r="C17" s="99">
        <v>44405.718217592592</v>
      </c>
      <c r="D17" s="99" t="s">
        <v>2177</v>
      </c>
      <c r="E17" s="142">
        <v>160</v>
      </c>
      <c r="F17" s="167" t="str">
        <f>VLOOKUP(E17,VIP!$A$2:$O14750,2,0)</f>
        <v>DRBR160</v>
      </c>
      <c r="G17" s="167" t="str">
        <f>VLOOKUP(E17,'LISTADO ATM'!$A$2:$B$901,2,0)</f>
        <v xml:space="preserve">ATM Oficina Herrera </v>
      </c>
      <c r="H17" s="167" t="str">
        <f>VLOOKUP(E17,VIP!$A$2:$O19711,7,FALSE)</f>
        <v>Si</v>
      </c>
      <c r="I17" s="167" t="str">
        <f>VLOOKUP(E17,VIP!$A$2:$O11676,8,FALSE)</f>
        <v>Si</v>
      </c>
      <c r="J17" s="167" t="str">
        <f>VLOOKUP(E17,VIP!$A$2:$O11626,8,FALSE)</f>
        <v>Si</v>
      </c>
      <c r="K17" s="167" t="str">
        <f>VLOOKUP(E17,VIP!$A$2:$O15200,6,0)</f>
        <v>NO</v>
      </c>
      <c r="L17" s="147" t="s">
        <v>2216</v>
      </c>
      <c r="M17" s="173" t="s">
        <v>2541</v>
      </c>
      <c r="N17" s="173" t="s">
        <v>2602</v>
      </c>
      <c r="O17" s="162" t="s">
        <v>2451</v>
      </c>
      <c r="P17" s="170"/>
      <c r="Q17" s="172">
        <v>44407.440196759257</v>
      </c>
    </row>
    <row r="18" spans="1:17" s="126" customFormat="1" ht="18" x14ac:dyDescent="0.25">
      <c r="A18" s="162" t="str">
        <f>VLOOKUP(E18,'LISTADO ATM'!$A$2:$C$902,3,0)</f>
        <v>DISTRITO NACIONAL</v>
      </c>
      <c r="B18" s="118">
        <v>3335971603</v>
      </c>
      <c r="C18" s="99">
        <v>44406.640381944446</v>
      </c>
      <c r="D18" s="99" t="s">
        <v>2177</v>
      </c>
      <c r="E18" s="142">
        <v>408</v>
      </c>
      <c r="F18" s="167" t="str">
        <f>VLOOKUP(E18,VIP!$A$2:$O14774,2,0)</f>
        <v>DRBR408</v>
      </c>
      <c r="G18" s="167" t="str">
        <f>VLOOKUP(E18,'LISTADO ATM'!$A$2:$B$901,2,0)</f>
        <v xml:space="preserve">ATM Autobanco Las Palmas de Herrera </v>
      </c>
      <c r="H18" s="167" t="str">
        <f>VLOOKUP(E18,VIP!$A$2:$O19735,7,FALSE)</f>
        <v>Si</v>
      </c>
      <c r="I18" s="167" t="str">
        <f>VLOOKUP(E18,VIP!$A$2:$O11700,8,FALSE)</f>
        <v>Si</v>
      </c>
      <c r="J18" s="167" t="str">
        <f>VLOOKUP(E18,VIP!$A$2:$O11650,8,FALSE)</f>
        <v>Si</v>
      </c>
      <c r="K18" s="167" t="str">
        <f>VLOOKUP(E18,VIP!$A$2:$O15224,6,0)</f>
        <v>NO</v>
      </c>
      <c r="L18" s="147" t="s">
        <v>2216</v>
      </c>
      <c r="M18" s="173" t="s">
        <v>2541</v>
      </c>
      <c r="N18" s="220" t="s">
        <v>2602</v>
      </c>
      <c r="O18" s="162" t="s">
        <v>2451</v>
      </c>
      <c r="P18" s="162"/>
      <c r="Q18" s="172">
        <v>44407.602476851855</v>
      </c>
    </row>
    <row r="19" spans="1:17" s="126" customFormat="1" ht="18" x14ac:dyDescent="0.25">
      <c r="A19" s="162" t="str">
        <f>VLOOKUP(E19,'LISTADO ATM'!$A$2:$C$902,3,0)</f>
        <v>SUR</v>
      </c>
      <c r="B19" s="118">
        <v>3335972927</v>
      </c>
      <c r="C19" s="99">
        <v>44407.651377314818</v>
      </c>
      <c r="D19" s="99" t="s">
        <v>2177</v>
      </c>
      <c r="E19" s="142">
        <v>455</v>
      </c>
      <c r="F19" s="167" t="str">
        <f>VLOOKUP(E19,VIP!$A$2:$O14809,2,0)</f>
        <v>DRBR455</v>
      </c>
      <c r="G19" s="167" t="str">
        <f>VLOOKUP(E19,'LISTADO ATM'!$A$2:$B$901,2,0)</f>
        <v xml:space="preserve">ATM Oficina Baní II </v>
      </c>
      <c r="H19" s="167" t="str">
        <f>VLOOKUP(E19,VIP!$A$2:$O19770,7,FALSE)</f>
        <v>Si</v>
      </c>
      <c r="I19" s="167" t="str">
        <f>VLOOKUP(E19,VIP!$A$2:$O11735,8,FALSE)</f>
        <v>Si</v>
      </c>
      <c r="J19" s="167" t="str">
        <f>VLOOKUP(E19,VIP!$A$2:$O11685,8,FALSE)</f>
        <v>Si</v>
      </c>
      <c r="K19" s="167" t="str">
        <f>VLOOKUP(E19,VIP!$A$2:$O15259,6,0)</f>
        <v>NO</v>
      </c>
      <c r="L19" s="147" t="s">
        <v>2216</v>
      </c>
      <c r="M19" s="173" t="s">
        <v>2541</v>
      </c>
      <c r="N19" s="220" t="s">
        <v>2602</v>
      </c>
      <c r="O19" s="162" t="s">
        <v>2451</v>
      </c>
      <c r="P19" s="162"/>
      <c r="Q19" s="221">
        <v>44407.70208333333</v>
      </c>
    </row>
    <row r="20" spans="1:17" s="126" customFormat="1" ht="18" x14ac:dyDescent="0.25">
      <c r="A20" s="162" t="str">
        <f>VLOOKUP(E20,'LISTADO ATM'!$A$2:$C$902,3,0)</f>
        <v>DISTRITO NACIONAL</v>
      </c>
      <c r="B20" s="118">
        <v>3335971606</v>
      </c>
      <c r="C20" s="99">
        <v>44406.64135416667</v>
      </c>
      <c r="D20" s="99" t="s">
        <v>2177</v>
      </c>
      <c r="E20" s="142">
        <v>517</v>
      </c>
      <c r="F20" s="167" t="str">
        <f>VLOOKUP(E20,VIP!$A$2:$O14775,2,0)</f>
        <v>DRBR517</v>
      </c>
      <c r="G20" s="167" t="str">
        <f>VLOOKUP(E20,'LISTADO ATM'!$A$2:$B$901,2,0)</f>
        <v xml:space="preserve">ATM Autobanco Oficina Sans Soucí </v>
      </c>
      <c r="H20" s="167" t="str">
        <f>VLOOKUP(E20,VIP!$A$2:$O19736,7,FALSE)</f>
        <v>Si</v>
      </c>
      <c r="I20" s="167" t="str">
        <f>VLOOKUP(E20,VIP!$A$2:$O11701,8,FALSE)</f>
        <v>Si</v>
      </c>
      <c r="J20" s="167" t="str">
        <f>VLOOKUP(E20,VIP!$A$2:$O11651,8,FALSE)</f>
        <v>Si</v>
      </c>
      <c r="K20" s="167" t="str">
        <f>VLOOKUP(E20,VIP!$A$2:$O15225,6,0)</f>
        <v>SI</v>
      </c>
      <c r="L20" s="147" t="s">
        <v>2216</v>
      </c>
      <c r="M20" s="173" t="s">
        <v>2541</v>
      </c>
      <c r="N20" s="173" t="s">
        <v>2602</v>
      </c>
      <c r="O20" s="162" t="s">
        <v>2451</v>
      </c>
      <c r="P20" s="162"/>
      <c r="Q20" s="172">
        <v>44407.440196759257</v>
      </c>
    </row>
    <row r="21" spans="1:17" s="126" customFormat="1" ht="18" x14ac:dyDescent="0.25">
      <c r="A21" s="162" t="str">
        <f>VLOOKUP(E21,'LISTADO ATM'!$A$2:$C$902,3,0)</f>
        <v>DISTRITO NACIONAL</v>
      </c>
      <c r="B21" s="118">
        <v>3335969357</v>
      </c>
      <c r="C21" s="99">
        <v>44404.985925925925</v>
      </c>
      <c r="D21" s="99" t="s">
        <v>2177</v>
      </c>
      <c r="E21" s="142">
        <v>541</v>
      </c>
      <c r="F21" s="167" t="str">
        <f>VLOOKUP(E21,VIP!$A$2:$O14735,2,0)</f>
        <v>DRBR541</v>
      </c>
      <c r="G21" s="167" t="str">
        <f>VLOOKUP(E21,'LISTADO ATM'!$A$2:$B$901,2,0)</f>
        <v xml:space="preserve">ATM Oficina Sambil II </v>
      </c>
      <c r="H21" s="167" t="str">
        <f>VLOOKUP(E21,VIP!$A$2:$O19696,7,FALSE)</f>
        <v>Si</v>
      </c>
      <c r="I21" s="167" t="str">
        <f>VLOOKUP(E21,VIP!$A$2:$O11661,8,FALSE)</f>
        <v>Si</v>
      </c>
      <c r="J21" s="167" t="str">
        <f>VLOOKUP(E21,VIP!$A$2:$O11611,8,FALSE)</f>
        <v>Si</v>
      </c>
      <c r="K21" s="167" t="str">
        <f>VLOOKUP(E21,VIP!$A$2:$O15185,6,0)</f>
        <v>SI</v>
      </c>
      <c r="L21" s="147" t="s">
        <v>2216</v>
      </c>
      <c r="M21" s="173" t="s">
        <v>2541</v>
      </c>
      <c r="N21" s="220" t="s">
        <v>2602</v>
      </c>
      <c r="O21" s="162" t="s">
        <v>2451</v>
      </c>
      <c r="P21" s="162"/>
      <c r="Q21" s="221">
        <v>44407.757638888892</v>
      </c>
    </row>
    <row r="22" spans="1:17" s="126" customFormat="1" ht="18" x14ac:dyDescent="0.25">
      <c r="A22" s="162" t="str">
        <f>VLOOKUP(E22,'LISTADO ATM'!$A$2:$C$902,3,0)</f>
        <v>DISTRITO NACIONAL</v>
      </c>
      <c r="B22" s="118">
        <v>3335971331</v>
      </c>
      <c r="C22" s="99">
        <v>44406.50476851852</v>
      </c>
      <c r="D22" s="99" t="s">
        <v>2177</v>
      </c>
      <c r="E22" s="142">
        <v>564</v>
      </c>
      <c r="F22" s="167" t="str">
        <f>VLOOKUP(E22,VIP!$A$2:$O14771,2,0)</f>
        <v>DRBR168</v>
      </c>
      <c r="G22" s="167" t="str">
        <f>VLOOKUP(E22,'LISTADO ATM'!$A$2:$B$901,2,0)</f>
        <v xml:space="preserve">ATM Ministerio de Agricultura </v>
      </c>
      <c r="H22" s="167" t="str">
        <f>VLOOKUP(E22,VIP!$A$2:$O19732,7,FALSE)</f>
        <v>Si</v>
      </c>
      <c r="I22" s="167" t="str">
        <f>VLOOKUP(E22,VIP!$A$2:$O11697,8,FALSE)</f>
        <v>Si</v>
      </c>
      <c r="J22" s="167" t="str">
        <f>VLOOKUP(E22,VIP!$A$2:$O11647,8,FALSE)</f>
        <v>Si</v>
      </c>
      <c r="K22" s="167" t="str">
        <f>VLOOKUP(E22,VIP!$A$2:$O15221,6,0)</f>
        <v>NO</v>
      </c>
      <c r="L22" s="147" t="s">
        <v>2216</v>
      </c>
      <c r="M22" s="173" t="s">
        <v>2541</v>
      </c>
      <c r="N22" s="220" t="s">
        <v>2602</v>
      </c>
      <c r="O22" s="162" t="s">
        <v>2451</v>
      </c>
      <c r="P22" s="162"/>
      <c r="Q22" s="172">
        <v>44407.602476851855</v>
      </c>
    </row>
    <row r="23" spans="1:17" s="126" customFormat="1" ht="18" x14ac:dyDescent="0.25">
      <c r="A23" s="162" t="str">
        <f>VLOOKUP(E23,'LISTADO ATM'!$A$2:$C$902,3,0)</f>
        <v>DISTRITO NACIONAL</v>
      </c>
      <c r="B23" s="118">
        <v>3335971866</v>
      </c>
      <c r="C23" s="99">
        <v>44406.89340277778</v>
      </c>
      <c r="D23" s="99" t="s">
        <v>2177</v>
      </c>
      <c r="E23" s="142">
        <v>684</v>
      </c>
      <c r="F23" s="167" t="str">
        <f>VLOOKUP(E23,VIP!$A$2:$O14781,2,0)</f>
        <v>DRBR684</v>
      </c>
      <c r="G23" s="167" t="str">
        <f>VLOOKUP(E23,'LISTADO ATM'!$A$2:$B$901,2,0)</f>
        <v>ATM Estación Texaco Prolongación 27 Febrero</v>
      </c>
      <c r="H23" s="167" t="str">
        <f>VLOOKUP(E23,VIP!$A$2:$O19742,7,FALSE)</f>
        <v>NO</v>
      </c>
      <c r="I23" s="167" t="str">
        <f>VLOOKUP(E23,VIP!$A$2:$O11707,8,FALSE)</f>
        <v>NO</v>
      </c>
      <c r="J23" s="167" t="str">
        <f>VLOOKUP(E23,VIP!$A$2:$O11657,8,FALSE)</f>
        <v>NO</v>
      </c>
      <c r="K23" s="167" t="str">
        <f>VLOOKUP(E23,VIP!$A$2:$O15231,6,0)</f>
        <v>NO</v>
      </c>
      <c r="L23" s="147" t="s">
        <v>2216</v>
      </c>
      <c r="M23" s="173" t="s">
        <v>2541</v>
      </c>
      <c r="N23" s="220" t="s">
        <v>2602</v>
      </c>
      <c r="O23" s="162" t="s">
        <v>2451</v>
      </c>
      <c r="P23" s="162"/>
      <c r="Q23" s="172">
        <v>44407.602476851855</v>
      </c>
    </row>
    <row r="24" spans="1:17" s="126" customFormat="1" ht="18" x14ac:dyDescent="0.25">
      <c r="A24" s="162" t="str">
        <f>VLOOKUP(E24,'LISTADO ATM'!$A$2:$C$902,3,0)</f>
        <v>SUR</v>
      </c>
      <c r="B24" s="118">
        <v>3335971341</v>
      </c>
      <c r="C24" s="99">
        <v>44406.510428240741</v>
      </c>
      <c r="D24" s="99" t="s">
        <v>2177</v>
      </c>
      <c r="E24" s="142">
        <v>699</v>
      </c>
      <c r="F24" s="167" t="str">
        <f>VLOOKUP(E24,VIP!$A$2:$O14769,2,0)</f>
        <v>DRBR699</v>
      </c>
      <c r="G24" s="167" t="str">
        <f>VLOOKUP(E24,'LISTADO ATM'!$A$2:$B$901,2,0)</f>
        <v>ATM S/M Bravo Bani</v>
      </c>
      <c r="H24" s="167" t="str">
        <f>VLOOKUP(E24,VIP!$A$2:$O19730,7,FALSE)</f>
        <v>NO</v>
      </c>
      <c r="I24" s="167" t="str">
        <f>VLOOKUP(E24,VIP!$A$2:$O11695,8,FALSE)</f>
        <v>SI</v>
      </c>
      <c r="J24" s="167" t="str">
        <f>VLOOKUP(E24,VIP!$A$2:$O11645,8,FALSE)</f>
        <v>SI</v>
      </c>
      <c r="K24" s="167" t="str">
        <f>VLOOKUP(E24,VIP!$A$2:$O15219,6,0)</f>
        <v>NO</v>
      </c>
      <c r="L24" s="147" t="s">
        <v>2216</v>
      </c>
      <c r="M24" s="173" t="s">
        <v>2541</v>
      </c>
      <c r="N24" s="220" t="s">
        <v>2602</v>
      </c>
      <c r="O24" s="162" t="s">
        <v>2451</v>
      </c>
      <c r="P24" s="162"/>
      <c r="Q24" s="172">
        <v>44407.602476851855</v>
      </c>
    </row>
    <row r="25" spans="1:17" s="126" customFormat="1" ht="18" x14ac:dyDescent="0.25">
      <c r="A25" s="162" t="str">
        <f>VLOOKUP(E25,'LISTADO ATM'!$A$2:$C$902,3,0)</f>
        <v>NORTE</v>
      </c>
      <c r="B25" s="118">
        <v>3335972232</v>
      </c>
      <c r="C25" s="99">
        <v>44407.434178240743</v>
      </c>
      <c r="D25" s="99" t="s">
        <v>2177</v>
      </c>
      <c r="E25" s="142">
        <v>746</v>
      </c>
      <c r="F25" s="167" t="str">
        <f>VLOOKUP(E25,VIP!$A$2:$O14799,2,0)</f>
        <v>DRBR156</v>
      </c>
      <c r="G25" s="167" t="str">
        <f>VLOOKUP(E25,'LISTADO ATM'!$A$2:$B$901,2,0)</f>
        <v xml:space="preserve">ATM Oficina Las Terrenas </v>
      </c>
      <c r="H25" s="167" t="str">
        <f>VLOOKUP(E25,VIP!$A$2:$O19760,7,FALSE)</f>
        <v>Si</v>
      </c>
      <c r="I25" s="167" t="str">
        <f>VLOOKUP(E25,VIP!$A$2:$O11725,8,FALSE)</f>
        <v>Si</v>
      </c>
      <c r="J25" s="167" t="str">
        <f>VLOOKUP(E25,VIP!$A$2:$O11675,8,FALSE)</f>
        <v>Si</v>
      </c>
      <c r="K25" s="167" t="str">
        <f>VLOOKUP(E25,VIP!$A$2:$O15249,6,0)</f>
        <v>SI</v>
      </c>
      <c r="L25" s="147" t="s">
        <v>2216</v>
      </c>
      <c r="M25" s="173" t="s">
        <v>2541</v>
      </c>
      <c r="N25" s="220" t="s">
        <v>2602</v>
      </c>
      <c r="O25" s="162" t="s">
        <v>2451</v>
      </c>
      <c r="P25" s="170"/>
      <c r="Q25" s="172">
        <v>44407.602476851855</v>
      </c>
    </row>
    <row r="26" spans="1:17" s="126" customFormat="1" ht="18" x14ac:dyDescent="0.25">
      <c r="A26" s="162" t="str">
        <f>VLOOKUP(E26,'LISTADO ATM'!$A$2:$C$902,3,0)</f>
        <v>DISTRITO NACIONAL</v>
      </c>
      <c r="B26" s="118">
        <v>3335973077</v>
      </c>
      <c r="C26" s="99">
        <v>44407.723576388889</v>
      </c>
      <c r="D26" s="99" t="s">
        <v>2177</v>
      </c>
      <c r="E26" s="142">
        <v>823</v>
      </c>
      <c r="F26" s="167" t="str">
        <f>VLOOKUP(E26,VIP!$A$2:$O14804,2,0)</f>
        <v>DRBR823</v>
      </c>
      <c r="G26" s="167" t="str">
        <f>VLOOKUP(E26,'LISTADO ATM'!$A$2:$B$901,2,0)</f>
        <v xml:space="preserve">ATM UNP El Carril (Haina) </v>
      </c>
      <c r="H26" s="167" t="str">
        <f>VLOOKUP(E26,VIP!$A$2:$O19765,7,FALSE)</f>
        <v>Si</v>
      </c>
      <c r="I26" s="167" t="str">
        <f>VLOOKUP(E26,VIP!$A$2:$O11730,8,FALSE)</f>
        <v>Si</v>
      </c>
      <c r="J26" s="167" t="str">
        <f>VLOOKUP(E26,VIP!$A$2:$O11680,8,FALSE)</f>
        <v>Si</v>
      </c>
      <c r="K26" s="167" t="str">
        <f>VLOOKUP(E26,VIP!$A$2:$O15254,6,0)</f>
        <v>NO</v>
      </c>
      <c r="L26" s="147" t="s">
        <v>2216</v>
      </c>
      <c r="M26" s="173" t="s">
        <v>2541</v>
      </c>
      <c r="N26" s="98" t="s">
        <v>2449</v>
      </c>
      <c r="O26" s="162" t="s">
        <v>2451</v>
      </c>
      <c r="P26" s="169"/>
      <c r="Q26" s="221">
        <v>44407.78402777778</v>
      </c>
    </row>
    <row r="27" spans="1:17" s="126" customFormat="1" ht="18" x14ac:dyDescent="0.25">
      <c r="A27" s="162" t="str">
        <f>VLOOKUP(E27,'LISTADO ATM'!$A$2:$C$902,3,0)</f>
        <v>DISTRITO NACIONAL</v>
      </c>
      <c r="B27" s="118">
        <v>3335971522</v>
      </c>
      <c r="C27" s="99">
        <v>44406.61278935185</v>
      </c>
      <c r="D27" s="99" t="s">
        <v>2177</v>
      </c>
      <c r="E27" s="142">
        <v>935</v>
      </c>
      <c r="F27" s="167" t="str">
        <f>VLOOKUP(E27,VIP!$A$2:$O14762,2,0)</f>
        <v>DRBR16J</v>
      </c>
      <c r="G27" s="167" t="str">
        <f>VLOOKUP(E27,'LISTADO ATM'!$A$2:$B$901,2,0)</f>
        <v xml:space="preserve">ATM Oficina John F. Kennedy </v>
      </c>
      <c r="H27" s="167" t="str">
        <f>VLOOKUP(E27,VIP!$A$2:$O19723,7,FALSE)</f>
        <v>Si</v>
      </c>
      <c r="I27" s="167" t="str">
        <f>VLOOKUP(E27,VIP!$A$2:$O11688,8,FALSE)</f>
        <v>Si</v>
      </c>
      <c r="J27" s="167" t="str">
        <f>VLOOKUP(E27,VIP!$A$2:$O11638,8,FALSE)</f>
        <v>Si</v>
      </c>
      <c r="K27" s="167" t="str">
        <f>VLOOKUP(E27,VIP!$A$2:$O15212,6,0)</f>
        <v>SI</v>
      </c>
      <c r="L27" s="147" t="s">
        <v>2216</v>
      </c>
      <c r="M27" s="173" t="s">
        <v>2541</v>
      </c>
      <c r="N27" s="220" t="s">
        <v>2602</v>
      </c>
      <c r="O27" s="162" t="s">
        <v>2451</v>
      </c>
      <c r="P27" s="170"/>
      <c r="Q27" s="172">
        <v>44407.602476851855</v>
      </c>
    </row>
    <row r="28" spans="1:17" s="126" customFormat="1" ht="18" x14ac:dyDescent="0.25">
      <c r="A28" s="162" t="str">
        <f>VLOOKUP(E28,'LISTADO ATM'!$A$2:$C$902,3,0)</f>
        <v>DISTRITO NACIONAL</v>
      </c>
      <c r="B28" s="118">
        <v>3335972934</v>
      </c>
      <c r="C28" s="99">
        <v>44407.653240740743</v>
      </c>
      <c r="D28" s="99" t="s">
        <v>2177</v>
      </c>
      <c r="E28" s="142">
        <v>961</v>
      </c>
      <c r="F28" s="167" t="str">
        <f>VLOOKUP(E28,VIP!$A$2:$O14807,2,0)</f>
        <v>DRBR03H</v>
      </c>
      <c r="G28" s="167" t="str">
        <f>VLOOKUP(E28,'LISTADO ATM'!$A$2:$B$901,2,0)</f>
        <v xml:space="preserve">ATM Listín Diario </v>
      </c>
      <c r="H28" s="167" t="str">
        <f>VLOOKUP(E28,VIP!$A$2:$O19768,7,FALSE)</f>
        <v>Si</v>
      </c>
      <c r="I28" s="167" t="str">
        <f>VLOOKUP(E28,VIP!$A$2:$O11733,8,FALSE)</f>
        <v>Si</v>
      </c>
      <c r="J28" s="167" t="str">
        <f>VLOOKUP(E28,VIP!$A$2:$O11683,8,FALSE)</f>
        <v>Si</v>
      </c>
      <c r="K28" s="167" t="str">
        <f>VLOOKUP(E28,VIP!$A$2:$O15257,6,0)</f>
        <v>NO</v>
      </c>
      <c r="L28" s="147" t="s">
        <v>2216</v>
      </c>
      <c r="M28" s="173" t="s">
        <v>2541</v>
      </c>
      <c r="N28" s="98" t="s">
        <v>2449</v>
      </c>
      <c r="O28" s="162" t="s">
        <v>2451</v>
      </c>
      <c r="P28" s="170"/>
      <c r="Q28" s="221">
        <v>44407.784722222219</v>
      </c>
    </row>
    <row r="29" spans="1:17" s="126" customFormat="1" ht="18" x14ac:dyDescent="0.25">
      <c r="A29" s="162" t="str">
        <f>VLOOKUP(E29,'LISTADO ATM'!$A$2:$C$902,3,0)</f>
        <v>DISTRITO NACIONAL</v>
      </c>
      <c r="B29" s="118">
        <v>3335971824</v>
      </c>
      <c r="C29" s="99">
        <v>44406.7578587963</v>
      </c>
      <c r="D29" s="99" t="s">
        <v>2177</v>
      </c>
      <c r="E29" s="142">
        <v>983</v>
      </c>
      <c r="F29" s="167" t="str">
        <f>VLOOKUP(E29,VIP!$A$2:$O14780,2,0)</f>
        <v>DRBR983</v>
      </c>
      <c r="G29" s="167" t="str">
        <f>VLOOKUP(E29,'LISTADO ATM'!$A$2:$B$901,2,0)</f>
        <v xml:space="preserve">ATM Bravo República de Colombia </v>
      </c>
      <c r="H29" s="167" t="str">
        <f>VLOOKUP(E29,VIP!$A$2:$O19741,7,FALSE)</f>
        <v>Si</v>
      </c>
      <c r="I29" s="167" t="str">
        <f>VLOOKUP(E29,VIP!$A$2:$O11706,8,FALSE)</f>
        <v>No</v>
      </c>
      <c r="J29" s="167" t="str">
        <f>VLOOKUP(E29,VIP!$A$2:$O11656,8,FALSE)</f>
        <v>No</v>
      </c>
      <c r="K29" s="167" t="str">
        <f>VLOOKUP(E29,VIP!$A$2:$O15230,6,0)</f>
        <v>NO</v>
      </c>
      <c r="L29" s="147" t="s">
        <v>2216</v>
      </c>
      <c r="M29" s="173" t="s">
        <v>2541</v>
      </c>
      <c r="N29" s="220" t="s">
        <v>2602</v>
      </c>
      <c r="O29" s="162" t="s">
        <v>2451</v>
      </c>
      <c r="P29" s="170"/>
      <c r="Q29" s="221">
        <v>44407.756944444445</v>
      </c>
    </row>
    <row r="30" spans="1:17" s="126" customFormat="1" ht="18" x14ac:dyDescent="0.25">
      <c r="A30" s="162" t="str">
        <f>VLOOKUP(E30,'LISTADO ATM'!$A$2:$C$902,3,0)</f>
        <v>NORTE</v>
      </c>
      <c r="B30" s="118">
        <v>3335972949</v>
      </c>
      <c r="C30" s="99">
        <v>44407.658738425926</v>
      </c>
      <c r="D30" s="99" t="s">
        <v>2178</v>
      </c>
      <c r="E30" s="142">
        <v>397</v>
      </c>
      <c r="F30" s="167" t="str">
        <f>VLOOKUP(E30,VIP!$A$2:$O14803,2,0)</f>
        <v>DRBR397</v>
      </c>
      <c r="G30" s="167" t="str">
        <f>VLOOKUP(E30,'LISTADO ATM'!$A$2:$B$901,2,0)</f>
        <v xml:space="preserve">ATM Autobanco San Francisco de Macoris </v>
      </c>
      <c r="H30" s="167" t="str">
        <f>VLOOKUP(E30,VIP!$A$2:$O19764,7,FALSE)</f>
        <v>Si</v>
      </c>
      <c r="I30" s="167" t="str">
        <f>VLOOKUP(E30,VIP!$A$2:$O11729,8,FALSE)</f>
        <v>Si</v>
      </c>
      <c r="J30" s="167" t="str">
        <f>VLOOKUP(E30,VIP!$A$2:$O11679,8,FALSE)</f>
        <v>Si</v>
      </c>
      <c r="K30" s="167" t="str">
        <f>VLOOKUP(E30,VIP!$A$2:$O15253,6,0)</f>
        <v>NO</v>
      </c>
      <c r="L30" s="147" t="s">
        <v>2216</v>
      </c>
      <c r="M30" s="98" t="s">
        <v>2442</v>
      </c>
      <c r="N30" s="98" t="s">
        <v>2449</v>
      </c>
      <c r="O30" s="162" t="s">
        <v>2592</v>
      </c>
      <c r="P30" s="170"/>
      <c r="Q30" s="98" t="s">
        <v>2216</v>
      </c>
    </row>
    <row r="31" spans="1:17" s="126" customFormat="1" ht="18" x14ac:dyDescent="0.25">
      <c r="A31" s="162" t="str">
        <f>VLOOKUP(E31,'LISTADO ATM'!$A$2:$C$902,3,0)</f>
        <v>DISTRITO NACIONAL</v>
      </c>
      <c r="B31" s="118">
        <v>3335972670</v>
      </c>
      <c r="C31" s="99">
        <v>44407.588935185187</v>
      </c>
      <c r="D31" s="99" t="s">
        <v>2177</v>
      </c>
      <c r="E31" s="142">
        <v>31</v>
      </c>
      <c r="F31" s="167" t="str">
        <f>VLOOKUP(E31,VIP!$A$2:$O14804,2,0)</f>
        <v>DRBR031</v>
      </c>
      <c r="G31" s="167" t="str">
        <f>VLOOKUP(E31,'LISTADO ATM'!$A$2:$B$901,2,0)</f>
        <v xml:space="preserve">ATM Oficina San Martín I </v>
      </c>
      <c r="H31" s="167" t="str">
        <f>VLOOKUP(E31,VIP!$A$2:$O19765,7,FALSE)</f>
        <v>Si</v>
      </c>
      <c r="I31" s="167" t="str">
        <f>VLOOKUP(E31,VIP!$A$2:$O11730,8,FALSE)</f>
        <v>Si</v>
      </c>
      <c r="J31" s="167" t="str">
        <f>VLOOKUP(E31,VIP!$A$2:$O11680,8,FALSE)</f>
        <v>Si</v>
      </c>
      <c r="K31" s="167" t="str">
        <f>VLOOKUP(E31,VIP!$A$2:$O15254,6,0)</f>
        <v>NO</v>
      </c>
      <c r="L31" s="147" t="s">
        <v>2216</v>
      </c>
      <c r="M31" s="98" t="s">
        <v>2442</v>
      </c>
      <c r="N31" s="98" t="s">
        <v>2449</v>
      </c>
      <c r="O31" s="162" t="s">
        <v>2451</v>
      </c>
      <c r="P31" s="170"/>
      <c r="Q31" s="98" t="s">
        <v>2216</v>
      </c>
    </row>
    <row r="32" spans="1:17" s="126" customFormat="1" ht="18" x14ac:dyDescent="0.25">
      <c r="A32" s="162" t="str">
        <f>VLOOKUP(E32,'LISTADO ATM'!$A$2:$C$902,3,0)</f>
        <v>DISTRITO NACIONAL</v>
      </c>
      <c r="B32" s="118">
        <v>3335967534</v>
      </c>
      <c r="C32" s="99">
        <v>44403.668344907404</v>
      </c>
      <c r="D32" s="99" t="s">
        <v>2177</v>
      </c>
      <c r="E32" s="142">
        <v>34</v>
      </c>
      <c r="F32" s="167" t="str">
        <f>VLOOKUP(E32,VIP!$A$2:$O14663,2,0)</f>
        <v>DRBR034</v>
      </c>
      <c r="G32" s="167" t="str">
        <f>VLOOKUP(E32,'LISTADO ATM'!$A$2:$B$901,2,0)</f>
        <v xml:space="preserve">ATM Plaza de la Salud </v>
      </c>
      <c r="H32" s="167" t="str">
        <f>VLOOKUP(E32,VIP!$A$2:$O19624,7,FALSE)</f>
        <v>Si</v>
      </c>
      <c r="I32" s="167" t="str">
        <f>VLOOKUP(E32,VIP!$A$2:$O11589,8,FALSE)</f>
        <v>Si</v>
      </c>
      <c r="J32" s="167" t="str">
        <f>VLOOKUP(E32,VIP!$A$2:$O11539,8,FALSE)</f>
        <v>Si</v>
      </c>
      <c r="K32" s="167" t="str">
        <f>VLOOKUP(E32,VIP!$A$2:$O15113,6,0)</f>
        <v>NO</v>
      </c>
      <c r="L32" s="147" t="s">
        <v>2216</v>
      </c>
      <c r="M32" s="98" t="s">
        <v>2442</v>
      </c>
      <c r="N32" s="98" t="s">
        <v>2449</v>
      </c>
      <c r="O32" s="162" t="s">
        <v>2451</v>
      </c>
      <c r="P32" s="170"/>
      <c r="Q32" s="98" t="s">
        <v>2216</v>
      </c>
    </row>
    <row r="33" spans="1:17" s="126" customFormat="1" ht="18" x14ac:dyDescent="0.25">
      <c r="A33" s="162" t="str">
        <f>VLOOKUP(E33,'LISTADO ATM'!$A$2:$C$902,3,0)</f>
        <v>DISTRITO NACIONAL</v>
      </c>
      <c r="B33" s="118">
        <v>3335972925</v>
      </c>
      <c r="C33" s="99">
        <v>44407.650300925925</v>
      </c>
      <c r="D33" s="99" t="s">
        <v>2177</v>
      </c>
      <c r="E33" s="142">
        <v>37</v>
      </c>
      <c r="F33" s="167" t="str">
        <f>VLOOKUP(E33,VIP!$A$2:$O14810,2,0)</f>
        <v>DRBR037</v>
      </c>
      <c r="G33" s="167" t="str">
        <f>VLOOKUP(E33,'LISTADO ATM'!$A$2:$B$901,2,0)</f>
        <v xml:space="preserve">ATM Oficina Villa Mella </v>
      </c>
      <c r="H33" s="167" t="str">
        <f>VLOOKUP(E33,VIP!$A$2:$O19771,7,FALSE)</f>
        <v>Si</v>
      </c>
      <c r="I33" s="167" t="str">
        <f>VLOOKUP(E33,VIP!$A$2:$O11736,8,FALSE)</f>
        <v>Si</v>
      </c>
      <c r="J33" s="167" t="str">
        <f>VLOOKUP(E33,VIP!$A$2:$O11686,8,FALSE)</f>
        <v>Si</v>
      </c>
      <c r="K33" s="167" t="str">
        <f>VLOOKUP(E33,VIP!$A$2:$O15260,6,0)</f>
        <v>SI</v>
      </c>
      <c r="L33" s="147" t="s">
        <v>2216</v>
      </c>
      <c r="M33" s="98" t="s">
        <v>2442</v>
      </c>
      <c r="N33" s="98" t="s">
        <v>2449</v>
      </c>
      <c r="O33" s="162" t="s">
        <v>2451</v>
      </c>
      <c r="P33" s="170"/>
      <c r="Q33" s="98" t="s">
        <v>2216</v>
      </c>
    </row>
    <row r="34" spans="1:17" s="126" customFormat="1" ht="18" x14ac:dyDescent="0.25">
      <c r="A34" s="162" t="str">
        <f>VLOOKUP(E34,'LISTADO ATM'!$A$2:$C$902,3,0)</f>
        <v>DISTRITO NACIONAL</v>
      </c>
      <c r="B34" s="118">
        <v>3335971601</v>
      </c>
      <c r="C34" s="99">
        <v>44406.639201388891</v>
      </c>
      <c r="D34" s="99" t="s">
        <v>2177</v>
      </c>
      <c r="E34" s="142">
        <v>96</v>
      </c>
      <c r="F34" s="167" t="str">
        <f>VLOOKUP(E34,VIP!$A$2:$O14773,2,0)</f>
        <v>DRBR096</v>
      </c>
      <c r="G34" s="167" t="str">
        <f>VLOOKUP(E34,'LISTADO ATM'!$A$2:$B$901,2,0)</f>
        <v>ATM S/M Caribe Av. Charles de Gaulle</v>
      </c>
      <c r="H34" s="167" t="str">
        <f>VLOOKUP(E34,VIP!$A$2:$O19734,7,FALSE)</f>
        <v>Si</v>
      </c>
      <c r="I34" s="167" t="str">
        <f>VLOOKUP(E34,VIP!$A$2:$O11699,8,FALSE)</f>
        <v>No</v>
      </c>
      <c r="J34" s="167" t="str">
        <f>VLOOKUP(E34,VIP!$A$2:$O11649,8,FALSE)</f>
        <v>No</v>
      </c>
      <c r="K34" s="167" t="str">
        <f>VLOOKUP(E34,VIP!$A$2:$O15223,6,0)</f>
        <v>NO</v>
      </c>
      <c r="L34" s="147" t="s">
        <v>2216</v>
      </c>
      <c r="M34" s="98" t="s">
        <v>2442</v>
      </c>
      <c r="N34" s="98" t="s">
        <v>2449</v>
      </c>
      <c r="O34" s="162" t="s">
        <v>2451</v>
      </c>
      <c r="P34" s="162"/>
      <c r="Q34" s="98" t="s">
        <v>2216</v>
      </c>
    </row>
    <row r="35" spans="1:17" s="126" customFormat="1" ht="18" x14ac:dyDescent="0.25">
      <c r="A35" s="162" t="str">
        <f>VLOOKUP(E35,'LISTADO ATM'!$A$2:$C$902,3,0)</f>
        <v>ESTE</v>
      </c>
      <c r="B35" s="118">
        <v>3335973079</v>
      </c>
      <c r="C35" s="99">
        <v>44407.728831018518</v>
      </c>
      <c r="D35" s="99" t="s">
        <v>2177</v>
      </c>
      <c r="E35" s="142">
        <v>159</v>
      </c>
      <c r="F35" s="167" t="str">
        <f>VLOOKUP(E35,VIP!$A$2:$O14803,2,0)</f>
        <v>DRBR159</v>
      </c>
      <c r="G35" s="167" t="str">
        <f>VLOOKUP(E35,'LISTADO ATM'!$A$2:$B$901,2,0)</f>
        <v xml:space="preserve">ATM Hotel Dreams Bayahibe I </v>
      </c>
      <c r="H35" s="167" t="str">
        <f>VLOOKUP(E35,VIP!$A$2:$O19764,7,FALSE)</f>
        <v>Si</v>
      </c>
      <c r="I35" s="167" t="str">
        <f>VLOOKUP(E35,VIP!$A$2:$O11729,8,FALSE)</f>
        <v>Si</v>
      </c>
      <c r="J35" s="167" t="str">
        <f>VLOOKUP(E35,VIP!$A$2:$O11679,8,FALSE)</f>
        <v>Si</v>
      </c>
      <c r="K35" s="167" t="str">
        <f>VLOOKUP(E35,VIP!$A$2:$O15253,6,0)</f>
        <v>NO</v>
      </c>
      <c r="L35" s="147" t="s">
        <v>2216</v>
      </c>
      <c r="M35" s="98" t="s">
        <v>2442</v>
      </c>
      <c r="N35" s="98" t="s">
        <v>2449</v>
      </c>
      <c r="O35" s="162" t="s">
        <v>2451</v>
      </c>
      <c r="P35" s="162"/>
      <c r="Q35" s="98" t="s">
        <v>2216</v>
      </c>
    </row>
    <row r="36" spans="1:17" s="126" customFormat="1" ht="18" x14ac:dyDescent="0.25">
      <c r="A36" s="162" t="str">
        <f>VLOOKUP(E36,'LISTADO ATM'!$A$2:$C$902,3,0)</f>
        <v>DISTRITO NACIONAL</v>
      </c>
      <c r="B36" s="118">
        <v>3335972919</v>
      </c>
      <c r="C36" s="99">
        <v>44407.647627314815</v>
      </c>
      <c r="D36" s="99" t="s">
        <v>2177</v>
      </c>
      <c r="E36" s="142">
        <v>224</v>
      </c>
      <c r="F36" s="167" t="str">
        <f>VLOOKUP(E36,VIP!$A$2:$O14814,2,0)</f>
        <v>DRBR224</v>
      </c>
      <c r="G36" s="167" t="str">
        <f>VLOOKUP(E36,'LISTADO ATM'!$A$2:$B$901,2,0)</f>
        <v xml:space="preserve">ATM S/M Nacional El Millón (Núñez de Cáceres) </v>
      </c>
      <c r="H36" s="167" t="str">
        <f>VLOOKUP(E36,VIP!$A$2:$O19775,7,FALSE)</f>
        <v>Si</v>
      </c>
      <c r="I36" s="167" t="str">
        <f>VLOOKUP(E36,VIP!$A$2:$O11740,8,FALSE)</f>
        <v>Si</v>
      </c>
      <c r="J36" s="167" t="str">
        <f>VLOOKUP(E36,VIP!$A$2:$O11690,8,FALSE)</f>
        <v>Si</v>
      </c>
      <c r="K36" s="167" t="str">
        <f>VLOOKUP(E36,VIP!$A$2:$O15264,6,0)</f>
        <v>SI</v>
      </c>
      <c r="L36" s="147" t="s">
        <v>2216</v>
      </c>
      <c r="M36" s="98" t="s">
        <v>2442</v>
      </c>
      <c r="N36" s="98" t="s">
        <v>2605</v>
      </c>
      <c r="O36" s="162" t="s">
        <v>2451</v>
      </c>
      <c r="P36" s="162"/>
      <c r="Q36" s="98" t="s">
        <v>2216</v>
      </c>
    </row>
    <row r="37" spans="1:17" s="126" customFormat="1" ht="18" x14ac:dyDescent="0.25">
      <c r="A37" s="162" t="str">
        <f>VLOOKUP(E37,'LISTADO ATM'!$A$2:$C$902,3,0)</f>
        <v>DISTRITO NACIONAL</v>
      </c>
      <c r="B37" s="118">
        <v>3335973075</v>
      </c>
      <c r="C37" s="99">
        <v>44407.720578703702</v>
      </c>
      <c r="D37" s="99" t="s">
        <v>2177</v>
      </c>
      <c r="E37" s="142">
        <v>225</v>
      </c>
      <c r="F37" s="167" t="str">
        <f>VLOOKUP(E37,VIP!$A$2:$O14805,2,0)</f>
        <v>DRBR225</v>
      </c>
      <c r="G37" s="167" t="str">
        <f>VLOOKUP(E37,'LISTADO ATM'!$A$2:$B$901,2,0)</f>
        <v xml:space="preserve">ATM S/M Nacional Arroyo Hondo </v>
      </c>
      <c r="H37" s="167" t="str">
        <f>VLOOKUP(E37,VIP!$A$2:$O19766,7,FALSE)</f>
        <v>Si</v>
      </c>
      <c r="I37" s="167" t="str">
        <f>VLOOKUP(E37,VIP!$A$2:$O11731,8,FALSE)</f>
        <v>Si</v>
      </c>
      <c r="J37" s="167" t="str">
        <f>VLOOKUP(E37,VIP!$A$2:$O11681,8,FALSE)</f>
        <v>Si</v>
      </c>
      <c r="K37" s="167" t="str">
        <f>VLOOKUP(E37,VIP!$A$2:$O15255,6,0)</f>
        <v>NO</v>
      </c>
      <c r="L37" s="147" t="s">
        <v>2216</v>
      </c>
      <c r="M37" s="98" t="s">
        <v>2442</v>
      </c>
      <c r="N37" s="98" t="s">
        <v>2449</v>
      </c>
      <c r="O37" s="162" t="s">
        <v>2451</v>
      </c>
      <c r="P37" s="162"/>
      <c r="Q37" s="98" t="s">
        <v>2216</v>
      </c>
    </row>
    <row r="38" spans="1:17" s="126" customFormat="1" ht="18" x14ac:dyDescent="0.25">
      <c r="A38" s="162" t="str">
        <f>VLOOKUP(E38,'LISTADO ATM'!$A$2:$C$902,3,0)</f>
        <v>DISTRITO NACIONAL</v>
      </c>
      <c r="B38" s="118">
        <v>3335970840</v>
      </c>
      <c r="C38" s="99">
        <v>44406.349664351852</v>
      </c>
      <c r="D38" s="99" t="s">
        <v>2177</v>
      </c>
      <c r="E38" s="142">
        <v>232</v>
      </c>
      <c r="F38" s="167" t="str">
        <f>VLOOKUP(E38,VIP!$A$2:$O14759,2,0)</f>
        <v>DRBR232</v>
      </c>
      <c r="G38" s="167" t="str">
        <f>VLOOKUP(E38,'LISTADO ATM'!$A$2:$B$901,2,0)</f>
        <v xml:space="preserve">ATM S/M Nacional Charles de Gaulle </v>
      </c>
      <c r="H38" s="167" t="str">
        <f>VLOOKUP(E38,VIP!$A$2:$O19720,7,FALSE)</f>
        <v>Si</v>
      </c>
      <c r="I38" s="167" t="str">
        <f>VLOOKUP(E38,VIP!$A$2:$O11685,8,FALSE)</f>
        <v>Si</v>
      </c>
      <c r="J38" s="167" t="str">
        <f>VLOOKUP(E38,VIP!$A$2:$O11635,8,FALSE)</f>
        <v>Si</v>
      </c>
      <c r="K38" s="167" t="str">
        <f>VLOOKUP(E38,VIP!$A$2:$O15209,6,0)</f>
        <v>SI</v>
      </c>
      <c r="L38" s="147" t="s">
        <v>2216</v>
      </c>
      <c r="M38" s="98" t="s">
        <v>2442</v>
      </c>
      <c r="N38" s="98" t="s">
        <v>2449</v>
      </c>
      <c r="O38" s="162" t="s">
        <v>2451</v>
      </c>
      <c r="P38" s="170"/>
      <c r="Q38" s="98" t="s">
        <v>2216</v>
      </c>
    </row>
    <row r="39" spans="1:17" ht="18" x14ac:dyDescent="0.25">
      <c r="A39" s="166" t="str">
        <f>VLOOKUP(E39,'LISTADO ATM'!$A$2:$C$902,3,0)</f>
        <v>DISTRITO NACIONAL</v>
      </c>
      <c r="B39" s="118">
        <v>3335972465</v>
      </c>
      <c r="C39" s="99">
        <v>44407.504560185182</v>
      </c>
      <c r="D39" s="99" t="s">
        <v>2177</v>
      </c>
      <c r="E39" s="142">
        <v>302</v>
      </c>
      <c r="F39" s="167" t="str">
        <f>VLOOKUP(E39,VIP!$A$2:$O14813,2,0)</f>
        <v>DRBR302</v>
      </c>
      <c r="G39" s="167" t="str">
        <f>VLOOKUP(E39,'LISTADO ATM'!$A$2:$B$901,2,0)</f>
        <v xml:space="preserve">ATM S/M Aprezio Los Mameyes  </v>
      </c>
      <c r="H39" s="167" t="str">
        <f>VLOOKUP(E39,VIP!$A$2:$O19774,7,FALSE)</f>
        <v>Si</v>
      </c>
      <c r="I39" s="167" t="str">
        <f>VLOOKUP(E39,VIP!$A$2:$O11739,8,FALSE)</f>
        <v>Si</v>
      </c>
      <c r="J39" s="167" t="str">
        <f>VLOOKUP(E39,VIP!$A$2:$O11689,8,FALSE)</f>
        <v>Si</v>
      </c>
      <c r="K39" s="167" t="str">
        <f>VLOOKUP(E39,VIP!$A$2:$O15263,6,0)</f>
        <v>NO</v>
      </c>
      <c r="L39" s="147" t="s">
        <v>2216</v>
      </c>
      <c r="M39" s="98" t="s">
        <v>2442</v>
      </c>
      <c r="N39" s="98" t="s">
        <v>2449</v>
      </c>
      <c r="O39" s="166" t="s">
        <v>2451</v>
      </c>
      <c r="P39" s="170"/>
      <c r="Q39" s="98" t="s">
        <v>2216</v>
      </c>
    </row>
    <row r="40" spans="1:17" ht="18" x14ac:dyDescent="0.25">
      <c r="A40" s="166" t="str">
        <f>VLOOKUP(E40,'LISTADO ATM'!$A$2:$C$902,3,0)</f>
        <v>DISTRITO NACIONAL</v>
      </c>
      <c r="B40" s="118">
        <v>3335973071</v>
      </c>
      <c r="C40" s="99">
        <v>44407.718958333331</v>
      </c>
      <c r="D40" s="99" t="s">
        <v>2177</v>
      </c>
      <c r="E40" s="142">
        <v>327</v>
      </c>
      <c r="F40" s="167" t="str">
        <f>VLOOKUP(E40,VIP!$A$2:$O14806,2,0)</f>
        <v>DRBR327</v>
      </c>
      <c r="G40" s="167" t="str">
        <f>VLOOKUP(E40,'LISTADO ATM'!$A$2:$B$901,2,0)</f>
        <v xml:space="preserve">ATM UNP CCN (Nacional 27 de Febrero) </v>
      </c>
      <c r="H40" s="167" t="str">
        <f>VLOOKUP(E40,VIP!$A$2:$O19767,7,FALSE)</f>
        <v>Si</v>
      </c>
      <c r="I40" s="167" t="str">
        <f>VLOOKUP(E40,VIP!$A$2:$O11732,8,FALSE)</f>
        <v>Si</v>
      </c>
      <c r="J40" s="167" t="str">
        <f>VLOOKUP(E40,VIP!$A$2:$O11682,8,FALSE)</f>
        <v>Si</v>
      </c>
      <c r="K40" s="167" t="str">
        <f>VLOOKUP(E40,VIP!$A$2:$O15256,6,0)</f>
        <v>NO</v>
      </c>
      <c r="L40" s="147" t="s">
        <v>2216</v>
      </c>
      <c r="M40" s="98" t="s">
        <v>2442</v>
      </c>
      <c r="N40" s="98" t="s">
        <v>2449</v>
      </c>
      <c r="O40" s="166" t="s">
        <v>2451</v>
      </c>
      <c r="P40" s="166"/>
      <c r="Q40" s="98" t="s">
        <v>2216</v>
      </c>
    </row>
    <row r="41" spans="1:17" ht="18" x14ac:dyDescent="0.25">
      <c r="A41" s="166" t="str">
        <f>VLOOKUP(E41,'LISTADO ATM'!$A$2:$C$902,3,0)</f>
        <v>DISTRITO NACIONAL</v>
      </c>
      <c r="B41" s="118">
        <v>3335972435</v>
      </c>
      <c r="C41" s="99">
        <v>44407.493668981479</v>
      </c>
      <c r="D41" s="99" t="s">
        <v>2177</v>
      </c>
      <c r="E41" s="142">
        <v>453</v>
      </c>
      <c r="F41" s="167" t="str">
        <f>VLOOKUP(E41,VIP!$A$2:$O14815,2,0)</f>
        <v>DRBR453</v>
      </c>
      <c r="G41" s="167" t="str">
        <f>VLOOKUP(E41,'LISTADO ATM'!$A$2:$B$901,2,0)</f>
        <v xml:space="preserve">ATM Autobanco Sarasota II </v>
      </c>
      <c r="H41" s="167" t="str">
        <f>VLOOKUP(E41,VIP!$A$2:$O19776,7,FALSE)</f>
        <v>Si</v>
      </c>
      <c r="I41" s="167" t="str">
        <f>VLOOKUP(E41,VIP!$A$2:$O11741,8,FALSE)</f>
        <v>Si</v>
      </c>
      <c r="J41" s="167" t="str">
        <f>VLOOKUP(E41,VIP!$A$2:$O11691,8,FALSE)</f>
        <v>Si</v>
      </c>
      <c r="K41" s="167" t="str">
        <f>VLOOKUP(E41,VIP!$A$2:$O15265,6,0)</f>
        <v>SI</v>
      </c>
      <c r="L41" s="147" t="s">
        <v>2216</v>
      </c>
      <c r="M41" s="98" t="s">
        <v>2442</v>
      </c>
      <c r="N41" s="98" t="s">
        <v>2449</v>
      </c>
      <c r="O41" s="166" t="s">
        <v>2451</v>
      </c>
      <c r="P41" s="166"/>
      <c r="Q41" s="98" t="s">
        <v>2216</v>
      </c>
    </row>
    <row r="42" spans="1:17" ht="18" x14ac:dyDescent="0.25">
      <c r="A42" s="166" t="str">
        <f>VLOOKUP(E42,'LISTADO ATM'!$A$2:$C$902,3,0)</f>
        <v>DISTRITO NACIONAL</v>
      </c>
      <c r="B42" s="118">
        <v>3335972930</v>
      </c>
      <c r="C42" s="99">
        <v>44407.652141203704</v>
      </c>
      <c r="D42" s="99" t="s">
        <v>2177</v>
      </c>
      <c r="E42" s="142">
        <v>473</v>
      </c>
      <c r="F42" s="167" t="str">
        <f>VLOOKUP(E42,VIP!$A$2:$O14808,2,0)</f>
        <v>DRBR473</v>
      </c>
      <c r="G42" s="167" t="str">
        <f>VLOOKUP(E42,'LISTADO ATM'!$A$2:$B$901,2,0)</f>
        <v xml:space="preserve">ATM Oficina Carrefour II </v>
      </c>
      <c r="H42" s="167" t="str">
        <f>VLOOKUP(E42,VIP!$A$2:$O19769,7,FALSE)</f>
        <v>Si</v>
      </c>
      <c r="I42" s="167" t="str">
        <f>VLOOKUP(E42,VIP!$A$2:$O11734,8,FALSE)</f>
        <v>Si</v>
      </c>
      <c r="J42" s="167" t="str">
        <f>VLOOKUP(E42,VIP!$A$2:$O11684,8,FALSE)</f>
        <v>Si</v>
      </c>
      <c r="K42" s="167" t="str">
        <f>VLOOKUP(E42,VIP!$A$2:$O15258,6,0)</f>
        <v>NO</v>
      </c>
      <c r="L42" s="147" t="s">
        <v>2216</v>
      </c>
      <c r="M42" s="98" t="s">
        <v>2442</v>
      </c>
      <c r="N42" s="98" t="s">
        <v>2449</v>
      </c>
      <c r="O42" s="166" t="s">
        <v>2451</v>
      </c>
      <c r="P42" s="166"/>
      <c r="Q42" s="98" t="s">
        <v>2216</v>
      </c>
    </row>
    <row r="43" spans="1:17" ht="18" x14ac:dyDescent="0.25">
      <c r="A43" s="166" t="str">
        <f>VLOOKUP(E43,'LISTADO ATM'!$A$2:$C$902,3,0)</f>
        <v>DISTRITO NACIONAL</v>
      </c>
      <c r="B43" s="118">
        <v>3335972936</v>
      </c>
      <c r="C43" s="99">
        <v>44407.654768518521</v>
      </c>
      <c r="D43" s="99" t="s">
        <v>2177</v>
      </c>
      <c r="E43" s="142">
        <v>517</v>
      </c>
      <c r="F43" s="167" t="str">
        <f>VLOOKUP(E43,VIP!$A$2:$O14806,2,0)</f>
        <v>DRBR517</v>
      </c>
      <c r="G43" s="167" t="str">
        <f>VLOOKUP(E43,'LISTADO ATM'!$A$2:$B$901,2,0)</f>
        <v xml:space="preserve">ATM Autobanco Oficina Sans Soucí </v>
      </c>
      <c r="H43" s="167" t="str">
        <f>VLOOKUP(E43,VIP!$A$2:$O19767,7,FALSE)</f>
        <v>Si</v>
      </c>
      <c r="I43" s="167" t="str">
        <f>VLOOKUP(E43,VIP!$A$2:$O11732,8,FALSE)</f>
        <v>Si</v>
      </c>
      <c r="J43" s="167" t="str">
        <f>VLOOKUP(E43,VIP!$A$2:$O11682,8,FALSE)</f>
        <v>Si</v>
      </c>
      <c r="K43" s="167" t="str">
        <f>VLOOKUP(E43,VIP!$A$2:$O15256,6,0)</f>
        <v>SI</v>
      </c>
      <c r="L43" s="147" t="s">
        <v>2216</v>
      </c>
      <c r="M43" s="98" t="s">
        <v>2442</v>
      </c>
      <c r="N43" s="98" t="s">
        <v>2449</v>
      </c>
      <c r="O43" s="166" t="s">
        <v>2451</v>
      </c>
      <c r="P43" s="166"/>
      <c r="Q43" s="98" t="s">
        <v>2216</v>
      </c>
    </row>
    <row r="44" spans="1:17" ht="18" x14ac:dyDescent="0.25">
      <c r="A44" s="166" t="str">
        <f>VLOOKUP(E44,'LISTADO ATM'!$A$2:$C$902,3,0)</f>
        <v>ESTE</v>
      </c>
      <c r="B44" s="118">
        <v>3335972923</v>
      </c>
      <c r="C44" s="99">
        <v>44407.649282407408</v>
      </c>
      <c r="D44" s="99" t="s">
        <v>2177</v>
      </c>
      <c r="E44" s="142">
        <v>519</v>
      </c>
      <c r="F44" s="167" t="str">
        <f>VLOOKUP(E44,VIP!$A$2:$O14812,2,0)</f>
        <v>DRBR519</v>
      </c>
      <c r="G44" s="167" t="str">
        <f>VLOOKUP(E44,'LISTADO ATM'!$A$2:$B$901,2,0)</f>
        <v xml:space="preserve">ATM Plaza Estrella (Bávaro) </v>
      </c>
      <c r="H44" s="167" t="str">
        <f>VLOOKUP(E44,VIP!$A$2:$O19773,7,FALSE)</f>
        <v>Si</v>
      </c>
      <c r="I44" s="167" t="str">
        <f>VLOOKUP(E44,VIP!$A$2:$O11738,8,FALSE)</f>
        <v>Si</v>
      </c>
      <c r="J44" s="167" t="str">
        <f>VLOOKUP(E44,VIP!$A$2:$O11688,8,FALSE)</f>
        <v>Si</v>
      </c>
      <c r="K44" s="167" t="str">
        <f>VLOOKUP(E44,VIP!$A$2:$O15262,6,0)</f>
        <v>NO</v>
      </c>
      <c r="L44" s="147" t="s">
        <v>2216</v>
      </c>
      <c r="M44" s="98" t="s">
        <v>2442</v>
      </c>
      <c r="N44" s="98" t="s">
        <v>2605</v>
      </c>
      <c r="O44" s="166" t="s">
        <v>2451</v>
      </c>
      <c r="P44" s="170"/>
      <c r="Q44" s="98" t="s">
        <v>2216</v>
      </c>
    </row>
    <row r="45" spans="1:17" ht="18" x14ac:dyDescent="0.25">
      <c r="A45" s="166" t="str">
        <f>VLOOKUP(E45,'LISTADO ATM'!$A$2:$C$902,3,0)</f>
        <v>DISTRITO NACIONAL</v>
      </c>
      <c r="B45" s="118">
        <v>3335972762</v>
      </c>
      <c r="C45" s="99">
        <v>44407.610173611109</v>
      </c>
      <c r="D45" s="99" t="s">
        <v>2177</v>
      </c>
      <c r="E45" s="142">
        <v>560</v>
      </c>
      <c r="F45" s="167" t="str">
        <f>VLOOKUP(E45,VIP!$A$2:$O14799,2,0)</f>
        <v>DRBR229</v>
      </c>
      <c r="G45" s="167" t="str">
        <f>VLOOKUP(E45,'LISTADO ATM'!$A$2:$B$901,2,0)</f>
        <v xml:space="preserve">ATM Junta Central Electoral </v>
      </c>
      <c r="H45" s="167" t="str">
        <f>VLOOKUP(E45,VIP!$A$2:$O19760,7,FALSE)</f>
        <v>Si</v>
      </c>
      <c r="I45" s="167" t="str">
        <f>VLOOKUP(E45,VIP!$A$2:$O11725,8,FALSE)</f>
        <v>Si</v>
      </c>
      <c r="J45" s="167" t="str">
        <f>VLOOKUP(E45,VIP!$A$2:$O11675,8,FALSE)</f>
        <v>Si</v>
      </c>
      <c r="K45" s="167" t="str">
        <f>VLOOKUP(E45,VIP!$A$2:$O15249,6,0)</f>
        <v>SI</v>
      </c>
      <c r="L45" s="147" t="s">
        <v>2216</v>
      </c>
      <c r="M45" s="98" t="s">
        <v>2442</v>
      </c>
      <c r="N45" s="98" t="s">
        <v>2449</v>
      </c>
      <c r="O45" s="166" t="s">
        <v>2451</v>
      </c>
      <c r="P45" s="170"/>
      <c r="Q45" s="98" t="s">
        <v>2216</v>
      </c>
    </row>
    <row r="46" spans="1:17" ht="18" x14ac:dyDescent="0.25">
      <c r="A46" s="166" t="str">
        <f>VLOOKUP(E46,'LISTADO ATM'!$A$2:$C$902,3,0)</f>
        <v>SUR</v>
      </c>
      <c r="B46" s="118">
        <v>3335972470</v>
      </c>
      <c r="C46" s="99">
        <v>44407.505486111113</v>
      </c>
      <c r="D46" s="99" t="s">
        <v>2177</v>
      </c>
      <c r="E46" s="142">
        <v>616</v>
      </c>
      <c r="F46" s="167" t="str">
        <f>VLOOKUP(E46,VIP!$A$2:$O14812,2,0)</f>
        <v>DRBR187</v>
      </c>
      <c r="G46" s="167" t="str">
        <f>VLOOKUP(E46,'LISTADO ATM'!$A$2:$B$901,2,0)</f>
        <v xml:space="preserve">ATM 5ta. Brigada Barahona </v>
      </c>
      <c r="H46" s="167" t="str">
        <f>VLOOKUP(E46,VIP!$A$2:$O19773,7,FALSE)</f>
        <v>Si</v>
      </c>
      <c r="I46" s="167" t="str">
        <f>VLOOKUP(E46,VIP!$A$2:$O11738,8,FALSE)</f>
        <v>Si</v>
      </c>
      <c r="J46" s="167" t="str">
        <f>VLOOKUP(E46,VIP!$A$2:$O11688,8,FALSE)</f>
        <v>Si</v>
      </c>
      <c r="K46" s="167" t="str">
        <f>VLOOKUP(E46,VIP!$A$2:$O15262,6,0)</f>
        <v>NO</v>
      </c>
      <c r="L46" s="147" t="s">
        <v>2216</v>
      </c>
      <c r="M46" s="98" t="s">
        <v>2442</v>
      </c>
      <c r="N46" s="98" t="s">
        <v>2449</v>
      </c>
      <c r="O46" s="166" t="s">
        <v>2451</v>
      </c>
      <c r="P46" s="166"/>
      <c r="Q46" s="98" t="s">
        <v>2216</v>
      </c>
    </row>
    <row r="47" spans="1:17" ht="18" x14ac:dyDescent="0.25">
      <c r="A47" s="166" t="str">
        <f>VLOOKUP(E47,'LISTADO ATM'!$A$2:$C$902,3,0)</f>
        <v>DISTRITO NACIONAL</v>
      </c>
      <c r="B47" s="118">
        <v>3335971853</v>
      </c>
      <c r="C47" s="99">
        <v>44406.832719907405</v>
      </c>
      <c r="D47" s="99" t="s">
        <v>2177</v>
      </c>
      <c r="E47" s="142">
        <v>671</v>
      </c>
      <c r="F47" s="167" t="str">
        <f>VLOOKUP(E47,VIP!$A$2:$O14782,2,0)</f>
        <v>DRBR671</v>
      </c>
      <c r="G47" s="167" t="str">
        <f>VLOOKUP(E47,'LISTADO ATM'!$A$2:$B$901,2,0)</f>
        <v>ATM Ayuntamiento Sto. Dgo. Norte</v>
      </c>
      <c r="H47" s="167" t="str">
        <f>VLOOKUP(E47,VIP!$A$2:$O19743,7,FALSE)</f>
        <v>Si</v>
      </c>
      <c r="I47" s="167" t="str">
        <f>VLOOKUP(E47,VIP!$A$2:$O11708,8,FALSE)</f>
        <v>Si</v>
      </c>
      <c r="J47" s="167" t="str">
        <f>VLOOKUP(E47,VIP!$A$2:$O11658,8,FALSE)</f>
        <v>Si</v>
      </c>
      <c r="K47" s="167" t="str">
        <f>VLOOKUP(E47,VIP!$A$2:$O15232,6,0)</f>
        <v>NO</v>
      </c>
      <c r="L47" s="147" t="s">
        <v>2216</v>
      </c>
      <c r="M47" s="98" t="s">
        <v>2442</v>
      </c>
      <c r="N47" s="98" t="s">
        <v>2449</v>
      </c>
      <c r="O47" s="166" t="s">
        <v>2451</v>
      </c>
      <c r="P47" s="166"/>
      <c r="Q47" s="98" t="s">
        <v>2216</v>
      </c>
    </row>
    <row r="48" spans="1:17" ht="18" x14ac:dyDescent="0.25">
      <c r="A48" s="166" t="str">
        <f>VLOOKUP(E48,'LISTADO ATM'!$A$2:$C$902,3,0)</f>
        <v>SUR</v>
      </c>
      <c r="B48" s="118">
        <v>3335972421</v>
      </c>
      <c r="C48" s="99">
        <v>44407.488206018519</v>
      </c>
      <c r="D48" s="99" t="s">
        <v>2177</v>
      </c>
      <c r="E48" s="142">
        <v>783</v>
      </c>
      <c r="F48" s="167" t="str">
        <f>VLOOKUP(E48,VIP!$A$2:$O14816,2,0)</f>
        <v>DRBR303</v>
      </c>
      <c r="G48" s="167" t="str">
        <f>VLOOKUP(E48,'LISTADO ATM'!$A$2:$B$901,2,0)</f>
        <v xml:space="preserve">ATM Autobanco Alfa y Omega (Barahona) </v>
      </c>
      <c r="H48" s="167" t="str">
        <f>VLOOKUP(E48,VIP!$A$2:$O19777,7,FALSE)</f>
        <v>Si</v>
      </c>
      <c r="I48" s="167" t="str">
        <f>VLOOKUP(E48,VIP!$A$2:$O11742,8,FALSE)</f>
        <v>Si</v>
      </c>
      <c r="J48" s="167" t="str">
        <f>VLOOKUP(E48,VIP!$A$2:$O11692,8,FALSE)</f>
        <v>Si</v>
      </c>
      <c r="K48" s="167" t="str">
        <f>VLOOKUP(E48,VIP!$A$2:$O15266,6,0)</f>
        <v>NO</v>
      </c>
      <c r="L48" s="147" t="s">
        <v>2216</v>
      </c>
      <c r="M48" s="98" t="s">
        <v>2442</v>
      </c>
      <c r="N48" s="98" t="s">
        <v>2449</v>
      </c>
      <c r="O48" s="166" t="s">
        <v>2451</v>
      </c>
      <c r="P48" s="169"/>
      <c r="Q48" s="98" t="s">
        <v>2216</v>
      </c>
    </row>
    <row r="49" spans="1:17" ht="18" x14ac:dyDescent="0.25">
      <c r="A49" s="166" t="str">
        <f>VLOOKUP(E49,'LISTADO ATM'!$A$2:$C$902,3,0)</f>
        <v>DISTRITO NACIONAL</v>
      </c>
      <c r="B49" s="118">
        <v>3335972458</v>
      </c>
      <c r="C49" s="99">
        <v>44407.503541666665</v>
      </c>
      <c r="D49" s="99" t="s">
        <v>2177</v>
      </c>
      <c r="E49" s="142">
        <v>883</v>
      </c>
      <c r="F49" s="167" t="str">
        <f>VLOOKUP(E49,VIP!$A$2:$O14814,2,0)</f>
        <v>DRBR883</v>
      </c>
      <c r="G49" s="167" t="str">
        <f>VLOOKUP(E49,'LISTADO ATM'!$A$2:$B$901,2,0)</f>
        <v xml:space="preserve">ATM Oficina Filadelfia Plaza </v>
      </c>
      <c r="H49" s="167" t="str">
        <f>VLOOKUP(E49,VIP!$A$2:$O19775,7,FALSE)</f>
        <v>Si</v>
      </c>
      <c r="I49" s="167" t="str">
        <f>VLOOKUP(E49,VIP!$A$2:$O11740,8,FALSE)</f>
        <v>Si</v>
      </c>
      <c r="J49" s="167" t="str">
        <f>VLOOKUP(E49,VIP!$A$2:$O11690,8,FALSE)</f>
        <v>Si</v>
      </c>
      <c r="K49" s="167" t="str">
        <f>VLOOKUP(E49,VIP!$A$2:$O15264,6,0)</f>
        <v>NO</v>
      </c>
      <c r="L49" s="147" t="s">
        <v>2216</v>
      </c>
      <c r="M49" s="98" t="s">
        <v>2442</v>
      </c>
      <c r="N49" s="98" t="s">
        <v>2449</v>
      </c>
      <c r="O49" s="166" t="s">
        <v>2451</v>
      </c>
      <c r="P49" s="170"/>
      <c r="Q49" s="98" t="s">
        <v>2216</v>
      </c>
    </row>
    <row r="50" spans="1:17" ht="18" x14ac:dyDescent="0.25">
      <c r="A50" s="166" t="str">
        <f>VLOOKUP(E50,'LISTADO ATM'!$A$2:$C$902,3,0)</f>
        <v>NORTE</v>
      </c>
      <c r="B50" s="118">
        <v>3335972747</v>
      </c>
      <c r="C50" s="99">
        <v>44407.604861111111</v>
      </c>
      <c r="D50" s="99" t="s">
        <v>2465</v>
      </c>
      <c r="E50" s="142">
        <v>605</v>
      </c>
      <c r="F50" s="167" t="str">
        <f>VLOOKUP(E50,VIP!$A$2:$O14802,2,0)</f>
        <v>DRBR141</v>
      </c>
      <c r="G50" s="167" t="str">
        <f>VLOOKUP(E50,'LISTADO ATM'!$A$2:$B$901,2,0)</f>
        <v xml:space="preserve">ATM Oficina Bonao I </v>
      </c>
      <c r="H50" s="167" t="str">
        <f>VLOOKUP(E50,VIP!$A$2:$O19763,7,FALSE)</f>
        <v>Si</v>
      </c>
      <c r="I50" s="167" t="str">
        <f>VLOOKUP(E50,VIP!$A$2:$O11728,8,FALSE)</f>
        <v>Si</v>
      </c>
      <c r="J50" s="167" t="str">
        <f>VLOOKUP(E50,VIP!$A$2:$O11678,8,FALSE)</f>
        <v>Si</v>
      </c>
      <c r="K50" s="167" t="str">
        <f>VLOOKUP(E50,VIP!$A$2:$O15252,6,0)</f>
        <v>SI</v>
      </c>
      <c r="L50" s="147" t="s">
        <v>2616</v>
      </c>
      <c r="M50" s="173" t="s">
        <v>2541</v>
      </c>
      <c r="N50" s="220" t="s">
        <v>2602</v>
      </c>
      <c r="O50" s="166" t="s">
        <v>2617</v>
      </c>
      <c r="P50" s="220" t="s">
        <v>2618</v>
      </c>
      <c r="Q50" s="172" t="s">
        <v>2616</v>
      </c>
    </row>
    <row r="51" spans="1:17" ht="18" x14ac:dyDescent="0.25">
      <c r="A51" s="166" t="str">
        <f>VLOOKUP(E51,'LISTADO ATM'!$A$2:$C$902,3,0)</f>
        <v>NORTE</v>
      </c>
      <c r="B51" s="118">
        <v>3335972740</v>
      </c>
      <c r="C51" s="99">
        <v>44407.602083333331</v>
      </c>
      <c r="D51" s="99" t="s">
        <v>2465</v>
      </c>
      <c r="E51" s="142">
        <v>637</v>
      </c>
      <c r="F51" s="167" t="str">
        <f>VLOOKUP(E51,VIP!$A$2:$O14804,2,0)</f>
        <v>DRBR637</v>
      </c>
      <c r="G51" s="167" t="str">
        <f>VLOOKUP(E51,'LISTADO ATM'!$A$2:$B$901,2,0)</f>
        <v xml:space="preserve">ATM UNP Monción </v>
      </c>
      <c r="H51" s="167" t="str">
        <f>VLOOKUP(E51,VIP!$A$2:$O19765,7,FALSE)</f>
        <v>Si</v>
      </c>
      <c r="I51" s="167" t="str">
        <f>VLOOKUP(E51,VIP!$A$2:$O11730,8,FALSE)</f>
        <v>Si</v>
      </c>
      <c r="J51" s="167" t="str">
        <f>VLOOKUP(E51,VIP!$A$2:$O11680,8,FALSE)</f>
        <v>Si</v>
      </c>
      <c r="K51" s="167" t="str">
        <f>VLOOKUP(E51,VIP!$A$2:$O15254,6,0)</f>
        <v>NO</v>
      </c>
      <c r="L51" s="147" t="s">
        <v>2616</v>
      </c>
      <c r="M51" s="173" t="s">
        <v>2541</v>
      </c>
      <c r="N51" s="220" t="s">
        <v>2602</v>
      </c>
      <c r="O51" s="166" t="s">
        <v>2617</v>
      </c>
      <c r="P51" s="220" t="s">
        <v>2618</v>
      </c>
      <c r="Q51" s="172" t="s">
        <v>2616</v>
      </c>
    </row>
    <row r="52" spans="1:17" ht="18" x14ac:dyDescent="0.25">
      <c r="A52" s="166" t="str">
        <f>VLOOKUP(E52,'LISTADO ATM'!$A$2:$C$902,3,0)</f>
        <v>ESTE</v>
      </c>
      <c r="B52" s="118">
        <v>3335972410</v>
      </c>
      <c r="C52" s="99">
        <v>44407.485821759263</v>
      </c>
      <c r="D52" s="99" t="s">
        <v>2465</v>
      </c>
      <c r="E52" s="142">
        <v>742</v>
      </c>
      <c r="F52" s="167" t="str">
        <f>VLOOKUP(E52,VIP!$A$2:$O14805,2,0)</f>
        <v>DRBR990</v>
      </c>
      <c r="G52" s="167" t="str">
        <f>VLOOKUP(E52,'LISTADO ATM'!$A$2:$B$901,2,0)</f>
        <v xml:space="preserve">ATM Oficina Plaza del Rey (La Romana) </v>
      </c>
      <c r="H52" s="167" t="str">
        <f>VLOOKUP(E52,VIP!$A$2:$O19766,7,FALSE)</f>
        <v>Si</v>
      </c>
      <c r="I52" s="167" t="str">
        <f>VLOOKUP(E52,VIP!$A$2:$O11731,8,FALSE)</f>
        <v>Si</v>
      </c>
      <c r="J52" s="167" t="str">
        <f>VLOOKUP(E52,VIP!$A$2:$O11681,8,FALSE)</f>
        <v>Si</v>
      </c>
      <c r="K52" s="167" t="str">
        <f>VLOOKUP(E52,VIP!$A$2:$O15255,6,0)</f>
        <v>NO</v>
      </c>
      <c r="L52" s="147" t="s">
        <v>2616</v>
      </c>
      <c r="M52" s="173" t="s">
        <v>2541</v>
      </c>
      <c r="N52" s="173" t="s">
        <v>2602</v>
      </c>
      <c r="O52" s="166" t="s">
        <v>2617</v>
      </c>
      <c r="P52" s="220" t="s">
        <v>2618</v>
      </c>
      <c r="Q52" s="172" t="s">
        <v>2616</v>
      </c>
    </row>
    <row r="53" spans="1:17" ht="18" x14ac:dyDescent="0.25">
      <c r="A53" s="166" t="str">
        <f>VLOOKUP(E53,'LISTADO ATM'!$A$2:$C$902,3,0)</f>
        <v>SUR</v>
      </c>
      <c r="B53" s="118">
        <v>3335972746</v>
      </c>
      <c r="C53" s="99">
        <v>44407.603449074071</v>
      </c>
      <c r="D53" s="99" t="s">
        <v>2465</v>
      </c>
      <c r="E53" s="142">
        <v>750</v>
      </c>
      <c r="F53" s="167" t="str">
        <f>VLOOKUP(E53,VIP!$A$2:$O14803,2,0)</f>
        <v>DRBR265</v>
      </c>
      <c r="G53" s="167" t="str">
        <f>VLOOKUP(E53,'LISTADO ATM'!$A$2:$B$901,2,0)</f>
        <v xml:space="preserve">ATM UNP Duvergé </v>
      </c>
      <c r="H53" s="167" t="str">
        <f>VLOOKUP(E53,VIP!$A$2:$O19764,7,FALSE)</f>
        <v>Si</v>
      </c>
      <c r="I53" s="167" t="str">
        <f>VLOOKUP(E53,VIP!$A$2:$O11729,8,FALSE)</f>
        <v>Si</v>
      </c>
      <c r="J53" s="167" t="str">
        <f>VLOOKUP(E53,VIP!$A$2:$O11679,8,FALSE)</f>
        <v>Si</v>
      </c>
      <c r="K53" s="167" t="str">
        <f>VLOOKUP(E53,VIP!$A$2:$O15253,6,0)</f>
        <v>SI</v>
      </c>
      <c r="L53" s="147" t="s">
        <v>2616</v>
      </c>
      <c r="M53" s="173" t="s">
        <v>2541</v>
      </c>
      <c r="N53" s="220" t="s">
        <v>2602</v>
      </c>
      <c r="O53" s="166" t="s">
        <v>2617</v>
      </c>
      <c r="P53" s="220" t="s">
        <v>2618</v>
      </c>
      <c r="Q53" s="172" t="s">
        <v>2616</v>
      </c>
    </row>
    <row r="54" spans="1:17" ht="18" x14ac:dyDescent="0.25">
      <c r="A54" s="166" t="str">
        <f>VLOOKUP(E54,'LISTADO ATM'!$A$2:$C$902,3,0)</f>
        <v>NORTE</v>
      </c>
      <c r="B54" s="118">
        <v>3335972033</v>
      </c>
      <c r="C54" s="99">
        <v>44407.372372685182</v>
      </c>
      <c r="D54" s="99" t="s">
        <v>2178</v>
      </c>
      <c r="E54" s="142">
        <v>304</v>
      </c>
      <c r="F54" s="167" t="str">
        <f>VLOOKUP(E54,VIP!$A$2:$O14807,2,0)</f>
        <v>DRBR304</v>
      </c>
      <c r="G54" s="167" t="str">
        <f>VLOOKUP(E54,'LISTADO ATM'!$A$2:$B$901,2,0)</f>
        <v xml:space="preserve">ATM Multicentro La Sirena Estrella Sadhala </v>
      </c>
      <c r="H54" s="167" t="str">
        <f>VLOOKUP(E54,VIP!$A$2:$O19768,7,FALSE)</f>
        <v>Si</v>
      </c>
      <c r="I54" s="167" t="str">
        <f>VLOOKUP(E54,VIP!$A$2:$O11733,8,FALSE)</f>
        <v>Si</v>
      </c>
      <c r="J54" s="167" t="str">
        <f>VLOOKUP(E54,VIP!$A$2:$O11683,8,FALSE)</f>
        <v>Si</v>
      </c>
      <c r="K54" s="167" t="str">
        <f>VLOOKUP(E54,VIP!$A$2:$O15257,6,0)</f>
        <v>NO</v>
      </c>
      <c r="L54" s="147" t="s">
        <v>2613</v>
      </c>
      <c r="M54" s="173" t="s">
        <v>2541</v>
      </c>
      <c r="N54" s="220" t="s">
        <v>2602</v>
      </c>
      <c r="O54" s="166" t="s">
        <v>2592</v>
      </c>
      <c r="P54" s="170"/>
      <c r="Q54" s="172">
        <v>44407.602476851855</v>
      </c>
    </row>
    <row r="55" spans="1:17" ht="18" x14ac:dyDescent="0.25">
      <c r="A55" s="166" t="str">
        <f>VLOOKUP(E55,'LISTADO ATM'!$A$2:$C$902,3,0)</f>
        <v>DISTRITO NACIONAL</v>
      </c>
      <c r="B55" s="118">
        <v>3335972046</v>
      </c>
      <c r="C55" s="99">
        <v>44407.37636574074</v>
      </c>
      <c r="D55" s="99" t="s">
        <v>2177</v>
      </c>
      <c r="E55" s="142">
        <v>231</v>
      </c>
      <c r="F55" s="167" t="str">
        <f>VLOOKUP(E55,VIP!$A$2:$O14805,2,0)</f>
        <v>DRBR231</v>
      </c>
      <c r="G55" s="167" t="str">
        <f>VLOOKUP(E55,'LISTADO ATM'!$A$2:$B$901,2,0)</f>
        <v xml:space="preserve">ATM Oficina Zona Oriental </v>
      </c>
      <c r="H55" s="167" t="str">
        <f>VLOOKUP(E55,VIP!$A$2:$O19766,7,FALSE)</f>
        <v>Si</v>
      </c>
      <c r="I55" s="167" t="str">
        <f>VLOOKUP(E55,VIP!$A$2:$O11731,8,FALSE)</f>
        <v>Si</v>
      </c>
      <c r="J55" s="167" t="str">
        <f>VLOOKUP(E55,VIP!$A$2:$O11681,8,FALSE)</f>
        <v>Si</v>
      </c>
      <c r="K55" s="167" t="str">
        <f>VLOOKUP(E55,VIP!$A$2:$O15255,6,0)</f>
        <v>SI</v>
      </c>
      <c r="L55" s="147" t="s">
        <v>2613</v>
      </c>
      <c r="M55" s="173" t="s">
        <v>2541</v>
      </c>
      <c r="N55" s="98" t="s">
        <v>2449</v>
      </c>
      <c r="O55" s="166" t="s">
        <v>2451</v>
      </c>
      <c r="P55" s="169"/>
      <c r="Q55" s="172">
        <v>44407.602476851855</v>
      </c>
    </row>
    <row r="56" spans="1:17" ht="18" x14ac:dyDescent="0.25">
      <c r="A56" s="166" t="str">
        <f>VLOOKUP(E56,'LISTADO ATM'!$A$2:$C$902,3,0)</f>
        <v>NORTE</v>
      </c>
      <c r="B56" s="118">
        <v>3335971813</v>
      </c>
      <c r="C56" s="99">
        <v>44406.736851851849</v>
      </c>
      <c r="D56" s="99" t="s">
        <v>2178</v>
      </c>
      <c r="E56" s="142">
        <v>388</v>
      </c>
      <c r="F56" s="167" t="str">
        <f>VLOOKUP(E56,VIP!$A$2:$O14813,2,0)</f>
        <v>DRBR388</v>
      </c>
      <c r="G56" s="167" t="str">
        <f>VLOOKUP(E56,'LISTADO ATM'!$A$2:$B$901,2,0)</f>
        <v xml:space="preserve">ATM Multicentro La Sirena Puerto Plata </v>
      </c>
      <c r="H56" s="167" t="str">
        <f>VLOOKUP(E56,VIP!$A$2:$O19774,7,FALSE)</f>
        <v>Si</v>
      </c>
      <c r="I56" s="167" t="str">
        <f>VLOOKUP(E56,VIP!$A$2:$O11739,8,FALSE)</f>
        <v>Si</v>
      </c>
      <c r="J56" s="167" t="str">
        <f>VLOOKUP(E56,VIP!$A$2:$O11689,8,FALSE)</f>
        <v>Si</v>
      </c>
      <c r="K56" s="167" t="str">
        <f>VLOOKUP(E56,VIP!$A$2:$O15263,6,0)</f>
        <v>NO</v>
      </c>
      <c r="L56" s="147" t="s">
        <v>2242</v>
      </c>
      <c r="M56" s="173" t="s">
        <v>2541</v>
      </c>
      <c r="N56" s="173" t="s">
        <v>2602</v>
      </c>
      <c r="O56" s="166" t="s">
        <v>2579</v>
      </c>
      <c r="P56" s="170"/>
      <c r="Q56" s="172">
        <v>44407.440196759257</v>
      </c>
    </row>
    <row r="57" spans="1:17" ht="18" x14ac:dyDescent="0.25">
      <c r="A57" s="166" t="str">
        <f>VLOOKUP(E57,'LISTADO ATM'!$A$2:$C$902,3,0)</f>
        <v>NORTE</v>
      </c>
      <c r="B57" s="118">
        <v>3335972955</v>
      </c>
      <c r="C57" s="99">
        <v>44407.661805555559</v>
      </c>
      <c r="D57" s="99" t="s">
        <v>2178</v>
      </c>
      <c r="E57" s="142">
        <v>388</v>
      </c>
      <c r="F57" s="167" t="str">
        <f>VLOOKUP(E57,VIP!$A$2:$O14800,2,0)</f>
        <v>DRBR388</v>
      </c>
      <c r="G57" s="167" t="str">
        <f>VLOOKUP(E57,'LISTADO ATM'!$A$2:$B$901,2,0)</f>
        <v xml:space="preserve">ATM Multicentro La Sirena Puerto Plata </v>
      </c>
      <c r="H57" s="167" t="str">
        <f>VLOOKUP(E57,VIP!$A$2:$O19761,7,FALSE)</f>
        <v>Si</v>
      </c>
      <c r="I57" s="167" t="str">
        <f>VLOOKUP(E57,VIP!$A$2:$O11726,8,FALSE)</f>
        <v>Si</v>
      </c>
      <c r="J57" s="167" t="str">
        <f>VLOOKUP(E57,VIP!$A$2:$O11676,8,FALSE)</f>
        <v>Si</v>
      </c>
      <c r="K57" s="167" t="str">
        <f>VLOOKUP(E57,VIP!$A$2:$O15250,6,0)</f>
        <v>NO</v>
      </c>
      <c r="L57" s="147" t="s">
        <v>2242</v>
      </c>
      <c r="M57" s="173" t="s">
        <v>2541</v>
      </c>
      <c r="N57" s="220" t="s">
        <v>2602</v>
      </c>
      <c r="O57" s="166" t="s">
        <v>2592</v>
      </c>
      <c r="P57" s="170"/>
      <c r="Q57" s="221">
        <v>44407.753472222219</v>
      </c>
    </row>
    <row r="58" spans="1:17" ht="18" x14ac:dyDescent="0.25">
      <c r="A58" s="166" t="str">
        <f>VLOOKUP(E58,'LISTADO ATM'!$A$2:$C$902,3,0)</f>
        <v>NORTE</v>
      </c>
      <c r="B58" s="118">
        <v>3335972485</v>
      </c>
      <c r="C58" s="99">
        <v>44407.509166666663</v>
      </c>
      <c r="D58" s="99" t="s">
        <v>2178</v>
      </c>
      <c r="E58" s="142">
        <v>647</v>
      </c>
      <c r="F58" s="167" t="str">
        <f>VLOOKUP(E58,VIP!$A$2:$O14811,2,0)</f>
        <v>DRBR254</v>
      </c>
      <c r="G58" s="167" t="str">
        <f>VLOOKUP(E58,'LISTADO ATM'!$A$2:$B$901,2,0)</f>
        <v xml:space="preserve">ATM CORAASAN </v>
      </c>
      <c r="H58" s="167" t="str">
        <f>VLOOKUP(E58,VIP!$A$2:$O19772,7,FALSE)</f>
        <v>Si</v>
      </c>
      <c r="I58" s="167" t="str">
        <f>VLOOKUP(E58,VIP!$A$2:$O11737,8,FALSE)</f>
        <v>Si</v>
      </c>
      <c r="J58" s="167" t="str">
        <f>VLOOKUP(E58,VIP!$A$2:$O11687,8,FALSE)</f>
        <v>Si</v>
      </c>
      <c r="K58" s="167" t="str">
        <f>VLOOKUP(E58,VIP!$A$2:$O15261,6,0)</f>
        <v>NO</v>
      </c>
      <c r="L58" s="147" t="s">
        <v>2242</v>
      </c>
      <c r="M58" s="173" t="s">
        <v>2541</v>
      </c>
      <c r="N58" s="220" t="s">
        <v>2602</v>
      </c>
      <c r="O58" s="166" t="s">
        <v>2592</v>
      </c>
      <c r="P58" s="170"/>
      <c r="Q58" s="221">
        <v>44407.759722222225</v>
      </c>
    </row>
    <row r="59" spans="1:17" ht="18" x14ac:dyDescent="0.25">
      <c r="A59" s="166" t="str">
        <f>VLOOKUP(E59,'LISTADO ATM'!$A$2:$C$902,3,0)</f>
        <v>ESTE</v>
      </c>
      <c r="B59" s="118">
        <v>3335970633</v>
      </c>
      <c r="C59" s="99">
        <v>44405.734722222223</v>
      </c>
      <c r="D59" s="99" t="s">
        <v>2177</v>
      </c>
      <c r="E59" s="142">
        <v>114</v>
      </c>
      <c r="F59" s="167" t="str">
        <f>VLOOKUP(E59,VIP!$A$2:$O14810,2,0)</f>
        <v>DRBR114</v>
      </c>
      <c r="G59" s="167" t="str">
        <f>VLOOKUP(E59,'LISTADO ATM'!$A$2:$B$901,2,0)</f>
        <v xml:space="preserve">ATM Oficina Hato Mayor </v>
      </c>
      <c r="H59" s="167" t="str">
        <f>VLOOKUP(E59,VIP!$A$2:$O19771,7,FALSE)</f>
        <v>Si</v>
      </c>
      <c r="I59" s="167" t="str">
        <f>VLOOKUP(E59,VIP!$A$2:$O11736,8,FALSE)</f>
        <v>Si</v>
      </c>
      <c r="J59" s="167" t="str">
        <f>VLOOKUP(E59,VIP!$A$2:$O11686,8,FALSE)</f>
        <v>Si</v>
      </c>
      <c r="K59" s="167" t="str">
        <f>VLOOKUP(E59,VIP!$A$2:$O15260,6,0)</f>
        <v>NO</v>
      </c>
      <c r="L59" s="147" t="s">
        <v>2242</v>
      </c>
      <c r="M59" s="173" t="s">
        <v>2541</v>
      </c>
      <c r="N59" s="220" t="s">
        <v>2602</v>
      </c>
      <c r="O59" s="166" t="s">
        <v>2451</v>
      </c>
      <c r="P59" s="170"/>
      <c r="Q59" s="221">
        <v>44407.759722222225</v>
      </c>
    </row>
    <row r="60" spans="1:17" ht="18" x14ac:dyDescent="0.25">
      <c r="A60" s="166" t="str">
        <f>VLOOKUP(E60,'LISTADO ATM'!$A$2:$C$902,3,0)</f>
        <v>SUR</v>
      </c>
      <c r="B60" s="118">
        <v>3335972498</v>
      </c>
      <c r="C60" s="99">
        <v>44407.51421296296</v>
      </c>
      <c r="D60" s="99" t="s">
        <v>2177</v>
      </c>
      <c r="E60" s="142">
        <v>137</v>
      </c>
      <c r="F60" s="167" t="str">
        <f>VLOOKUP(E60,VIP!$A$2:$O14809,2,0)</f>
        <v>DRBR137</v>
      </c>
      <c r="G60" s="167" t="str">
        <f>VLOOKUP(E60,'LISTADO ATM'!$A$2:$B$901,2,0)</f>
        <v xml:space="preserve">ATM Oficina Nizao </v>
      </c>
      <c r="H60" s="167" t="str">
        <f>VLOOKUP(E60,VIP!$A$2:$O19770,7,FALSE)</f>
        <v>Si</v>
      </c>
      <c r="I60" s="167" t="str">
        <f>VLOOKUP(E60,VIP!$A$2:$O11735,8,FALSE)</f>
        <v>Si</v>
      </c>
      <c r="J60" s="167" t="str">
        <f>VLOOKUP(E60,VIP!$A$2:$O11685,8,FALSE)</f>
        <v>Si</v>
      </c>
      <c r="K60" s="167" t="str">
        <f>VLOOKUP(E60,VIP!$A$2:$O15259,6,0)</f>
        <v>NO</v>
      </c>
      <c r="L60" s="147" t="s">
        <v>2242</v>
      </c>
      <c r="M60" s="173" t="s">
        <v>2541</v>
      </c>
      <c r="N60" s="220" t="s">
        <v>2602</v>
      </c>
      <c r="O60" s="166" t="s">
        <v>2451</v>
      </c>
      <c r="P60" s="166"/>
      <c r="Q60" s="221">
        <v>44407.759722222225</v>
      </c>
    </row>
    <row r="61" spans="1:17" ht="18" x14ac:dyDescent="0.25">
      <c r="A61" s="166" t="str">
        <f>VLOOKUP(E61,'LISTADO ATM'!$A$2:$C$902,3,0)</f>
        <v>ESTE</v>
      </c>
      <c r="B61" s="118">
        <v>3335971873</v>
      </c>
      <c r="C61" s="99">
        <v>44406.932476851849</v>
      </c>
      <c r="D61" s="99" t="s">
        <v>2177</v>
      </c>
      <c r="E61" s="142">
        <v>213</v>
      </c>
      <c r="F61" s="167" t="str">
        <f>VLOOKUP(E61,VIP!$A$2:$O14817,2,0)</f>
        <v>DRBR213</v>
      </c>
      <c r="G61" s="167" t="str">
        <f>VLOOKUP(E61,'LISTADO ATM'!$A$2:$B$901,2,0)</f>
        <v xml:space="preserve">ATM Almacenes Iberia (La Romana) </v>
      </c>
      <c r="H61" s="167" t="str">
        <f>VLOOKUP(E61,VIP!$A$2:$O19778,7,FALSE)</f>
        <v>Si</v>
      </c>
      <c r="I61" s="167" t="str">
        <f>VLOOKUP(E61,VIP!$A$2:$O11743,8,FALSE)</f>
        <v>Si</v>
      </c>
      <c r="J61" s="167" t="str">
        <f>VLOOKUP(E61,VIP!$A$2:$O11693,8,FALSE)</f>
        <v>Si</v>
      </c>
      <c r="K61" s="167" t="str">
        <f>VLOOKUP(E61,VIP!$A$2:$O15267,6,0)</f>
        <v>NO</v>
      </c>
      <c r="L61" s="147" t="s">
        <v>2242</v>
      </c>
      <c r="M61" s="173" t="s">
        <v>2541</v>
      </c>
      <c r="N61" s="173" t="s">
        <v>2602</v>
      </c>
      <c r="O61" s="166" t="s">
        <v>2451</v>
      </c>
      <c r="P61" s="170"/>
      <c r="Q61" s="172">
        <v>44407.440196759257</v>
      </c>
    </row>
    <row r="62" spans="1:17" ht="18" x14ac:dyDescent="0.25">
      <c r="A62" s="166" t="str">
        <f>VLOOKUP(E62,'LISTADO ATM'!$A$2:$C$902,3,0)</f>
        <v>DISTRITO NACIONAL</v>
      </c>
      <c r="B62" s="118">
        <v>3335969593</v>
      </c>
      <c r="C62" s="99">
        <v>44405.378599537034</v>
      </c>
      <c r="D62" s="99" t="s">
        <v>2177</v>
      </c>
      <c r="E62" s="142">
        <v>624</v>
      </c>
      <c r="F62" s="167" t="str">
        <f>VLOOKUP(E62,VIP!$A$2:$O14809,2,0)</f>
        <v>DRBR624</v>
      </c>
      <c r="G62" s="167" t="str">
        <f>VLOOKUP(E62,'LISTADO ATM'!$A$2:$B$901,2,0)</f>
        <v xml:space="preserve">ATM Policía Nacional I </v>
      </c>
      <c r="H62" s="167" t="str">
        <f>VLOOKUP(E62,VIP!$A$2:$O19770,7,FALSE)</f>
        <v>Si</v>
      </c>
      <c r="I62" s="167" t="str">
        <f>VLOOKUP(E62,VIP!$A$2:$O11735,8,FALSE)</f>
        <v>Si</v>
      </c>
      <c r="J62" s="167" t="str">
        <f>VLOOKUP(E62,VIP!$A$2:$O11685,8,FALSE)</f>
        <v>Si</v>
      </c>
      <c r="K62" s="167" t="str">
        <f>VLOOKUP(E62,VIP!$A$2:$O15259,6,0)</f>
        <v>NO</v>
      </c>
      <c r="L62" s="147" t="s">
        <v>2242</v>
      </c>
      <c r="M62" s="173" t="s">
        <v>2541</v>
      </c>
      <c r="N62" s="220" t="s">
        <v>2602</v>
      </c>
      <c r="O62" s="166" t="s">
        <v>2451</v>
      </c>
      <c r="P62" s="170"/>
      <c r="Q62" s="172">
        <v>44407.602476851855</v>
      </c>
    </row>
    <row r="63" spans="1:17" ht="18" x14ac:dyDescent="0.25">
      <c r="A63" s="166" t="str">
        <f>VLOOKUP(E63,'LISTADO ATM'!$A$2:$C$902,3,0)</f>
        <v>DISTRITO NACIONAL</v>
      </c>
      <c r="B63" s="118">
        <v>3335972496</v>
      </c>
      <c r="C63" s="99">
        <v>44407.512303240743</v>
      </c>
      <c r="D63" s="99" t="s">
        <v>2177</v>
      </c>
      <c r="E63" s="142">
        <v>678</v>
      </c>
      <c r="F63" s="167" t="str">
        <f>VLOOKUP(E63,VIP!$A$2:$O14810,2,0)</f>
        <v>DRBR678</v>
      </c>
      <c r="G63" s="167" t="str">
        <f>VLOOKUP(E63,'LISTADO ATM'!$A$2:$B$901,2,0)</f>
        <v>ATM Eco Petroleo San Isidro</v>
      </c>
      <c r="H63" s="167" t="str">
        <f>VLOOKUP(E63,VIP!$A$2:$O19771,7,FALSE)</f>
        <v>Si</v>
      </c>
      <c r="I63" s="167" t="str">
        <f>VLOOKUP(E63,VIP!$A$2:$O11736,8,FALSE)</f>
        <v>Si</v>
      </c>
      <c r="J63" s="167" t="str">
        <f>VLOOKUP(E63,VIP!$A$2:$O11686,8,FALSE)</f>
        <v>Si</v>
      </c>
      <c r="K63" s="167" t="str">
        <f>VLOOKUP(E63,VIP!$A$2:$O15260,6,0)</f>
        <v>NO</v>
      </c>
      <c r="L63" s="147" t="s">
        <v>2242</v>
      </c>
      <c r="M63" s="173" t="s">
        <v>2541</v>
      </c>
      <c r="N63" s="220" t="s">
        <v>2602</v>
      </c>
      <c r="O63" s="166" t="s">
        <v>2451</v>
      </c>
      <c r="P63" s="170"/>
      <c r="Q63" s="221">
        <v>44407.759722222225</v>
      </c>
    </row>
    <row r="64" spans="1:17" ht="18" x14ac:dyDescent="0.25">
      <c r="A64" s="166" t="str">
        <f>VLOOKUP(E64,'LISTADO ATM'!$A$2:$C$902,3,0)</f>
        <v>ESTE</v>
      </c>
      <c r="B64" s="118">
        <v>3335971870</v>
      </c>
      <c r="C64" s="99">
        <v>44406.929722222223</v>
      </c>
      <c r="D64" s="99" t="s">
        <v>2177</v>
      </c>
      <c r="E64" s="142">
        <v>822</v>
      </c>
      <c r="F64" s="167" t="str">
        <f>VLOOKUP(E64,VIP!$A$2:$O14818,2,0)</f>
        <v>DRBR822</v>
      </c>
      <c r="G64" s="167" t="str">
        <f>VLOOKUP(E64,'LISTADO ATM'!$A$2:$B$901,2,0)</f>
        <v xml:space="preserve">ATM INDUSPALMA </v>
      </c>
      <c r="H64" s="167" t="str">
        <f>VLOOKUP(E64,VIP!$A$2:$O19779,7,FALSE)</f>
        <v>Si</v>
      </c>
      <c r="I64" s="167" t="str">
        <f>VLOOKUP(E64,VIP!$A$2:$O11744,8,FALSE)</f>
        <v>Si</v>
      </c>
      <c r="J64" s="167" t="str">
        <f>VLOOKUP(E64,VIP!$A$2:$O11694,8,FALSE)</f>
        <v>Si</v>
      </c>
      <c r="K64" s="167" t="str">
        <f>VLOOKUP(E64,VIP!$A$2:$O15268,6,0)</f>
        <v>NO</v>
      </c>
      <c r="L64" s="147" t="s">
        <v>2242</v>
      </c>
      <c r="M64" s="173" t="s">
        <v>2541</v>
      </c>
      <c r="N64" s="173" t="s">
        <v>2602</v>
      </c>
      <c r="O64" s="166" t="s">
        <v>2451</v>
      </c>
      <c r="P64" s="169"/>
      <c r="Q64" s="172">
        <v>44407.440196759257</v>
      </c>
    </row>
    <row r="65" spans="1:17" ht="18" x14ac:dyDescent="0.25">
      <c r="A65" s="166" t="str">
        <f>VLOOKUP(E65,'LISTADO ATM'!$A$2:$C$902,3,0)</f>
        <v>DISTRITO NACIONAL</v>
      </c>
      <c r="B65" s="118">
        <v>3335971815</v>
      </c>
      <c r="C65" s="99">
        <v>44406.73777777778</v>
      </c>
      <c r="D65" s="99" t="s">
        <v>2177</v>
      </c>
      <c r="E65" s="142">
        <v>883</v>
      </c>
      <c r="F65" s="167" t="str">
        <f>VLOOKUP(E65,VIP!$A$2:$O14814,2,0)</f>
        <v>DRBR883</v>
      </c>
      <c r="G65" s="167" t="str">
        <f>VLOOKUP(E65,'LISTADO ATM'!$A$2:$B$901,2,0)</f>
        <v xml:space="preserve">ATM Oficina Filadelfia Plaza </v>
      </c>
      <c r="H65" s="167" t="str">
        <f>VLOOKUP(E65,VIP!$A$2:$O19775,7,FALSE)</f>
        <v>Si</v>
      </c>
      <c r="I65" s="167" t="str">
        <f>VLOOKUP(E65,VIP!$A$2:$O11740,8,FALSE)</f>
        <v>Si</v>
      </c>
      <c r="J65" s="167" t="str">
        <f>VLOOKUP(E65,VIP!$A$2:$O11690,8,FALSE)</f>
        <v>Si</v>
      </c>
      <c r="K65" s="167" t="str">
        <f>VLOOKUP(E65,VIP!$A$2:$O15264,6,0)</f>
        <v>NO</v>
      </c>
      <c r="L65" s="147" t="s">
        <v>2242</v>
      </c>
      <c r="M65" s="173" t="s">
        <v>2541</v>
      </c>
      <c r="N65" s="173" t="s">
        <v>2602</v>
      </c>
      <c r="O65" s="166" t="s">
        <v>2451</v>
      </c>
      <c r="P65" s="170"/>
      <c r="Q65" s="172">
        <v>44407.440196759257</v>
      </c>
    </row>
    <row r="66" spans="1:17" ht="18" x14ac:dyDescent="0.25">
      <c r="A66" s="166" t="str">
        <f>VLOOKUP(E66,'LISTADO ATM'!$A$2:$C$902,3,0)</f>
        <v>DISTRITO NACIONAL</v>
      </c>
      <c r="B66" s="118">
        <v>3335971874</v>
      </c>
      <c r="C66" s="99">
        <v>44406.937175925923</v>
      </c>
      <c r="D66" s="99" t="s">
        <v>2177</v>
      </c>
      <c r="E66" s="142">
        <v>896</v>
      </c>
      <c r="F66" s="167" t="str">
        <f>VLOOKUP(E66,VIP!$A$2:$O14816,2,0)</f>
        <v>DRBR896</v>
      </c>
      <c r="G66" s="167" t="str">
        <f>VLOOKUP(E66,'LISTADO ATM'!$A$2:$B$901,2,0)</f>
        <v xml:space="preserve">ATM Campamento Militar 16 de Agosto I </v>
      </c>
      <c r="H66" s="167" t="str">
        <f>VLOOKUP(E66,VIP!$A$2:$O19777,7,FALSE)</f>
        <v>Si</v>
      </c>
      <c r="I66" s="167" t="str">
        <f>VLOOKUP(E66,VIP!$A$2:$O11742,8,FALSE)</f>
        <v>Si</v>
      </c>
      <c r="J66" s="167" t="str">
        <f>VLOOKUP(E66,VIP!$A$2:$O11692,8,FALSE)</f>
        <v>Si</v>
      </c>
      <c r="K66" s="167" t="str">
        <f>VLOOKUP(E66,VIP!$A$2:$O15266,6,0)</f>
        <v>NO</v>
      </c>
      <c r="L66" s="147" t="s">
        <v>2242</v>
      </c>
      <c r="M66" s="173" t="s">
        <v>2541</v>
      </c>
      <c r="N66" s="173" t="s">
        <v>2602</v>
      </c>
      <c r="O66" s="166" t="s">
        <v>2451</v>
      </c>
      <c r="P66" s="166"/>
      <c r="Q66" s="172">
        <v>44407.440196759257</v>
      </c>
    </row>
    <row r="67" spans="1:17" ht="18" x14ac:dyDescent="0.25">
      <c r="A67" s="166" t="str">
        <f>VLOOKUP(E67,'LISTADO ATM'!$A$2:$C$902,3,0)</f>
        <v>DISTRITO NACIONAL</v>
      </c>
      <c r="B67" s="118">
        <v>3335971880</v>
      </c>
      <c r="C67" s="99">
        <v>44407.148333333331</v>
      </c>
      <c r="D67" s="99" t="s">
        <v>2177</v>
      </c>
      <c r="E67" s="142">
        <v>930</v>
      </c>
      <c r="F67" s="167" t="str">
        <f>VLOOKUP(E67,VIP!$A$2:$O14800,2,0)</f>
        <v>DRBR930</v>
      </c>
      <c r="G67" s="167" t="str">
        <f>VLOOKUP(E67,'LISTADO ATM'!$A$2:$B$901,2,0)</f>
        <v>ATM Oficina Plaza Spring Center</v>
      </c>
      <c r="H67" s="167" t="str">
        <f>VLOOKUP(E67,VIP!$A$2:$O19761,7,FALSE)</f>
        <v>Si</v>
      </c>
      <c r="I67" s="167" t="str">
        <f>VLOOKUP(E67,VIP!$A$2:$O11726,8,FALSE)</f>
        <v>Si</v>
      </c>
      <c r="J67" s="167" t="str">
        <f>VLOOKUP(E67,VIP!$A$2:$O11676,8,FALSE)</f>
        <v>Si</v>
      </c>
      <c r="K67" s="167" t="str">
        <f>VLOOKUP(E67,VIP!$A$2:$O15250,6,0)</f>
        <v>NO</v>
      </c>
      <c r="L67" s="147" t="s">
        <v>2242</v>
      </c>
      <c r="M67" s="173" t="s">
        <v>2541</v>
      </c>
      <c r="N67" s="173" t="s">
        <v>2602</v>
      </c>
      <c r="O67" s="166" t="s">
        <v>2451</v>
      </c>
      <c r="P67" s="170"/>
      <c r="Q67" s="172">
        <v>44407.440196759257</v>
      </c>
    </row>
    <row r="68" spans="1:17" ht="18" x14ac:dyDescent="0.25">
      <c r="A68" s="166" t="str">
        <f>VLOOKUP(E68,'LISTADO ATM'!$A$2:$C$902,3,0)</f>
        <v>DISTRITO NACIONAL</v>
      </c>
      <c r="B68" s="118">
        <v>3335971825</v>
      </c>
      <c r="C68" s="99">
        <v>44406.759027777778</v>
      </c>
      <c r="D68" s="99" t="s">
        <v>2177</v>
      </c>
      <c r="E68" s="142">
        <v>938</v>
      </c>
      <c r="F68" s="167" t="str">
        <f>VLOOKUP(E68,VIP!$A$2:$O14815,2,0)</f>
        <v>DRBR938</v>
      </c>
      <c r="G68" s="167" t="str">
        <f>VLOOKUP(E68,'LISTADO ATM'!$A$2:$B$901,2,0)</f>
        <v xml:space="preserve">ATM Autobanco Oficina Filadelfia Plaza </v>
      </c>
      <c r="H68" s="167" t="str">
        <f>VLOOKUP(E68,VIP!$A$2:$O19776,7,FALSE)</f>
        <v>Si</v>
      </c>
      <c r="I68" s="167" t="str">
        <f>VLOOKUP(E68,VIP!$A$2:$O11741,8,FALSE)</f>
        <v>Si</v>
      </c>
      <c r="J68" s="167" t="str">
        <f>VLOOKUP(E68,VIP!$A$2:$O11691,8,FALSE)</f>
        <v>Si</v>
      </c>
      <c r="K68" s="167" t="str">
        <f>VLOOKUP(E68,VIP!$A$2:$O15265,6,0)</f>
        <v>NO</v>
      </c>
      <c r="L68" s="147" t="s">
        <v>2242</v>
      </c>
      <c r="M68" s="173" t="s">
        <v>2541</v>
      </c>
      <c r="N68" s="173" t="s">
        <v>2602</v>
      </c>
      <c r="O68" s="166" t="s">
        <v>2451</v>
      </c>
      <c r="P68" s="170"/>
      <c r="Q68" s="172">
        <v>44407.440196759257</v>
      </c>
    </row>
    <row r="69" spans="1:17" ht="18" x14ac:dyDescent="0.25">
      <c r="A69" s="166" t="str">
        <f>VLOOKUP(E69,'LISTADO ATM'!$A$2:$C$902,3,0)</f>
        <v>DISTRITO NACIONAL</v>
      </c>
      <c r="B69" s="118">
        <v>3335971799</v>
      </c>
      <c r="C69" s="99">
        <v>44406.729837962965</v>
      </c>
      <c r="D69" s="99" t="s">
        <v>2177</v>
      </c>
      <c r="E69" s="142">
        <v>12</v>
      </c>
      <c r="F69" s="167" t="str">
        <f>VLOOKUP(E69,VIP!$A$2:$O14811,2,0)</f>
        <v>DRBR012</v>
      </c>
      <c r="G69" s="167" t="str">
        <f>VLOOKUP(E69,'LISTADO ATM'!$A$2:$B$901,2,0)</f>
        <v xml:space="preserve">ATM Comercial Ganadera (San Isidro) </v>
      </c>
      <c r="H69" s="167" t="str">
        <f>VLOOKUP(E69,VIP!$A$2:$O19772,7,FALSE)</f>
        <v>Si</v>
      </c>
      <c r="I69" s="167" t="str">
        <f>VLOOKUP(E69,VIP!$A$2:$O11737,8,FALSE)</f>
        <v>No</v>
      </c>
      <c r="J69" s="167" t="str">
        <f>VLOOKUP(E69,VIP!$A$2:$O11687,8,FALSE)</f>
        <v>No</v>
      </c>
      <c r="K69" s="167" t="str">
        <f>VLOOKUP(E69,VIP!$A$2:$O15261,6,0)</f>
        <v>NO</v>
      </c>
      <c r="L69" s="147" t="s">
        <v>2242</v>
      </c>
      <c r="M69" s="98" t="s">
        <v>2442</v>
      </c>
      <c r="N69" s="98" t="s">
        <v>2449</v>
      </c>
      <c r="O69" s="166" t="s">
        <v>2451</v>
      </c>
      <c r="P69" s="170"/>
      <c r="Q69" s="98" t="s">
        <v>2242</v>
      </c>
    </row>
    <row r="70" spans="1:17" ht="18" x14ac:dyDescent="0.25">
      <c r="A70" s="166" t="str">
        <f>VLOOKUP(E70,'LISTADO ATM'!$A$2:$C$902,3,0)</f>
        <v>ESTE</v>
      </c>
      <c r="B70" s="118">
        <v>3335972953</v>
      </c>
      <c r="C70" s="99">
        <v>44407.660891203705</v>
      </c>
      <c r="D70" s="99" t="s">
        <v>2177</v>
      </c>
      <c r="E70" s="142">
        <v>213</v>
      </c>
      <c r="F70" s="167" t="str">
        <f>VLOOKUP(E70,VIP!$A$2:$O14801,2,0)</f>
        <v>DRBR213</v>
      </c>
      <c r="G70" s="167" t="str">
        <f>VLOOKUP(E70,'LISTADO ATM'!$A$2:$B$901,2,0)</f>
        <v xml:space="preserve">ATM Almacenes Iberia (La Romana) </v>
      </c>
      <c r="H70" s="167" t="str">
        <f>VLOOKUP(E70,VIP!$A$2:$O19762,7,FALSE)</f>
        <v>Si</v>
      </c>
      <c r="I70" s="167" t="str">
        <f>VLOOKUP(E70,VIP!$A$2:$O11727,8,FALSE)</f>
        <v>Si</v>
      </c>
      <c r="J70" s="167" t="str">
        <f>VLOOKUP(E70,VIP!$A$2:$O11677,8,FALSE)</f>
        <v>Si</v>
      </c>
      <c r="K70" s="167" t="str">
        <f>VLOOKUP(E70,VIP!$A$2:$O15251,6,0)</f>
        <v>NO</v>
      </c>
      <c r="L70" s="147" t="s">
        <v>2242</v>
      </c>
      <c r="M70" s="98" t="s">
        <v>2442</v>
      </c>
      <c r="N70" s="98" t="s">
        <v>2449</v>
      </c>
      <c r="O70" s="166" t="s">
        <v>2451</v>
      </c>
      <c r="P70" s="170"/>
      <c r="Q70" s="98" t="s">
        <v>2242</v>
      </c>
    </row>
    <row r="71" spans="1:17" ht="18" x14ac:dyDescent="0.25">
      <c r="A71" s="166" t="str">
        <f>VLOOKUP(E71,'LISTADO ATM'!$A$2:$C$902,3,0)</f>
        <v>ESTE</v>
      </c>
      <c r="B71" s="118">
        <v>3335973121</v>
      </c>
      <c r="C71" s="99">
        <v>44407.777106481481</v>
      </c>
      <c r="D71" s="99" t="s">
        <v>2177</v>
      </c>
      <c r="E71" s="142">
        <v>217</v>
      </c>
      <c r="F71" s="167" t="str">
        <f>VLOOKUP(E71,VIP!$A$2:$O14800,2,0)</f>
        <v>DRBR217</v>
      </c>
      <c r="G71" s="167" t="str">
        <f>VLOOKUP(E71,'LISTADO ATM'!$A$2:$B$901,2,0)</f>
        <v xml:space="preserve">ATM Oficina Bávaro </v>
      </c>
      <c r="H71" s="167" t="str">
        <f>VLOOKUP(E71,VIP!$A$2:$O19761,7,FALSE)</f>
        <v>Si</v>
      </c>
      <c r="I71" s="167" t="str">
        <f>VLOOKUP(E71,VIP!$A$2:$O11726,8,FALSE)</f>
        <v>Si</v>
      </c>
      <c r="J71" s="167" t="str">
        <f>VLOOKUP(E71,VIP!$A$2:$O11676,8,FALSE)</f>
        <v>Si</v>
      </c>
      <c r="K71" s="167" t="str">
        <f>VLOOKUP(E71,VIP!$A$2:$O15250,6,0)</f>
        <v>NO</v>
      </c>
      <c r="L71" s="147" t="s">
        <v>2242</v>
      </c>
      <c r="M71" s="98" t="s">
        <v>2442</v>
      </c>
      <c r="N71" s="98" t="s">
        <v>2449</v>
      </c>
      <c r="O71" s="166" t="s">
        <v>2451</v>
      </c>
      <c r="P71" s="98"/>
      <c r="Q71" s="98" t="s">
        <v>2242</v>
      </c>
    </row>
    <row r="72" spans="1:17" ht="18" x14ac:dyDescent="0.25">
      <c r="A72" s="167" t="str">
        <f>VLOOKUP(E72,'LISTADO ATM'!$A$2:$C$902,3,0)</f>
        <v>DISTRITO NACIONAL</v>
      </c>
      <c r="B72" s="118">
        <v>3335971809</v>
      </c>
      <c r="C72" s="99">
        <v>44406.735798611109</v>
      </c>
      <c r="D72" s="99" t="s">
        <v>2177</v>
      </c>
      <c r="E72" s="142">
        <v>761</v>
      </c>
      <c r="F72" s="167" t="str">
        <f>VLOOKUP(E72,VIP!$A$2:$O14812,2,0)</f>
        <v>DRBR761</v>
      </c>
      <c r="G72" s="167" t="str">
        <f>VLOOKUP(E72,'LISTADO ATM'!$A$2:$B$901,2,0)</f>
        <v xml:space="preserve">ATM ISSPOL </v>
      </c>
      <c r="H72" s="167" t="str">
        <f>VLOOKUP(E72,VIP!$A$2:$O19773,7,FALSE)</f>
        <v>Si</v>
      </c>
      <c r="I72" s="167" t="str">
        <f>VLOOKUP(E72,VIP!$A$2:$O11738,8,FALSE)</f>
        <v>Si</v>
      </c>
      <c r="J72" s="167" t="str">
        <f>VLOOKUP(E72,VIP!$A$2:$O11688,8,FALSE)</f>
        <v>Si</v>
      </c>
      <c r="K72" s="167" t="str">
        <f>VLOOKUP(E72,VIP!$A$2:$O15262,6,0)</f>
        <v>NO</v>
      </c>
      <c r="L72" s="147" t="s">
        <v>2242</v>
      </c>
      <c r="M72" s="98" t="s">
        <v>2442</v>
      </c>
      <c r="N72" s="98" t="s">
        <v>2449</v>
      </c>
      <c r="O72" s="167" t="s">
        <v>2451</v>
      </c>
      <c r="P72" s="169"/>
      <c r="Q72" s="98" t="s">
        <v>2242</v>
      </c>
    </row>
    <row r="73" spans="1:17" s="126" customFormat="1" ht="18" x14ac:dyDescent="0.25">
      <c r="A73" s="168" t="str">
        <f>VLOOKUP(E73,'LISTADO ATM'!$A$2:$C$902,3,0)</f>
        <v>DISTRITO NACIONAL</v>
      </c>
      <c r="B73" s="118">
        <v>3335971953</v>
      </c>
      <c r="C73" s="99">
        <v>44407.34646990741</v>
      </c>
      <c r="D73" s="99" t="s">
        <v>2177</v>
      </c>
      <c r="E73" s="142">
        <v>816</v>
      </c>
      <c r="F73" s="168" t="str">
        <f>VLOOKUP(E73,VIP!$A$2:$O14797,2,0)</f>
        <v>DRBR816</v>
      </c>
      <c r="G73" s="168" t="str">
        <f>VLOOKUP(E73,'LISTADO ATM'!$A$2:$B$901,2,0)</f>
        <v xml:space="preserve">ATM Oficina Pedro Brand </v>
      </c>
      <c r="H73" s="168" t="str">
        <f>VLOOKUP(E73,VIP!$A$2:$O19758,7,FALSE)</f>
        <v>Si</v>
      </c>
      <c r="I73" s="168" t="str">
        <f>VLOOKUP(E73,VIP!$A$2:$O11723,8,FALSE)</f>
        <v>Si</v>
      </c>
      <c r="J73" s="168" t="str">
        <f>VLOOKUP(E73,VIP!$A$2:$O11673,8,FALSE)</f>
        <v>Si</v>
      </c>
      <c r="K73" s="168" t="str">
        <f>VLOOKUP(E73,VIP!$A$2:$O15247,6,0)</f>
        <v>NO</v>
      </c>
      <c r="L73" s="147" t="s">
        <v>2242</v>
      </c>
      <c r="M73" s="98" t="s">
        <v>2442</v>
      </c>
      <c r="N73" s="98" t="s">
        <v>2449</v>
      </c>
      <c r="O73" s="168" t="s">
        <v>2451</v>
      </c>
      <c r="P73" s="170"/>
      <c r="Q73" s="98" t="s">
        <v>2242</v>
      </c>
    </row>
    <row r="74" spans="1:17" s="126" customFormat="1" ht="18" x14ac:dyDescent="0.25">
      <c r="A74" s="168" t="str">
        <f>VLOOKUP(E74,'LISTADO ATM'!$A$2:$C$902,3,0)</f>
        <v>NORTE</v>
      </c>
      <c r="B74" s="118">
        <v>3335971875</v>
      </c>
      <c r="C74" s="99">
        <v>44406.941793981481</v>
      </c>
      <c r="D74" s="99" t="s">
        <v>2591</v>
      </c>
      <c r="E74" s="142">
        <v>599</v>
      </c>
      <c r="F74" s="168" t="str">
        <f>VLOOKUP(E74,VIP!$A$2:$O14825,2,0)</f>
        <v>DRBR258</v>
      </c>
      <c r="G74" s="168" t="str">
        <f>VLOOKUP(E74,'LISTADO ATM'!$A$2:$B$901,2,0)</f>
        <v xml:space="preserve">ATM Oficina Plaza Internacional (Santiago) </v>
      </c>
      <c r="H74" s="168" t="str">
        <f>VLOOKUP(E74,VIP!$A$2:$O19786,7,FALSE)</f>
        <v>Si</v>
      </c>
      <c r="I74" s="168" t="str">
        <f>VLOOKUP(E74,VIP!$A$2:$O11751,8,FALSE)</f>
        <v>Si</v>
      </c>
      <c r="J74" s="168" t="str">
        <f>VLOOKUP(E74,VIP!$A$2:$O11701,8,FALSE)</f>
        <v>Si</v>
      </c>
      <c r="K74" s="168" t="str">
        <f>VLOOKUP(E74,VIP!$A$2:$O15275,6,0)</f>
        <v>NO</v>
      </c>
      <c r="L74" s="147" t="s">
        <v>2603</v>
      </c>
      <c r="M74" s="173" t="s">
        <v>2541</v>
      </c>
      <c r="N74" s="98" t="s">
        <v>2449</v>
      </c>
      <c r="O74" s="168" t="s">
        <v>2593</v>
      </c>
      <c r="P74" s="170"/>
      <c r="Q74" s="221">
        <v>44407.768055555556</v>
      </c>
    </row>
    <row r="75" spans="1:17" s="126" customFormat="1" ht="18" x14ac:dyDescent="0.25">
      <c r="A75" s="168" t="str">
        <f>VLOOKUP(E75,'LISTADO ATM'!$A$2:$C$902,3,0)</f>
        <v>NORTE</v>
      </c>
      <c r="B75" s="118">
        <v>3335971685</v>
      </c>
      <c r="C75" s="99">
        <v>44406.671990740739</v>
      </c>
      <c r="D75" s="99" t="s">
        <v>2465</v>
      </c>
      <c r="E75" s="142">
        <v>990</v>
      </c>
      <c r="F75" s="168" t="str">
        <f>VLOOKUP(E75,VIP!$A$2:$O14824,2,0)</f>
        <v>DRBR742</v>
      </c>
      <c r="G75" s="168" t="str">
        <f>VLOOKUP(E75,'LISTADO ATM'!$A$2:$B$901,2,0)</f>
        <v xml:space="preserve">ATM Autoservicio Bonao II </v>
      </c>
      <c r="H75" s="168" t="str">
        <f>VLOOKUP(E75,VIP!$A$2:$O19785,7,FALSE)</f>
        <v>Si</v>
      </c>
      <c r="I75" s="168" t="str">
        <f>VLOOKUP(E75,VIP!$A$2:$O11750,8,FALSE)</f>
        <v>Si</v>
      </c>
      <c r="J75" s="168" t="str">
        <f>VLOOKUP(E75,VIP!$A$2:$O11700,8,FALSE)</f>
        <v>Si</v>
      </c>
      <c r="K75" s="168" t="str">
        <f>VLOOKUP(E75,VIP!$A$2:$O15274,6,0)</f>
        <v>NO</v>
      </c>
      <c r="L75" s="147" t="s">
        <v>2603</v>
      </c>
      <c r="M75" s="173" t="s">
        <v>2541</v>
      </c>
      <c r="N75" s="220" t="s">
        <v>2602</v>
      </c>
      <c r="O75" s="168" t="s">
        <v>2595</v>
      </c>
      <c r="P75" s="170"/>
      <c r="Q75" s="221">
        <v>44407.771527777775</v>
      </c>
    </row>
    <row r="76" spans="1:17" s="126" customFormat="1" ht="18" x14ac:dyDescent="0.25">
      <c r="A76" s="168" t="str">
        <f>VLOOKUP(E76,'LISTADO ATM'!$A$2:$C$902,3,0)</f>
        <v>DISTRITO NACIONAL</v>
      </c>
      <c r="B76" s="118">
        <v>3335971876</v>
      </c>
      <c r="C76" s="99">
        <v>44406.946527777778</v>
      </c>
      <c r="D76" s="99" t="s">
        <v>2445</v>
      </c>
      <c r="E76" s="142">
        <v>326</v>
      </c>
      <c r="F76" s="168" t="str">
        <f>VLOOKUP(E76,VIP!$A$2:$O14794,2,0)</f>
        <v>DRBR326</v>
      </c>
      <c r="G76" s="168" t="str">
        <f>VLOOKUP(E76,'LISTADO ATM'!$A$2:$B$901,2,0)</f>
        <v>ATM Autoservicio Jiménez Moya II</v>
      </c>
      <c r="H76" s="168" t="str">
        <f>VLOOKUP(E76,VIP!$A$2:$O19755,7,FALSE)</f>
        <v>Si</v>
      </c>
      <c r="I76" s="168" t="str">
        <f>VLOOKUP(E76,VIP!$A$2:$O11720,8,FALSE)</f>
        <v>Si</v>
      </c>
      <c r="J76" s="168" t="str">
        <f>VLOOKUP(E76,VIP!$A$2:$O11670,8,FALSE)</f>
        <v>Si</v>
      </c>
      <c r="K76" s="168" t="str">
        <f>VLOOKUP(E76,VIP!$A$2:$O15244,6,0)</f>
        <v>NO</v>
      </c>
      <c r="L76" s="147" t="s">
        <v>2603</v>
      </c>
      <c r="M76" s="173" t="s">
        <v>2541</v>
      </c>
      <c r="N76" s="98" t="s">
        <v>2449</v>
      </c>
      <c r="O76" s="168" t="s">
        <v>2450</v>
      </c>
      <c r="P76" s="170"/>
      <c r="Q76" s="172">
        <v>44407.440196759257</v>
      </c>
    </row>
    <row r="77" spans="1:17" s="126" customFormat="1" ht="18" x14ac:dyDescent="0.25">
      <c r="A77" s="168" t="str">
        <f>VLOOKUP(E77,'LISTADO ATM'!$A$2:$C$902,3,0)</f>
        <v>DISTRITO NACIONAL</v>
      </c>
      <c r="B77" s="118">
        <v>3335973111</v>
      </c>
      <c r="C77" s="99">
        <v>44407.766412037039</v>
      </c>
      <c r="D77" s="99" t="s">
        <v>2465</v>
      </c>
      <c r="E77" s="142">
        <v>2</v>
      </c>
      <c r="F77" s="168" t="str">
        <f>VLOOKUP(E77,VIP!$A$2:$O14801,2,0)</f>
        <v>DRBR002</v>
      </c>
      <c r="G77" s="168" t="str">
        <f>VLOOKUP(E77,'LISTADO ATM'!$A$2:$B$901,2,0)</f>
        <v>ATM Autoservicio Padre Castellano</v>
      </c>
      <c r="H77" s="168" t="str">
        <f>VLOOKUP(E77,VIP!$A$2:$O19762,7,FALSE)</f>
        <v>Si</v>
      </c>
      <c r="I77" s="168" t="str">
        <f>VLOOKUP(E77,VIP!$A$2:$O11727,8,FALSE)</f>
        <v>Si</v>
      </c>
      <c r="J77" s="168" t="str">
        <f>VLOOKUP(E77,VIP!$A$2:$O11677,8,FALSE)</f>
        <v>Si</v>
      </c>
      <c r="K77" s="168" t="str">
        <f>VLOOKUP(E77,VIP!$A$2:$O15251,6,0)</f>
        <v>NO</v>
      </c>
      <c r="L77" s="147" t="s">
        <v>2603</v>
      </c>
      <c r="M77" s="98" t="s">
        <v>2442</v>
      </c>
      <c r="N77" s="98" t="s">
        <v>2449</v>
      </c>
      <c r="O77" s="168" t="s">
        <v>2466</v>
      </c>
      <c r="P77" s="98"/>
      <c r="Q77" s="98" t="s">
        <v>2603</v>
      </c>
    </row>
    <row r="78" spans="1:17" s="126" customFormat="1" ht="18" x14ac:dyDescent="0.25">
      <c r="A78" s="169" t="str">
        <f>VLOOKUP(E78,'LISTADO ATM'!$A$2:$C$902,3,0)</f>
        <v>NORTE</v>
      </c>
      <c r="B78" s="118">
        <v>3335972758</v>
      </c>
      <c r="C78" s="99">
        <v>44407.608935185184</v>
      </c>
      <c r="D78" s="99" t="s">
        <v>2465</v>
      </c>
      <c r="E78" s="142">
        <v>333</v>
      </c>
      <c r="F78" s="169" t="str">
        <f>VLOOKUP(E78,VIP!$A$2:$O14800,2,0)</f>
        <v>DRBR333</v>
      </c>
      <c r="G78" s="169" t="str">
        <f>VLOOKUP(E78,'LISTADO ATM'!$A$2:$B$901,2,0)</f>
        <v>ATM Oficina Turey Maimón</v>
      </c>
      <c r="H78" s="169" t="str">
        <f>VLOOKUP(E78,VIP!$A$2:$O19761,7,FALSE)</f>
        <v>Si</v>
      </c>
      <c r="I78" s="169" t="str">
        <f>VLOOKUP(E78,VIP!$A$2:$O11726,8,FALSE)</f>
        <v>Si</v>
      </c>
      <c r="J78" s="169" t="str">
        <f>VLOOKUP(E78,VIP!$A$2:$O11676,8,FALSE)</f>
        <v>Si</v>
      </c>
      <c r="K78" s="169" t="str">
        <f>VLOOKUP(E78,VIP!$A$2:$O15250,6,0)</f>
        <v>NO</v>
      </c>
      <c r="L78" s="147" t="s">
        <v>2556</v>
      </c>
      <c r="M78" s="173" t="s">
        <v>2541</v>
      </c>
      <c r="N78" s="220" t="s">
        <v>2602</v>
      </c>
      <c r="O78" s="169" t="s">
        <v>2466</v>
      </c>
      <c r="P78" s="170"/>
      <c r="Q78" s="221">
        <v>44407.772916666669</v>
      </c>
    </row>
    <row r="79" spans="1:17" s="126" customFormat="1" ht="18" x14ac:dyDescent="0.25">
      <c r="A79" s="169" t="str">
        <f>VLOOKUP(E79,'LISTADO ATM'!$A$2:$C$902,3,0)</f>
        <v>DISTRITO NACIONAL</v>
      </c>
      <c r="B79" s="118">
        <v>3335970657</v>
      </c>
      <c r="C79" s="99">
        <v>44405.760231481479</v>
      </c>
      <c r="D79" s="99" t="s">
        <v>2445</v>
      </c>
      <c r="E79" s="142">
        <v>70</v>
      </c>
      <c r="F79" s="169" t="str">
        <f>VLOOKUP(E79,VIP!$A$2:$O14833,2,0)</f>
        <v>DRBR070</v>
      </c>
      <c r="G79" s="169" t="str">
        <f>VLOOKUP(E79,'LISTADO ATM'!$A$2:$B$901,2,0)</f>
        <v xml:space="preserve">ATM Autoservicio Plaza Lama Zona Oriental </v>
      </c>
      <c r="H79" s="169" t="str">
        <f>VLOOKUP(E79,VIP!$A$2:$O19794,7,FALSE)</f>
        <v>Si</v>
      </c>
      <c r="I79" s="169" t="str">
        <f>VLOOKUP(E79,VIP!$A$2:$O11759,8,FALSE)</f>
        <v>Si</v>
      </c>
      <c r="J79" s="169" t="str">
        <f>VLOOKUP(E79,VIP!$A$2:$O11709,8,FALSE)</f>
        <v>Si</v>
      </c>
      <c r="K79" s="169" t="str">
        <f>VLOOKUP(E79,VIP!$A$2:$O15283,6,0)</f>
        <v>NO</v>
      </c>
      <c r="L79" s="147" t="s">
        <v>2556</v>
      </c>
      <c r="M79" s="173" t="s">
        <v>2541</v>
      </c>
      <c r="N79" s="98" t="s">
        <v>2449</v>
      </c>
      <c r="O79" s="169" t="s">
        <v>2450</v>
      </c>
      <c r="P79" s="169"/>
      <c r="Q79" s="221">
        <v>44407.76666666667</v>
      </c>
    </row>
    <row r="80" spans="1:17" s="126" customFormat="1" ht="18" x14ac:dyDescent="0.25">
      <c r="A80" s="169" t="str">
        <f>VLOOKUP(E80,'LISTADO ATM'!$A$2:$C$902,3,0)</f>
        <v>DISTRITO NACIONAL</v>
      </c>
      <c r="B80" s="118">
        <v>3335971845</v>
      </c>
      <c r="C80" s="99">
        <v>44406.82571759259</v>
      </c>
      <c r="D80" s="99" t="s">
        <v>2445</v>
      </c>
      <c r="E80" s="142">
        <v>989</v>
      </c>
      <c r="F80" s="169" t="str">
        <f>VLOOKUP(E80,VIP!$A$2:$O14826,2,0)</f>
        <v>DRBR989</v>
      </c>
      <c r="G80" s="169" t="str">
        <f>VLOOKUP(E80,'LISTADO ATM'!$A$2:$B$901,2,0)</f>
        <v xml:space="preserve">ATM Ministerio de Deportes </v>
      </c>
      <c r="H80" s="169" t="str">
        <f>VLOOKUP(E80,VIP!$A$2:$O19787,7,FALSE)</f>
        <v>Si</v>
      </c>
      <c r="I80" s="169" t="str">
        <f>VLOOKUP(E80,VIP!$A$2:$O11752,8,FALSE)</f>
        <v>Si</v>
      </c>
      <c r="J80" s="169" t="str">
        <f>VLOOKUP(E80,VIP!$A$2:$O11702,8,FALSE)</f>
        <v>Si</v>
      </c>
      <c r="K80" s="169" t="str">
        <f>VLOOKUP(E80,VIP!$A$2:$O15276,6,0)</f>
        <v>NO</v>
      </c>
      <c r="L80" s="147" t="s">
        <v>2556</v>
      </c>
      <c r="M80" s="173" t="s">
        <v>2541</v>
      </c>
      <c r="N80" s="98" t="s">
        <v>2449</v>
      </c>
      <c r="O80" s="169" t="s">
        <v>2450</v>
      </c>
      <c r="P80" s="170"/>
      <c r="Q80" s="172">
        <v>44407.602476851855</v>
      </c>
    </row>
    <row r="81" spans="1:17" s="126" customFormat="1" ht="18" x14ac:dyDescent="0.25">
      <c r="A81" s="169" t="str">
        <f>VLOOKUP(E81,'LISTADO ATM'!$A$2:$C$902,3,0)</f>
        <v>DISTRITO NACIONAL</v>
      </c>
      <c r="B81" s="118">
        <v>3335973090</v>
      </c>
      <c r="C81" s="99">
        <v>44407.737835648149</v>
      </c>
      <c r="D81" s="99" t="s">
        <v>2465</v>
      </c>
      <c r="E81" s="142">
        <v>24</v>
      </c>
      <c r="F81" s="169" t="str">
        <f>VLOOKUP(E81,VIP!$A$2:$O14801,2,0)</f>
        <v>DRBR024</v>
      </c>
      <c r="G81" s="169" t="str">
        <f>VLOOKUP(E81,'LISTADO ATM'!$A$2:$B$901,2,0)</f>
        <v xml:space="preserve">ATM Oficina Eusebio Manzueta </v>
      </c>
      <c r="H81" s="169" t="str">
        <f>VLOOKUP(E81,VIP!$A$2:$O19762,7,FALSE)</f>
        <v>No</v>
      </c>
      <c r="I81" s="169" t="str">
        <f>VLOOKUP(E81,VIP!$A$2:$O11727,8,FALSE)</f>
        <v>No</v>
      </c>
      <c r="J81" s="169" t="str">
        <f>VLOOKUP(E81,VIP!$A$2:$O11677,8,FALSE)</f>
        <v>No</v>
      </c>
      <c r="K81" s="169" t="str">
        <f>VLOOKUP(E81,VIP!$A$2:$O15251,6,0)</f>
        <v>NO</v>
      </c>
      <c r="L81" s="147" t="s">
        <v>2556</v>
      </c>
      <c r="M81" s="98" t="s">
        <v>2442</v>
      </c>
      <c r="N81" s="98" t="s">
        <v>2449</v>
      </c>
      <c r="O81" s="169" t="s">
        <v>2466</v>
      </c>
      <c r="P81" s="170"/>
      <c r="Q81" s="98" t="s">
        <v>2556</v>
      </c>
    </row>
    <row r="82" spans="1:17" s="126" customFormat="1" ht="18" x14ac:dyDescent="0.25">
      <c r="A82" s="169" t="str">
        <f>VLOOKUP(E82,'LISTADO ATM'!$A$2:$C$902,3,0)</f>
        <v>DISTRITO NACIONAL</v>
      </c>
      <c r="B82" s="118">
        <v>3335972212</v>
      </c>
      <c r="C82" s="99">
        <v>44407.426319444443</v>
      </c>
      <c r="D82" s="99" t="s">
        <v>2445</v>
      </c>
      <c r="E82" s="142">
        <v>243</v>
      </c>
      <c r="F82" s="169" t="str">
        <f>VLOOKUP(E82,VIP!$A$2:$O14801,2,0)</f>
        <v>DRBR243</v>
      </c>
      <c r="G82" s="169" t="str">
        <f>VLOOKUP(E82,'LISTADO ATM'!$A$2:$B$901,2,0)</f>
        <v xml:space="preserve">ATM Autoservicio Plaza Central  </v>
      </c>
      <c r="H82" s="169" t="str">
        <f>VLOOKUP(E82,VIP!$A$2:$O19762,7,FALSE)</f>
        <v>Si</v>
      </c>
      <c r="I82" s="169" t="str">
        <f>VLOOKUP(E82,VIP!$A$2:$O11727,8,FALSE)</f>
        <v>Si</v>
      </c>
      <c r="J82" s="169" t="str">
        <f>VLOOKUP(E82,VIP!$A$2:$O11677,8,FALSE)</f>
        <v>Si</v>
      </c>
      <c r="K82" s="169" t="str">
        <f>VLOOKUP(E82,VIP!$A$2:$O15251,6,0)</f>
        <v>SI</v>
      </c>
      <c r="L82" s="147" t="s">
        <v>2556</v>
      </c>
      <c r="M82" s="98" t="s">
        <v>2442</v>
      </c>
      <c r="N82" s="98" t="s">
        <v>2449</v>
      </c>
      <c r="O82" s="169" t="s">
        <v>2450</v>
      </c>
      <c r="P82" s="170"/>
      <c r="Q82" s="98" t="s">
        <v>2556</v>
      </c>
    </row>
    <row r="83" spans="1:17" s="126" customFormat="1" ht="18" x14ac:dyDescent="0.25">
      <c r="A83" s="169" t="str">
        <f>VLOOKUP(E83,'LISTADO ATM'!$A$2:$C$902,3,0)</f>
        <v>DISTRITO NACIONAL</v>
      </c>
      <c r="B83" s="118">
        <v>3335971786</v>
      </c>
      <c r="C83" s="99">
        <v>44406.71533564815</v>
      </c>
      <c r="D83" s="99" t="s">
        <v>2465</v>
      </c>
      <c r="E83" s="142">
        <v>735</v>
      </c>
      <c r="F83" s="169" t="str">
        <f>VLOOKUP(E83,VIP!$A$2:$O14848,2,0)</f>
        <v>DRBR179</v>
      </c>
      <c r="G83" s="169" t="str">
        <f>VLOOKUP(E83,'LISTADO ATM'!$A$2:$B$901,2,0)</f>
        <v xml:space="preserve">ATM Oficina Independencia II  </v>
      </c>
      <c r="H83" s="169" t="str">
        <f>VLOOKUP(E83,VIP!$A$2:$O19809,7,FALSE)</f>
        <v>Si</v>
      </c>
      <c r="I83" s="169" t="str">
        <f>VLOOKUP(E83,VIP!$A$2:$O11774,8,FALSE)</f>
        <v>Si</v>
      </c>
      <c r="J83" s="169" t="str">
        <f>VLOOKUP(E83,VIP!$A$2:$O11724,8,FALSE)</f>
        <v>Si</v>
      </c>
      <c r="K83" s="169" t="str">
        <f>VLOOKUP(E83,VIP!$A$2:$O15298,6,0)</f>
        <v>NO</v>
      </c>
      <c r="L83" s="147" t="s">
        <v>2438</v>
      </c>
      <c r="M83" s="173" t="s">
        <v>2541</v>
      </c>
      <c r="N83" s="173" t="s">
        <v>2602</v>
      </c>
      <c r="O83" s="169" t="s">
        <v>2466</v>
      </c>
      <c r="P83" s="170"/>
      <c r="Q83" s="172">
        <v>44407.440196759257</v>
      </c>
    </row>
    <row r="84" spans="1:17" s="126" customFormat="1" ht="18" x14ac:dyDescent="0.25">
      <c r="A84" s="169" t="str">
        <f>VLOOKUP(E84,'LISTADO ATM'!$A$2:$C$902,3,0)</f>
        <v>SUR</v>
      </c>
      <c r="B84" s="118">
        <v>3335971862</v>
      </c>
      <c r="C84" s="99">
        <v>44406.872789351852</v>
      </c>
      <c r="D84" s="99" t="s">
        <v>2465</v>
      </c>
      <c r="E84" s="142">
        <v>995</v>
      </c>
      <c r="F84" s="169" t="str">
        <f>VLOOKUP(E84,VIP!$A$2:$O14852,2,0)</f>
        <v>DRBR545</v>
      </c>
      <c r="G84" s="169" t="str">
        <f>VLOOKUP(E84,'LISTADO ATM'!$A$2:$B$901,2,0)</f>
        <v xml:space="preserve">ATM Oficina San Cristobal III (Lobby) </v>
      </c>
      <c r="H84" s="169" t="str">
        <f>VLOOKUP(E84,VIP!$A$2:$O19813,7,FALSE)</f>
        <v>Si</v>
      </c>
      <c r="I84" s="169" t="str">
        <f>VLOOKUP(E84,VIP!$A$2:$O11778,8,FALSE)</f>
        <v>No</v>
      </c>
      <c r="J84" s="169" t="str">
        <f>VLOOKUP(E84,VIP!$A$2:$O11728,8,FALSE)</f>
        <v>No</v>
      </c>
      <c r="K84" s="169" t="str">
        <f>VLOOKUP(E84,VIP!$A$2:$O15302,6,0)</f>
        <v>NO</v>
      </c>
      <c r="L84" s="147" t="s">
        <v>2438</v>
      </c>
      <c r="M84" s="173" t="s">
        <v>2541</v>
      </c>
      <c r="N84" s="220" t="s">
        <v>2602</v>
      </c>
      <c r="O84" s="169" t="s">
        <v>2466</v>
      </c>
      <c r="P84" s="170"/>
      <c r="Q84" s="172">
        <v>44407.602476851855</v>
      </c>
    </row>
    <row r="85" spans="1:17" s="126" customFormat="1" ht="18" x14ac:dyDescent="0.25">
      <c r="A85" s="169" t="str">
        <f>VLOOKUP(E85,'LISTADO ATM'!$A$2:$C$902,3,0)</f>
        <v>NORTE</v>
      </c>
      <c r="B85" s="118">
        <v>3335972918</v>
      </c>
      <c r="C85" s="99">
        <v>44407.647534722222</v>
      </c>
      <c r="D85" s="99" t="s">
        <v>2591</v>
      </c>
      <c r="E85" s="142">
        <v>500</v>
      </c>
      <c r="F85" s="169" t="str">
        <f>VLOOKUP(E85,VIP!$A$2:$O14815,2,0)</f>
        <v>DRBR500</v>
      </c>
      <c r="G85" s="169" t="str">
        <f>VLOOKUP(E85,'LISTADO ATM'!$A$2:$B$901,2,0)</f>
        <v xml:space="preserve">ATM UNP Cutupú </v>
      </c>
      <c r="H85" s="169" t="str">
        <f>VLOOKUP(E85,VIP!$A$2:$O19776,7,FALSE)</f>
        <v>Si</v>
      </c>
      <c r="I85" s="169" t="str">
        <f>VLOOKUP(E85,VIP!$A$2:$O11741,8,FALSE)</f>
        <v>Si</v>
      </c>
      <c r="J85" s="169" t="str">
        <f>VLOOKUP(E85,VIP!$A$2:$O11691,8,FALSE)</f>
        <v>Si</v>
      </c>
      <c r="K85" s="169" t="str">
        <f>VLOOKUP(E85,VIP!$A$2:$O15265,6,0)</f>
        <v>NO</v>
      </c>
      <c r="L85" s="147" t="s">
        <v>2438</v>
      </c>
      <c r="M85" s="173" t="s">
        <v>2541</v>
      </c>
      <c r="N85" s="98" t="s">
        <v>2449</v>
      </c>
      <c r="O85" s="169" t="s">
        <v>2593</v>
      </c>
      <c r="P85" s="169"/>
      <c r="Q85" s="221">
        <v>44407.781944444447</v>
      </c>
    </row>
    <row r="86" spans="1:17" s="126" customFormat="1" ht="18" x14ac:dyDescent="0.25">
      <c r="A86" s="169" t="str">
        <f>VLOOKUP(E86,'LISTADO ATM'!$A$2:$C$902,3,0)</f>
        <v>NORTE</v>
      </c>
      <c r="B86" s="118">
        <v>3335972039</v>
      </c>
      <c r="C86" s="99">
        <v>44407.373715277776</v>
      </c>
      <c r="D86" s="99" t="s">
        <v>2591</v>
      </c>
      <c r="E86" s="142">
        <v>602</v>
      </c>
      <c r="F86" s="169" t="str">
        <f>VLOOKUP(E86,VIP!$A$2:$O14806,2,0)</f>
        <v>DRBR122</v>
      </c>
      <c r="G86" s="169" t="str">
        <f>VLOOKUP(E86,'LISTADO ATM'!$A$2:$B$901,2,0)</f>
        <v xml:space="preserve">ATM Zona Franca (Santiago) I </v>
      </c>
      <c r="H86" s="169" t="str">
        <f>VLOOKUP(E86,VIP!$A$2:$O19767,7,FALSE)</f>
        <v>Si</v>
      </c>
      <c r="I86" s="169" t="str">
        <f>VLOOKUP(E86,VIP!$A$2:$O11732,8,FALSE)</f>
        <v>No</v>
      </c>
      <c r="J86" s="169" t="str">
        <f>VLOOKUP(E86,VIP!$A$2:$O11682,8,FALSE)</f>
        <v>No</v>
      </c>
      <c r="K86" s="169" t="str">
        <f>VLOOKUP(E86,VIP!$A$2:$O15256,6,0)</f>
        <v>NO</v>
      </c>
      <c r="L86" s="147" t="s">
        <v>2438</v>
      </c>
      <c r="M86" s="173" t="s">
        <v>2541</v>
      </c>
      <c r="N86" s="98" t="s">
        <v>2449</v>
      </c>
      <c r="O86" s="169" t="s">
        <v>2593</v>
      </c>
      <c r="P86" s="170"/>
      <c r="Q86" s="172">
        <v>44407.602476851855</v>
      </c>
    </row>
    <row r="87" spans="1:17" s="126" customFormat="1" ht="18" x14ac:dyDescent="0.25">
      <c r="A87" s="169" t="str">
        <f>VLOOKUP(E87,'LISTADO ATM'!$A$2:$C$902,3,0)</f>
        <v>NORTE</v>
      </c>
      <c r="B87" s="118">
        <v>3335972387</v>
      </c>
      <c r="C87" s="99">
        <v>44407.482592592591</v>
      </c>
      <c r="D87" s="99" t="s">
        <v>2465</v>
      </c>
      <c r="E87" s="142">
        <v>636</v>
      </c>
      <c r="F87" s="169" t="str">
        <f>VLOOKUP(E87,VIP!$A$2:$O14819,2,0)</f>
        <v>DRBR110</v>
      </c>
      <c r="G87" s="169" t="str">
        <f>VLOOKUP(E87,'LISTADO ATM'!$A$2:$B$901,2,0)</f>
        <v xml:space="preserve">ATM Oficina Tamboríl </v>
      </c>
      <c r="H87" s="169" t="str">
        <f>VLOOKUP(E87,VIP!$A$2:$O19780,7,FALSE)</f>
        <v>Si</v>
      </c>
      <c r="I87" s="169" t="str">
        <f>VLOOKUP(E87,VIP!$A$2:$O11745,8,FALSE)</f>
        <v>Si</v>
      </c>
      <c r="J87" s="169" t="str">
        <f>VLOOKUP(E87,VIP!$A$2:$O11695,8,FALSE)</f>
        <v>Si</v>
      </c>
      <c r="K87" s="169" t="str">
        <f>VLOOKUP(E87,VIP!$A$2:$O15269,6,0)</f>
        <v>SI</v>
      </c>
      <c r="L87" s="147" t="s">
        <v>2438</v>
      </c>
      <c r="M87" s="173" t="s">
        <v>2541</v>
      </c>
      <c r="N87" s="220" t="s">
        <v>2602</v>
      </c>
      <c r="O87" s="169" t="s">
        <v>2595</v>
      </c>
      <c r="P87" s="170"/>
      <c r="Q87" s="172">
        <v>44407.602476851855</v>
      </c>
    </row>
    <row r="88" spans="1:17" s="126" customFormat="1" ht="18" x14ac:dyDescent="0.25">
      <c r="A88" s="169" t="str">
        <f>VLOOKUP(E88,'LISTADO ATM'!$A$2:$C$902,3,0)</f>
        <v>SUR</v>
      </c>
      <c r="B88" s="118">
        <v>3335972047</v>
      </c>
      <c r="C88" s="99">
        <v>44407.376574074071</v>
      </c>
      <c r="D88" s="99" t="s">
        <v>2465</v>
      </c>
      <c r="E88" s="142">
        <v>766</v>
      </c>
      <c r="F88" s="169" t="str">
        <f>VLOOKUP(E88,VIP!$A$2:$O14804,2,0)</f>
        <v>DRBR440</v>
      </c>
      <c r="G88" s="169" t="str">
        <f>VLOOKUP(E88,'LISTADO ATM'!$A$2:$B$901,2,0)</f>
        <v xml:space="preserve">ATM Oficina Azua II </v>
      </c>
      <c r="H88" s="169" t="str">
        <f>VLOOKUP(E88,VIP!$A$2:$O19765,7,FALSE)</f>
        <v>Si</v>
      </c>
      <c r="I88" s="169" t="str">
        <f>VLOOKUP(E88,VIP!$A$2:$O11730,8,FALSE)</f>
        <v>Si</v>
      </c>
      <c r="J88" s="169" t="str">
        <f>VLOOKUP(E88,VIP!$A$2:$O11680,8,FALSE)</f>
        <v>Si</v>
      </c>
      <c r="K88" s="169" t="str">
        <f>VLOOKUP(E88,VIP!$A$2:$O15254,6,0)</f>
        <v>SI</v>
      </c>
      <c r="L88" s="147" t="s">
        <v>2438</v>
      </c>
      <c r="M88" s="173" t="s">
        <v>2541</v>
      </c>
      <c r="N88" s="220" t="s">
        <v>2602</v>
      </c>
      <c r="O88" s="169" t="s">
        <v>2595</v>
      </c>
      <c r="P88" s="170"/>
      <c r="Q88" s="172">
        <v>44407.602476851855</v>
      </c>
    </row>
    <row r="89" spans="1:17" s="126" customFormat="1" ht="18" x14ac:dyDescent="0.25">
      <c r="A89" s="169" t="str">
        <f>VLOOKUP(E89,'LISTADO ATM'!$A$2:$C$902,3,0)</f>
        <v>SUR</v>
      </c>
      <c r="B89" s="118">
        <v>3335971965</v>
      </c>
      <c r="C89" s="99">
        <v>44407.350219907406</v>
      </c>
      <c r="D89" s="99" t="s">
        <v>2465</v>
      </c>
      <c r="E89" s="142">
        <v>962</v>
      </c>
      <c r="F89" s="169" t="str">
        <f>VLOOKUP(E89,VIP!$A$2:$O14796,2,0)</f>
        <v>DRBR962</v>
      </c>
      <c r="G89" s="169" t="str">
        <f>VLOOKUP(E89,'LISTADO ATM'!$A$2:$B$901,2,0)</f>
        <v xml:space="preserve">ATM Oficina Villa Ofelia II (San Juan) </v>
      </c>
      <c r="H89" s="169" t="str">
        <f>VLOOKUP(E89,VIP!$A$2:$O19757,7,FALSE)</f>
        <v>Si</v>
      </c>
      <c r="I89" s="169" t="str">
        <f>VLOOKUP(E89,VIP!$A$2:$O11722,8,FALSE)</f>
        <v>Si</v>
      </c>
      <c r="J89" s="169" t="str">
        <f>VLOOKUP(E89,VIP!$A$2:$O11672,8,FALSE)</f>
        <v>Si</v>
      </c>
      <c r="K89" s="169" t="str">
        <f>VLOOKUP(E89,VIP!$A$2:$O15246,6,0)</f>
        <v>NO</v>
      </c>
      <c r="L89" s="147" t="s">
        <v>2438</v>
      </c>
      <c r="M89" s="173" t="s">
        <v>2541</v>
      </c>
      <c r="N89" s="220" t="s">
        <v>2602</v>
      </c>
      <c r="O89" s="169" t="s">
        <v>2595</v>
      </c>
      <c r="P89" s="169"/>
      <c r="Q89" s="172">
        <v>44407.440196759257</v>
      </c>
    </row>
    <row r="90" spans="1:17" s="126" customFormat="1" ht="18" x14ac:dyDescent="0.25">
      <c r="A90" s="169" t="str">
        <f>VLOOKUP(E90,'LISTADO ATM'!$A$2:$C$902,3,0)</f>
        <v>DISTRITO NACIONAL</v>
      </c>
      <c r="B90" s="118">
        <v>3335971834</v>
      </c>
      <c r="C90" s="99">
        <v>44406.777743055558</v>
      </c>
      <c r="D90" s="99" t="s">
        <v>2445</v>
      </c>
      <c r="E90" s="142">
        <v>377</v>
      </c>
      <c r="F90" s="169" t="str">
        <f>VLOOKUP(E90,VIP!$A$2:$O14851,2,0)</f>
        <v>DRBR377</v>
      </c>
      <c r="G90" s="169" t="str">
        <f>VLOOKUP(E90,'LISTADO ATM'!$A$2:$B$901,2,0)</f>
        <v>ATM Estación del Metro Eduardo Brito</v>
      </c>
      <c r="H90" s="169" t="str">
        <f>VLOOKUP(E90,VIP!$A$2:$O19812,7,FALSE)</f>
        <v>Si</v>
      </c>
      <c r="I90" s="169" t="str">
        <f>VLOOKUP(E90,VIP!$A$2:$O11777,8,FALSE)</f>
        <v>Si</v>
      </c>
      <c r="J90" s="169" t="str">
        <f>VLOOKUP(E90,VIP!$A$2:$O11727,8,FALSE)</f>
        <v>Si</v>
      </c>
      <c r="K90" s="169" t="str">
        <f>VLOOKUP(E90,VIP!$A$2:$O15301,6,0)</f>
        <v>NO</v>
      </c>
      <c r="L90" s="147" t="s">
        <v>2438</v>
      </c>
      <c r="M90" s="173" t="s">
        <v>2541</v>
      </c>
      <c r="N90" s="98" t="s">
        <v>2449</v>
      </c>
      <c r="O90" s="169" t="s">
        <v>2450</v>
      </c>
      <c r="P90" s="170"/>
      <c r="Q90" s="172">
        <v>44407.440196759257</v>
      </c>
    </row>
    <row r="91" spans="1:17" s="126" customFormat="1" ht="18" x14ac:dyDescent="0.25">
      <c r="A91" s="169" t="str">
        <f>VLOOKUP(E91,'LISTADO ATM'!$A$2:$C$902,3,0)</f>
        <v>DISTRITO NACIONAL</v>
      </c>
      <c r="B91" s="118">
        <v>3335971635</v>
      </c>
      <c r="C91" s="99">
        <v>44406.650243055556</v>
      </c>
      <c r="D91" s="99" t="s">
        <v>2445</v>
      </c>
      <c r="E91" s="142">
        <v>449</v>
      </c>
      <c r="F91" s="169" t="str">
        <f>VLOOKUP(E91,VIP!$A$2:$O14847,2,0)</f>
        <v>DRBR449</v>
      </c>
      <c r="G91" s="169" t="str">
        <f>VLOOKUP(E91,'LISTADO ATM'!$A$2:$B$901,2,0)</f>
        <v>ATM Autobanco Lope de Vega II</v>
      </c>
      <c r="H91" s="169" t="str">
        <f>VLOOKUP(E91,VIP!$A$2:$O19808,7,FALSE)</f>
        <v>Si</v>
      </c>
      <c r="I91" s="169" t="str">
        <f>VLOOKUP(E91,VIP!$A$2:$O11773,8,FALSE)</f>
        <v>Si</v>
      </c>
      <c r="J91" s="169" t="str">
        <f>VLOOKUP(E91,VIP!$A$2:$O11723,8,FALSE)</f>
        <v>Si</v>
      </c>
      <c r="K91" s="169" t="str">
        <f>VLOOKUP(E91,VIP!$A$2:$O15297,6,0)</f>
        <v>NO</v>
      </c>
      <c r="L91" s="147" t="s">
        <v>2438</v>
      </c>
      <c r="M91" s="173" t="s">
        <v>2541</v>
      </c>
      <c r="N91" s="98" t="s">
        <v>2449</v>
      </c>
      <c r="O91" s="169" t="s">
        <v>2450</v>
      </c>
      <c r="P91" s="170"/>
      <c r="Q91" s="172">
        <v>44407.602476851855</v>
      </c>
    </row>
    <row r="92" spans="1:17" s="126" customFormat="1" ht="18" x14ac:dyDescent="0.25">
      <c r="A92" s="169" t="str">
        <f>VLOOKUP(E92,'LISTADO ATM'!$A$2:$C$902,3,0)</f>
        <v>DISTRITO NACIONAL</v>
      </c>
      <c r="B92" s="118">
        <v>3335971821</v>
      </c>
      <c r="C92" s="99">
        <v>44406.756296296298</v>
      </c>
      <c r="D92" s="99" t="s">
        <v>2445</v>
      </c>
      <c r="E92" s="142">
        <v>515</v>
      </c>
      <c r="F92" s="169" t="str">
        <f>VLOOKUP(E92,VIP!$A$2:$O14849,2,0)</f>
        <v>DRBR515</v>
      </c>
      <c r="G92" s="169" t="str">
        <f>VLOOKUP(E92,'LISTADO ATM'!$A$2:$B$901,2,0)</f>
        <v xml:space="preserve">ATM Oficina Agora Mall I </v>
      </c>
      <c r="H92" s="169" t="str">
        <f>VLOOKUP(E92,VIP!$A$2:$O19810,7,FALSE)</f>
        <v>Si</v>
      </c>
      <c r="I92" s="169" t="str">
        <f>VLOOKUP(E92,VIP!$A$2:$O11775,8,FALSE)</f>
        <v>Si</v>
      </c>
      <c r="J92" s="169" t="str">
        <f>VLOOKUP(E92,VIP!$A$2:$O11725,8,FALSE)</f>
        <v>Si</v>
      </c>
      <c r="K92" s="169" t="str">
        <f>VLOOKUP(E92,VIP!$A$2:$O15299,6,0)</f>
        <v>SI</v>
      </c>
      <c r="L92" s="147" t="s">
        <v>2438</v>
      </c>
      <c r="M92" s="173" t="s">
        <v>2541</v>
      </c>
      <c r="N92" s="98" t="s">
        <v>2449</v>
      </c>
      <c r="O92" s="169" t="s">
        <v>2450</v>
      </c>
      <c r="P92" s="169"/>
      <c r="Q92" s="172">
        <v>44407.602476851855</v>
      </c>
    </row>
    <row r="93" spans="1:17" s="126" customFormat="1" ht="18" x14ac:dyDescent="0.25">
      <c r="A93" s="169" t="str">
        <f>VLOOKUP(E93,'LISTADO ATM'!$A$2:$C$902,3,0)</f>
        <v>DISTRITO NACIONAL</v>
      </c>
      <c r="B93" s="118">
        <v>3335971827</v>
      </c>
      <c r="C93" s="99">
        <v>44406.763402777775</v>
      </c>
      <c r="D93" s="99" t="s">
        <v>2445</v>
      </c>
      <c r="E93" s="142">
        <v>580</v>
      </c>
      <c r="F93" s="169" t="str">
        <f>VLOOKUP(E93,VIP!$A$2:$O14850,2,0)</f>
        <v>DRBR523</v>
      </c>
      <c r="G93" s="169" t="str">
        <f>VLOOKUP(E93,'LISTADO ATM'!$A$2:$B$901,2,0)</f>
        <v xml:space="preserve">ATM Edificio Propagas </v>
      </c>
      <c r="H93" s="169" t="str">
        <f>VLOOKUP(E93,VIP!$A$2:$O19811,7,FALSE)</f>
        <v>Si</v>
      </c>
      <c r="I93" s="169" t="str">
        <f>VLOOKUP(E93,VIP!$A$2:$O11776,8,FALSE)</f>
        <v>Si</v>
      </c>
      <c r="J93" s="169" t="str">
        <f>VLOOKUP(E93,VIP!$A$2:$O11726,8,FALSE)</f>
        <v>Si</v>
      </c>
      <c r="K93" s="169" t="str">
        <f>VLOOKUP(E93,VIP!$A$2:$O15300,6,0)</f>
        <v>NO</v>
      </c>
      <c r="L93" s="147" t="s">
        <v>2438</v>
      </c>
      <c r="M93" s="173" t="s">
        <v>2541</v>
      </c>
      <c r="N93" s="98" t="s">
        <v>2449</v>
      </c>
      <c r="O93" s="169" t="s">
        <v>2450</v>
      </c>
      <c r="P93" s="169"/>
      <c r="Q93" s="221">
        <v>44407.776388888888</v>
      </c>
    </row>
    <row r="94" spans="1:17" s="126" customFormat="1" ht="18" x14ac:dyDescent="0.25">
      <c r="A94" s="169" t="str">
        <f>VLOOKUP(E94,'LISTADO ATM'!$A$2:$C$902,3,0)</f>
        <v>DISTRITO NACIONAL</v>
      </c>
      <c r="B94" s="118">
        <v>3335971425</v>
      </c>
      <c r="C94" s="99">
        <v>44406.553981481484</v>
      </c>
      <c r="D94" s="99" t="s">
        <v>2445</v>
      </c>
      <c r="E94" s="142">
        <v>640</v>
      </c>
      <c r="F94" s="169" t="str">
        <f>VLOOKUP(E94,VIP!$A$2:$O14846,2,0)</f>
        <v>DRBR640</v>
      </c>
      <c r="G94" s="169" t="str">
        <f>VLOOKUP(E94,'LISTADO ATM'!$A$2:$B$901,2,0)</f>
        <v xml:space="preserve">ATM Ministerio Obras Públicas </v>
      </c>
      <c r="H94" s="169" t="str">
        <f>VLOOKUP(E94,VIP!$A$2:$O19807,7,FALSE)</f>
        <v>Si</v>
      </c>
      <c r="I94" s="169" t="str">
        <f>VLOOKUP(E94,VIP!$A$2:$O11772,8,FALSE)</f>
        <v>Si</v>
      </c>
      <c r="J94" s="169" t="str">
        <f>VLOOKUP(E94,VIP!$A$2:$O11722,8,FALSE)</f>
        <v>Si</v>
      </c>
      <c r="K94" s="169" t="str">
        <f>VLOOKUP(E94,VIP!$A$2:$O15296,6,0)</f>
        <v>NO</v>
      </c>
      <c r="L94" s="147" t="s">
        <v>2438</v>
      </c>
      <c r="M94" s="173" t="s">
        <v>2541</v>
      </c>
      <c r="N94" s="98" t="s">
        <v>2449</v>
      </c>
      <c r="O94" s="169" t="s">
        <v>2450</v>
      </c>
      <c r="P94" s="170"/>
      <c r="Q94" s="172">
        <v>44407.602476851855</v>
      </c>
    </row>
    <row r="95" spans="1:17" s="126" customFormat="1" ht="18" x14ac:dyDescent="0.25">
      <c r="A95" s="169" t="str">
        <f>VLOOKUP(E95,'LISTADO ATM'!$A$2:$C$902,3,0)</f>
        <v>DISTRITO NACIONAL</v>
      </c>
      <c r="B95" s="118">
        <v>3335972363</v>
      </c>
      <c r="C95" s="99">
        <v>44407.478379629632</v>
      </c>
      <c r="D95" s="99" t="s">
        <v>2445</v>
      </c>
      <c r="E95" s="142">
        <v>970</v>
      </c>
      <c r="F95" s="169" t="str">
        <f>VLOOKUP(E95,VIP!$A$2:$O14820,2,0)</f>
        <v>DRBR970</v>
      </c>
      <c r="G95" s="169" t="str">
        <f>VLOOKUP(E95,'LISTADO ATM'!$A$2:$B$901,2,0)</f>
        <v xml:space="preserve">ATM S/M Olé Haina </v>
      </c>
      <c r="H95" s="169" t="str">
        <f>VLOOKUP(E95,VIP!$A$2:$O19781,7,FALSE)</f>
        <v>Si</v>
      </c>
      <c r="I95" s="169" t="str">
        <f>VLOOKUP(E95,VIP!$A$2:$O11746,8,FALSE)</f>
        <v>Si</v>
      </c>
      <c r="J95" s="169" t="str">
        <f>VLOOKUP(E95,VIP!$A$2:$O11696,8,FALSE)</f>
        <v>Si</v>
      </c>
      <c r="K95" s="169" t="str">
        <f>VLOOKUP(E95,VIP!$A$2:$O15270,6,0)</f>
        <v>NO</v>
      </c>
      <c r="L95" s="147" t="s">
        <v>2438</v>
      </c>
      <c r="M95" s="173" t="s">
        <v>2541</v>
      </c>
      <c r="N95" s="98" t="s">
        <v>2449</v>
      </c>
      <c r="O95" s="169" t="s">
        <v>2450</v>
      </c>
      <c r="P95" s="169"/>
      <c r="Q95" s="172">
        <v>44407.602476851855</v>
      </c>
    </row>
    <row r="96" spans="1:17" s="126" customFormat="1" ht="18" x14ac:dyDescent="0.25">
      <c r="A96" s="169" t="str">
        <f>VLOOKUP(E96,'LISTADO ATM'!$A$2:$C$902,3,0)</f>
        <v>DISTRITO NACIONAL</v>
      </c>
      <c r="B96" s="118">
        <v>3335973051</v>
      </c>
      <c r="C96" s="99">
        <v>44407.7031712963</v>
      </c>
      <c r="D96" s="99" t="s">
        <v>2465</v>
      </c>
      <c r="E96" s="142">
        <v>655</v>
      </c>
      <c r="F96" s="169" t="str">
        <f>VLOOKUP(E96,VIP!$A$2:$O14808,2,0)</f>
        <v>DRBR655</v>
      </c>
      <c r="G96" s="169" t="str">
        <f>VLOOKUP(E96,'LISTADO ATM'!$A$2:$B$901,2,0)</f>
        <v>ATM Farmacia Sandra</v>
      </c>
      <c r="H96" s="169" t="str">
        <f>VLOOKUP(E96,VIP!$A$2:$O19769,7,FALSE)</f>
        <v>Si</v>
      </c>
      <c r="I96" s="169" t="str">
        <f>VLOOKUP(E96,VIP!$A$2:$O11734,8,FALSE)</f>
        <v>Si</v>
      </c>
      <c r="J96" s="169" t="str">
        <f>VLOOKUP(E96,VIP!$A$2:$O11684,8,FALSE)</f>
        <v>Si</v>
      </c>
      <c r="K96" s="169" t="str">
        <f>VLOOKUP(E96,VIP!$A$2:$O15258,6,0)</f>
        <v>NO</v>
      </c>
      <c r="L96" s="147" t="s">
        <v>2438</v>
      </c>
      <c r="M96" s="98" t="s">
        <v>2442</v>
      </c>
      <c r="N96" s="98" t="s">
        <v>2449</v>
      </c>
      <c r="O96" s="169" t="s">
        <v>2466</v>
      </c>
      <c r="P96" s="170"/>
      <c r="Q96" s="98" t="s">
        <v>2438</v>
      </c>
    </row>
    <row r="97" spans="1:17" s="126" customFormat="1" ht="18" x14ac:dyDescent="0.25">
      <c r="A97" s="169" t="str">
        <f>VLOOKUP(E97,'LISTADO ATM'!$A$2:$C$902,3,0)</f>
        <v>DISTRITO NACIONAL</v>
      </c>
      <c r="B97" s="118">
        <v>3335973106</v>
      </c>
      <c r="C97" s="99">
        <v>44407.760416666664</v>
      </c>
      <c r="D97" s="99" t="s">
        <v>2445</v>
      </c>
      <c r="E97" s="142">
        <v>449</v>
      </c>
      <c r="F97" s="169" t="str">
        <f>VLOOKUP(E97,VIP!$A$2:$O14811,2,0)</f>
        <v>DRBR449</v>
      </c>
      <c r="G97" s="169" t="str">
        <f>VLOOKUP(E97,'LISTADO ATM'!$A$2:$B$901,2,0)</f>
        <v>ATM Autobanco Lope de Vega II</v>
      </c>
      <c r="H97" s="169" t="str">
        <f>VLOOKUP(E97,VIP!$A$2:$O19772,7,FALSE)</f>
        <v>Si</v>
      </c>
      <c r="I97" s="169" t="str">
        <f>VLOOKUP(E97,VIP!$A$2:$O11737,8,FALSE)</f>
        <v>Si</v>
      </c>
      <c r="J97" s="169" t="str">
        <f>VLOOKUP(E97,VIP!$A$2:$O11687,8,FALSE)</f>
        <v>Si</v>
      </c>
      <c r="K97" s="169" t="str">
        <f>VLOOKUP(E97,VIP!$A$2:$O15261,6,0)</f>
        <v>NO</v>
      </c>
      <c r="L97" s="147" t="s">
        <v>2438</v>
      </c>
      <c r="M97" s="98" t="s">
        <v>2442</v>
      </c>
      <c r="N97" s="98" t="s">
        <v>2449</v>
      </c>
      <c r="O97" s="169" t="s">
        <v>2450</v>
      </c>
      <c r="P97" s="169"/>
      <c r="Q97" s="98" t="s">
        <v>2438</v>
      </c>
    </row>
    <row r="98" spans="1:17" s="126" customFormat="1" ht="18" x14ac:dyDescent="0.25">
      <c r="A98" s="169" t="str">
        <f>VLOOKUP(E98,'LISTADO ATM'!$A$2:$C$902,3,0)</f>
        <v>DISTRITO NACIONAL</v>
      </c>
      <c r="B98" s="118">
        <v>3335972893</v>
      </c>
      <c r="C98" s="99">
        <v>44407.640416666669</v>
      </c>
      <c r="D98" s="99" t="s">
        <v>2445</v>
      </c>
      <c r="E98" s="142">
        <v>490</v>
      </c>
      <c r="F98" s="169" t="str">
        <f>VLOOKUP(E98,VIP!$A$2:$O14817,2,0)</f>
        <v>DRBR490</v>
      </c>
      <c r="G98" s="169" t="str">
        <f>VLOOKUP(E98,'LISTADO ATM'!$A$2:$B$901,2,0)</f>
        <v xml:space="preserve">ATM Hospital Ney Arias Lora </v>
      </c>
      <c r="H98" s="169" t="str">
        <f>VLOOKUP(E98,VIP!$A$2:$O19778,7,FALSE)</f>
        <v>Si</v>
      </c>
      <c r="I98" s="169" t="str">
        <f>VLOOKUP(E98,VIP!$A$2:$O11743,8,FALSE)</f>
        <v>Si</v>
      </c>
      <c r="J98" s="169" t="str">
        <f>VLOOKUP(E98,VIP!$A$2:$O11693,8,FALSE)</f>
        <v>Si</v>
      </c>
      <c r="K98" s="169" t="str">
        <f>VLOOKUP(E98,VIP!$A$2:$O15267,6,0)</f>
        <v>NO</v>
      </c>
      <c r="L98" s="147" t="s">
        <v>2438</v>
      </c>
      <c r="M98" s="98" t="s">
        <v>2442</v>
      </c>
      <c r="N98" s="98" t="s">
        <v>2449</v>
      </c>
      <c r="O98" s="169" t="s">
        <v>2450</v>
      </c>
      <c r="P98" s="170"/>
      <c r="Q98" s="98" t="s">
        <v>2438</v>
      </c>
    </row>
    <row r="99" spans="1:17" s="126" customFormat="1" ht="18" x14ac:dyDescent="0.25">
      <c r="A99" s="169" t="str">
        <f>VLOOKUP(E99,'LISTADO ATM'!$A$2:$C$902,3,0)</f>
        <v>DISTRITO NACIONAL</v>
      </c>
      <c r="B99" s="118">
        <v>3335973017</v>
      </c>
      <c r="C99" s="99">
        <v>44407.688796296294</v>
      </c>
      <c r="D99" s="99" t="s">
        <v>2445</v>
      </c>
      <c r="E99" s="142">
        <v>672</v>
      </c>
      <c r="F99" s="169" t="str">
        <f>VLOOKUP(E99,VIP!$A$2:$O14810,2,0)</f>
        <v>DRBR672</v>
      </c>
      <c r="G99" s="169" t="str">
        <f>VLOOKUP(E99,'LISTADO ATM'!$A$2:$B$901,2,0)</f>
        <v>ATM Destacamento Policía Nacional La Victoria</v>
      </c>
      <c r="H99" s="169" t="str">
        <f>VLOOKUP(E99,VIP!$A$2:$O19771,7,FALSE)</f>
        <v>Si</v>
      </c>
      <c r="I99" s="169" t="str">
        <f>VLOOKUP(E99,VIP!$A$2:$O11736,8,FALSE)</f>
        <v>Si</v>
      </c>
      <c r="J99" s="169" t="str">
        <f>VLOOKUP(E99,VIP!$A$2:$O11686,8,FALSE)</f>
        <v>Si</v>
      </c>
      <c r="K99" s="169" t="str">
        <f>VLOOKUP(E99,VIP!$A$2:$O15260,6,0)</f>
        <v>SI</v>
      </c>
      <c r="L99" s="147" t="s">
        <v>2438</v>
      </c>
      <c r="M99" s="98" t="s">
        <v>2442</v>
      </c>
      <c r="N99" s="98" t="s">
        <v>2449</v>
      </c>
      <c r="O99" s="169" t="s">
        <v>2450</v>
      </c>
      <c r="P99" s="169"/>
      <c r="Q99" s="98" t="s">
        <v>2438</v>
      </c>
    </row>
    <row r="100" spans="1:17" s="126" customFormat="1" ht="18" x14ac:dyDescent="0.25">
      <c r="A100" s="169" t="str">
        <f>VLOOKUP(E100,'LISTADO ATM'!$A$2:$C$902,3,0)</f>
        <v>DISTRITO NACIONAL</v>
      </c>
      <c r="B100" s="118">
        <v>3335970949</v>
      </c>
      <c r="C100" s="99">
        <v>44406.375243055554</v>
      </c>
      <c r="D100" s="99" t="s">
        <v>2445</v>
      </c>
      <c r="E100" s="142">
        <v>908</v>
      </c>
      <c r="F100" s="169" t="str">
        <f>VLOOKUP(E100,VIP!$A$2:$O14845,2,0)</f>
        <v>DRBR16D</v>
      </c>
      <c r="G100" s="169" t="str">
        <f>VLOOKUP(E100,'LISTADO ATM'!$A$2:$B$901,2,0)</f>
        <v xml:space="preserve">ATM Oficina Plaza Botánika </v>
      </c>
      <c r="H100" s="169" t="str">
        <f>VLOOKUP(E100,VIP!$A$2:$O19806,7,FALSE)</f>
        <v>Si</v>
      </c>
      <c r="I100" s="169" t="str">
        <f>VLOOKUP(E100,VIP!$A$2:$O11771,8,FALSE)</f>
        <v>Si</v>
      </c>
      <c r="J100" s="169" t="str">
        <f>VLOOKUP(E100,VIP!$A$2:$O11721,8,FALSE)</f>
        <v>Si</v>
      </c>
      <c r="K100" s="169" t="str">
        <f>VLOOKUP(E100,VIP!$A$2:$O15295,6,0)</f>
        <v>NO</v>
      </c>
      <c r="L100" s="147" t="s">
        <v>2438</v>
      </c>
      <c r="M100" s="98" t="s">
        <v>2442</v>
      </c>
      <c r="N100" s="98" t="s">
        <v>2449</v>
      </c>
      <c r="O100" s="169" t="s">
        <v>2450</v>
      </c>
      <c r="P100" s="170"/>
      <c r="Q100" s="98" t="s">
        <v>2438</v>
      </c>
    </row>
    <row r="101" spans="1:17" s="126" customFormat="1" ht="18" x14ac:dyDescent="0.25">
      <c r="A101" s="169" t="str">
        <f>VLOOKUP(E101,'LISTADO ATM'!$A$2:$C$902,3,0)</f>
        <v>DISTRITO NACIONAL</v>
      </c>
      <c r="B101" s="118">
        <v>3335970603</v>
      </c>
      <c r="C101" s="99">
        <v>44405.716296296298</v>
      </c>
      <c r="D101" s="99" t="s">
        <v>2445</v>
      </c>
      <c r="E101" s="142">
        <v>932</v>
      </c>
      <c r="F101" s="169" t="str">
        <f>VLOOKUP(E101,VIP!$A$2:$O14844,2,0)</f>
        <v>DRBR01E</v>
      </c>
      <c r="G101" s="169" t="str">
        <f>VLOOKUP(E101,'LISTADO ATM'!$A$2:$B$901,2,0)</f>
        <v xml:space="preserve">ATM Banco Agrícola </v>
      </c>
      <c r="H101" s="169" t="str">
        <f>VLOOKUP(E101,VIP!$A$2:$O19805,7,FALSE)</f>
        <v>Si</v>
      </c>
      <c r="I101" s="169" t="str">
        <f>VLOOKUP(E101,VIP!$A$2:$O11770,8,FALSE)</f>
        <v>Si</v>
      </c>
      <c r="J101" s="169" t="str">
        <f>VLOOKUP(E101,VIP!$A$2:$O11720,8,FALSE)</f>
        <v>Si</v>
      </c>
      <c r="K101" s="169" t="str">
        <f>VLOOKUP(E101,VIP!$A$2:$O15294,6,0)</f>
        <v>NO</v>
      </c>
      <c r="L101" s="147" t="s">
        <v>2438</v>
      </c>
      <c r="M101" s="98" t="s">
        <v>2442</v>
      </c>
      <c r="N101" s="98" t="s">
        <v>2449</v>
      </c>
      <c r="O101" s="169" t="s">
        <v>2450</v>
      </c>
      <c r="P101" s="170"/>
      <c r="Q101" s="98" t="s">
        <v>2438</v>
      </c>
    </row>
    <row r="102" spans="1:17" s="126" customFormat="1" ht="18" x14ac:dyDescent="0.25">
      <c r="A102" s="169" t="str">
        <f>VLOOKUP(E102,'LISTADO ATM'!$A$2:$C$902,3,0)</f>
        <v>ESTE</v>
      </c>
      <c r="B102" s="118">
        <v>3335971357</v>
      </c>
      <c r="C102" s="99">
        <v>44406.519513888888</v>
      </c>
      <c r="D102" s="99" t="s">
        <v>2177</v>
      </c>
      <c r="E102" s="142">
        <v>634</v>
      </c>
      <c r="F102" s="169" t="str">
        <f>VLOOKUP(E102,VIP!$A$2:$O14855,2,0)</f>
        <v>DRBR273</v>
      </c>
      <c r="G102" s="169" t="str">
        <f>VLOOKUP(E102,'LISTADO ATM'!$A$2:$B$901,2,0)</f>
        <v xml:space="preserve">ATM Ayuntamiento Los Llanos (SPM) </v>
      </c>
      <c r="H102" s="169" t="str">
        <f>VLOOKUP(E102,VIP!$A$2:$O19816,7,FALSE)</f>
        <v>Si</v>
      </c>
      <c r="I102" s="169" t="str">
        <f>VLOOKUP(E102,VIP!$A$2:$O11781,8,FALSE)</f>
        <v>Si</v>
      </c>
      <c r="J102" s="169" t="str">
        <f>VLOOKUP(E102,VIP!$A$2:$O11731,8,FALSE)</f>
        <v>Si</v>
      </c>
      <c r="K102" s="169" t="str">
        <f>VLOOKUP(E102,VIP!$A$2:$O15305,6,0)</f>
        <v>NO</v>
      </c>
      <c r="L102" s="147" t="s">
        <v>2597</v>
      </c>
      <c r="M102" s="173" t="s">
        <v>2541</v>
      </c>
      <c r="N102" s="173" t="s">
        <v>2602</v>
      </c>
      <c r="O102" s="169" t="s">
        <v>2451</v>
      </c>
      <c r="P102" s="98"/>
      <c r="Q102" s="172">
        <v>44407.602476851855</v>
      </c>
    </row>
    <row r="103" spans="1:17" s="126" customFormat="1" ht="18" x14ac:dyDescent="0.25">
      <c r="A103" s="169" t="str">
        <f>VLOOKUP(E103,'LISTADO ATM'!$A$2:$C$902,3,0)</f>
        <v>DISTRITO NACIONAL</v>
      </c>
      <c r="B103" s="118">
        <v>3335971883</v>
      </c>
      <c r="C103" s="99">
        <v>44407.161446759259</v>
      </c>
      <c r="D103" s="99" t="s">
        <v>2177</v>
      </c>
      <c r="E103" s="142">
        <v>946</v>
      </c>
      <c r="F103" s="169" t="str">
        <f>VLOOKUP(E103,VIP!$A$2:$O14797,2,0)</f>
        <v>DRBR24R</v>
      </c>
      <c r="G103" s="169" t="str">
        <f>VLOOKUP(E103,'LISTADO ATM'!$A$2:$B$901,2,0)</f>
        <v xml:space="preserve">ATM Oficina Núñez de Cáceres I </v>
      </c>
      <c r="H103" s="169" t="str">
        <f>VLOOKUP(E103,VIP!$A$2:$O19758,7,FALSE)</f>
        <v>Si</v>
      </c>
      <c r="I103" s="169" t="str">
        <f>VLOOKUP(E103,VIP!$A$2:$O11723,8,FALSE)</f>
        <v>Si</v>
      </c>
      <c r="J103" s="169" t="str">
        <f>VLOOKUP(E103,VIP!$A$2:$O11673,8,FALSE)</f>
        <v>Si</v>
      </c>
      <c r="K103" s="169" t="str">
        <f>VLOOKUP(E103,VIP!$A$2:$O15247,6,0)</f>
        <v>NO</v>
      </c>
      <c r="L103" s="147" t="s">
        <v>2599</v>
      </c>
      <c r="M103" s="173" t="s">
        <v>2541</v>
      </c>
      <c r="N103" s="220" t="s">
        <v>2602</v>
      </c>
      <c r="O103" s="169" t="s">
        <v>2451</v>
      </c>
      <c r="P103" s="170"/>
      <c r="Q103" s="172">
        <v>44407.602476851855</v>
      </c>
    </row>
    <row r="104" spans="1:17" s="126" customFormat="1" ht="18" x14ac:dyDescent="0.25">
      <c r="A104" s="169" t="str">
        <f>VLOOKUP(E104,'LISTADO ATM'!$A$2:$C$902,3,0)</f>
        <v>DISTRITO NACIONAL</v>
      </c>
      <c r="B104" s="118">
        <v>3335972226</v>
      </c>
      <c r="C104" s="99">
        <v>44407.43209490741</v>
      </c>
      <c r="D104" s="99" t="s">
        <v>2465</v>
      </c>
      <c r="E104" s="142">
        <v>570</v>
      </c>
      <c r="F104" s="169" t="str">
        <f>VLOOKUP(E104,VIP!$A$2:$O14800,2,0)</f>
        <v>DRBR478</v>
      </c>
      <c r="G104" s="169" t="str">
        <f>VLOOKUP(E104,'LISTADO ATM'!$A$2:$B$901,2,0)</f>
        <v xml:space="preserve">ATM S/M Liverpool Villa Mella </v>
      </c>
      <c r="H104" s="169" t="str">
        <f>VLOOKUP(E104,VIP!$A$2:$O19761,7,FALSE)</f>
        <v>Si</v>
      </c>
      <c r="I104" s="169" t="str">
        <f>VLOOKUP(E104,VIP!$A$2:$O11726,8,FALSE)</f>
        <v>Si</v>
      </c>
      <c r="J104" s="169" t="str">
        <f>VLOOKUP(E104,VIP!$A$2:$O11676,8,FALSE)</f>
        <v>Si</v>
      </c>
      <c r="K104" s="169" t="str">
        <f>VLOOKUP(E104,VIP!$A$2:$O15250,6,0)</f>
        <v>NO</v>
      </c>
      <c r="L104" s="147" t="s">
        <v>2614</v>
      </c>
      <c r="M104" s="173" t="s">
        <v>2541</v>
      </c>
      <c r="N104" s="173" t="s">
        <v>2602</v>
      </c>
      <c r="O104" s="169" t="s">
        <v>2612</v>
      </c>
      <c r="P104" s="220" t="s">
        <v>2615</v>
      </c>
      <c r="Q104" s="98" t="s">
        <v>2614</v>
      </c>
    </row>
    <row r="105" spans="1:17" s="126" customFormat="1" ht="18" x14ac:dyDescent="0.25">
      <c r="A105" s="169" t="str">
        <f>VLOOKUP(E105,'LISTADO ATM'!$A$2:$C$902,3,0)</f>
        <v>DISTRITO NACIONAL</v>
      </c>
      <c r="B105" s="118">
        <v>3335971641</v>
      </c>
      <c r="C105" s="99">
        <v>44406.653483796297</v>
      </c>
      <c r="D105" s="99" t="s">
        <v>2465</v>
      </c>
      <c r="E105" s="142">
        <v>24</v>
      </c>
      <c r="F105" s="169" t="str">
        <f>VLOOKUP(E105,VIP!$A$2:$O14891,2,0)</f>
        <v>DRBR024</v>
      </c>
      <c r="G105" s="169" t="str">
        <f>VLOOKUP(E105,'LISTADO ATM'!$A$2:$B$901,2,0)</f>
        <v xml:space="preserve">ATM Oficina Eusebio Manzueta </v>
      </c>
      <c r="H105" s="169" t="str">
        <f>VLOOKUP(E105,VIP!$A$2:$O19852,7,FALSE)</f>
        <v>No</v>
      </c>
      <c r="I105" s="169" t="str">
        <f>VLOOKUP(E105,VIP!$A$2:$O11817,8,FALSE)</f>
        <v>No</v>
      </c>
      <c r="J105" s="169" t="str">
        <f>VLOOKUP(E105,VIP!$A$2:$O11767,8,FALSE)</f>
        <v>No</v>
      </c>
      <c r="K105" s="169" t="str">
        <f>VLOOKUP(E105,VIP!$A$2:$O15341,6,0)</f>
        <v>NO</v>
      </c>
      <c r="L105" s="147" t="s">
        <v>2414</v>
      </c>
      <c r="M105" s="173" t="s">
        <v>2541</v>
      </c>
      <c r="N105" s="220" t="s">
        <v>2602</v>
      </c>
      <c r="O105" s="169" t="s">
        <v>2466</v>
      </c>
      <c r="P105" s="170"/>
      <c r="Q105" s="172">
        <v>44407.602476851855</v>
      </c>
    </row>
    <row r="106" spans="1:17" s="126" customFormat="1" ht="18" x14ac:dyDescent="0.25">
      <c r="A106" s="169" t="str">
        <f>VLOOKUP(E106,'LISTADO ATM'!$A$2:$C$902,3,0)</f>
        <v>ESTE</v>
      </c>
      <c r="B106" s="118">
        <v>3335971712</v>
      </c>
      <c r="C106" s="99">
        <v>44406.682650462964</v>
      </c>
      <c r="D106" s="99" t="s">
        <v>2465</v>
      </c>
      <c r="E106" s="142">
        <v>219</v>
      </c>
      <c r="F106" s="169" t="str">
        <f>VLOOKUP(E106,VIP!$A$2:$O14892,2,0)</f>
        <v>DRBR219</v>
      </c>
      <c r="G106" s="169" t="str">
        <f>VLOOKUP(E106,'LISTADO ATM'!$A$2:$B$901,2,0)</f>
        <v xml:space="preserve">ATM Oficina La Altagracia (Higuey) </v>
      </c>
      <c r="H106" s="169" t="str">
        <f>VLOOKUP(E106,VIP!$A$2:$O19853,7,FALSE)</f>
        <v>Si</v>
      </c>
      <c r="I106" s="169" t="str">
        <f>VLOOKUP(E106,VIP!$A$2:$O11818,8,FALSE)</f>
        <v>Si</v>
      </c>
      <c r="J106" s="169" t="str">
        <f>VLOOKUP(E106,VIP!$A$2:$O11768,8,FALSE)</f>
        <v>Si</v>
      </c>
      <c r="K106" s="169" t="str">
        <f>VLOOKUP(E106,VIP!$A$2:$O15342,6,0)</f>
        <v>NO</v>
      </c>
      <c r="L106" s="147" t="s">
        <v>2414</v>
      </c>
      <c r="M106" s="173" t="s">
        <v>2541</v>
      </c>
      <c r="N106" s="220" t="s">
        <v>2602</v>
      </c>
      <c r="O106" s="169" t="s">
        <v>2466</v>
      </c>
      <c r="P106" s="170"/>
      <c r="Q106" s="172">
        <v>44407.602476851855</v>
      </c>
    </row>
    <row r="107" spans="1:17" s="126" customFormat="1" ht="18" x14ac:dyDescent="0.25">
      <c r="A107" s="169" t="str">
        <f>VLOOKUP(E107,'LISTADO ATM'!$A$2:$C$902,3,0)</f>
        <v>NORTE</v>
      </c>
      <c r="B107" s="118">
        <v>3335971830</v>
      </c>
      <c r="C107" s="99">
        <v>44406.768611111111</v>
      </c>
      <c r="D107" s="99" t="s">
        <v>2465</v>
      </c>
      <c r="E107" s="142">
        <v>605</v>
      </c>
      <c r="F107" s="169" t="str">
        <f>VLOOKUP(E107,VIP!$A$2:$O14893,2,0)</f>
        <v>DRBR141</v>
      </c>
      <c r="G107" s="169" t="str">
        <f>VLOOKUP(E107,'LISTADO ATM'!$A$2:$B$901,2,0)</f>
        <v xml:space="preserve">ATM Oficina Bonao I </v>
      </c>
      <c r="H107" s="169" t="str">
        <f>VLOOKUP(E107,VIP!$A$2:$O19854,7,FALSE)</f>
        <v>Si</v>
      </c>
      <c r="I107" s="169" t="str">
        <f>VLOOKUP(E107,VIP!$A$2:$O11819,8,FALSE)</f>
        <v>Si</v>
      </c>
      <c r="J107" s="169" t="str">
        <f>VLOOKUP(E107,VIP!$A$2:$O11769,8,FALSE)</f>
        <v>Si</v>
      </c>
      <c r="K107" s="169" t="str">
        <f>VLOOKUP(E107,VIP!$A$2:$O15343,6,0)</f>
        <v>SI</v>
      </c>
      <c r="L107" s="147" t="s">
        <v>2414</v>
      </c>
      <c r="M107" s="173" t="s">
        <v>2541</v>
      </c>
      <c r="N107" s="220" t="s">
        <v>2602</v>
      </c>
      <c r="O107" s="169" t="s">
        <v>2466</v>
      </c>
      <c r="P107" s="170"/>
      <c r="Q107" s="172">
        <v>44407.602476851855</v>
      </c>
    </row>
    <row r="108" spans="1:17" s="126" customFormat="1" ht="18" x14ac:dyDescent="0.25">
      <c r="A108" s="169" t="str">
        <f>VLOOKUP(E108,'LISTADO ATM'!$A$2:$C$902,3,0)</f>
        <v>ESTE</v>
      </c>
      <c r="B108" s="118">
        <v>3335971886</v>
      </c>
      <c r="C108" s="99">
        <v>44407.211527777778</v>
      </c>
      <c r="D108" s="99" t="s">
        <v>2465</v>
      </c>
      <c r="E108" s="142">
        <v>742</v>
      </c>
      <c r="F108" s="169" t="str">
        <f>VLOOKUP(E108,VIP!$A$2:$O14795,2,0)</f>
        <v>DRBR990</v>
      </c>
      <c r="G108" s="169" t="str">
        <f>VLOOKUP(E108,'LISTADO ATM'!$A$2:$B$901,2,0)</f>
        <v xml:space="preserve">ATM Oficina Plaza del Rey (La Romana) </v>
      </c>
      <c r="H108" s="169" t="str">
        <f>VLOOKUP(E108,VIP!$A$2:$O19756,7,FALSE)</f>
        <v>Si</v>
      </c>
      <c r="I108" s="169" t="str">
        <f>VLOOKUP(E108,VIP!$A$2:$O11721,8,FALSE)</f>
        <v>Si</v>
      </c>
      <c r="J108" s="169" t="str">
        <f>VLOOKUP(E108,VIP!$A$2:$O11671,8,FALSE)</f>
        <v>Si</v>
      </c>
      <c r="K108" s="169" t="str">
        <f>VLOOKUP(E108,VIP!$A$2:$O15245,6,0)</f>
        <v>NO</v>
      </c>
      <c r="L108" s="147" t="s">
        <v>2414</v>
      </c>
      <c r="M108" s="173" t="s">
        <v>2541</v>
      </c>
      <c r="N108" s="220" t="s">
        <v>2602</v>
      </c>
      <c r="O108" s="169" t="s">
        <v>2466</v>
      </c>
      <c r="P108" s="169"/>
      <c r="Q108" s="172">
        <v>44407.602476851855</v>
      </c>
    </row>
    <row r="109" spans="1:17" s="126" customFormat="1" ht="18" x14ac:dyDescent="0.25">
      <c r="A109" s="169" t="str">
        <f>VLOOKUP(E109,'LISTADO ATM'!$A$2:$C$902,3,0)</f>
        <v>DISTRITO NACIONAL</v>
      </c>
      <c r="B109" s="118">
        <v>3335971863</v>
      </c>
      <c r="C109" s="99">
        <v>44406.87537037037</v>
      </c>
      <c r="D109" s="99" t="s">
        <v>2465</v>
      </c>
      <c r="E109" s="142">
        <v>955</v>
      </c>
      <c r="F109" s="169" t="str">
        <f>VLOOKUP(E109,VIP!$A$2:$O14897,2,0)</f>
        <v>DRBR955</v>
      </c>
      <c r="G109" s="169" t="str">
        <f>VLOOKUP(E109,'LISTADO ATM'!$A$2:$B$901,2,0)</f>
        <v xml:space="preserve">ATM Oficina Americana Independencia II </v>
      </c>
      <c r="H109" s="169" t="str">
        <f>VLOOKUP(E109,VIP!$A$2:$O19858,7,FALSE)</f>
        <v>Si</v>
      </c>
      <c r="I109" s="169" t="str">
        <f>VLOOKUP(E109,VIP!$A$2:$O11823,8,FALSE)</f>
        <v>Si</v>
      </c>
      <c r="J109" s="169" t="str">
        <f>VLOOKUP(E109,VIP!$A$2:$O11773,8,FALSE)</f>
        <v>Si</v>
      </c>
      <c r="K109" s="169" t="str">
        <f>VLOOKUP(E109,VIP!$A$2:$O15347,6,0)</f>
        <v>NO</v>
      </c>
      <c r="L109" s="147" t="s">
        <v>2414</v>
      </c>
      <c r="M109" s="173" t="s">
        <v>2541</v>
      </c>
      <c r="N109" s="173" t="s">
        <v>2602</v>
      </c>
      <c r="O109" s="169" t="s">
        <v>2466</v>
      </c>
      <c r="P109" s="169"/>
      <c r="Q109" s="172">
        <v>44407.440196759257</v>
      </c>
    </row>
    <row r="110" spans="1:17" s="126" customFormat="1" ht="18" x14ac:dyDescent="0.25">
      <c r="A110" s="169" t="str">
        <f>VLOOKUP(E110,'LISTADO ATM'!$A$2:$C$902,3,0)</f>
        <v>NORTE</v>
      </c>
      <c r="B110" s="118">
        <v>3335972937</v>
      </c>
      <c r="C110" s="99">
        <v>44407.655138888891</v>
      </c>
      <c r="D110" s="99" t="s">
        <v>2591</v>
      </c>
      <c r="E110" s="142">
        <v>757</v>
      </c>
      <c r="F110" s="169" t="str">
        <f>VLOOKUP(E110,VIP!$A$2:$O14805,2,0)</f>
        <v>DRBR757</v>
      </c>
      <c r="G110" s="169" t="str">
        <f>VLOOKUP(E110,'LISTADO ATM'!$A$2:$B$901,2,0)</f>
        <v xml:space="preserve">ATM UNP Plaza Paseo (Santiago) </v>
      </c>
      <c r="H110" s="169" t="str">
        <f>VLOOKUP(E110,VIP!$A$2:$O19766,7,FALSE)</f>
        <v>Si</v>
      </c>
      <c r="I110" s="169" t="str">
        <f>VLOOKUP(E110,VIP!$A$2:$O11731,8,FALSE)</f>
        <v>Si</v>
      </c>
      <c r="J110" s="169" t="str">
        <f>VLOOKUP(E110,VIP!$A$2:$O11681,8,FALSE)</f>
        <v>Si</v>
      </c>
      <c r="K110" s="169" t="str">
        <f>VLOOKUP(E110,VIP!$A$2:$O15255,6,0)</f>
        <v>NO</v>
      </c>
      <c r="L110" s="147" t="s">
        <v>2414</v>
      </c>
      <c r="M110" s="173" t="s">
        <v>2541</v>
      </c>
      <c r="N110" s="98" t="s">
        <v>2449</v>
      </c>
      <c r="O110" s="169" t="s">
        <v>2593</v>
      </c>
      <c r="P110" s="170"/>
      <c r="Q110" s="221">
        <v>44407.775694444441</v>
      </c>
    </row>
    <row r="111" spans="1:17" s="126" customFormat="1" ht="18" x14ac:dyDescent="0.25">
      <c r="A111" s="169" t="str">
        <f>VLOOKUP(E111,'LISTADO ATM'!$A$2:$C$902,3,0)</f>
        <v>NORTE</v>
      </c>
      <c r="B111" s="118">
        <v>3335971429</v>
      </c>
      <c r="C111" s="99">
        <v>44406.560347222221</v>
      </c>
      <c r="D111" s="99" t="s">
        <v>2591</v>
      </c>
      <c r="E111" s="142">
        <v>869</v>
      </c>
      <c r="F111" s="169" t="str">
        <f>VLOOKUP(E111,VIP!$A$2:$O14890,2,0)</f>
        <v>DRBR869</v>
      </c>
      <c r="G111" s="169" t="str">
        <f>VLOOKUP(E111,'LISTADO ATM'!$A$2:$B$901,2,0)</f>
        <v xml:space="preserve">ATM Estación Isla La Cueva (Cotuí) </v>
      </c>
      <c r="H111" s="169" t="str">
        <f>VLOOKUP(E111,VIP!$A$2:$O19851,7,FALSE)</f>
        <v>Si</v>
      </c>
      <c r="I111" s="169" t="str">
        <f>VLOOKUP(E111,VIP!$A$2:$O11816,8,FALSE)</f>
        <v>Si</v>
      </c>
      <c r="J111" s="169" t="str">
        <f>VLOOKUP(E111,VIP!$A$2:$O11766,8,FALSE)</f>
        <v>Si</v>
      </c>
      <c r="K111" s="169" t="str">
        <f>VLOOKUP(E111,VIP!$A$2:$O15340,6,0)</f>
        <v>NO</v>
      </c>
      <c r="L111" s="147" t="s">
        <v>2414</v>
      </c>
      <c r="M111" s="173" t="s">
        <v>2541</v>
      </c>
      <c r="N111" s="98" t="s">
        <v>2449</v>
      </c>
      <c r="O111" s="169" t="s">
        <v>2593</v>
      </c>
      <c r="P111" s="169"/>
      <c r="Q111" s="172">
        <v>44407.602476851855</v>
      </c>
    </row>
    <row r="112" spans="1:17" s="126" customFormat="1" ht="18" x14ac:dyDescent="0.25">
      <c r="A112" s="169" t="str">
        <f>VLOOKUP(E112,'LISTADO ATM'!$A$2:$C$902,3,0)</f>
        <v>SUR</v>
      </c>
      <c r="B112" s="118">
        <v>3335969483</v>
      </c>
      <c r="C112" s="99">
        <v>44405.35728009259</v>
      </c>
      <c r="D112" s="99" t="s">
        <v>2465</v>
      </c>
      <c r="E112" s="142">
        <v>103</v>
      </c>
      <c r="F112" s="169" t="str">
        <f>VLOOKUP(E112,VIP!$A$2:$O14888,2,0)</f>
        <v>DRBR103</v>
      </c>
      <c r="G112" s="169" t="str">
        <f>VLOOKUP(E112,'LISTADO ATM'!$A$2:$B$901,2,0)</f>
        <v xml:space="preserve">ATM Oficina Las Matas de Farfán </v>
      </c>
      <c r="H112" s="169" t="str">
        <f>VLOOKUP(E112,VIP!$A$2:$O19849,7,FALSE)</f>
        <v>Si</v>
      </c>
      <c r="I112" s="169" t="str">
        <f>VLOOKUP(E112,VIP!$A$2:$O11814,8,FALSE)</f>
        <v>Si</v>
      </c>
      <c r="J112" s="169" t="str">
        <f>VLOOKUP(E112,VIP!$A$2:$O11764,8,FALSE)</f>
        <v>Si</v>
      </c>
      <c r="K112" s="169" t="str">
        <f>VLOOKUP(E112,VIP!$A$2:$O15338,6,0)</f>
        <v>NO</v>
      </c>
      <c r="L112" s="147" t="s">
        <v>2414</v>
      </c>
      <c r="M112" s="173" t="s">
        <v>2541</v>
      </c>
      <c r="N112" s="220" t="s">
        <v>2602</v>
      </c>
      <c r="O112" s="169" t="s">
        <v>2595</v>
      </c>
      <c r="P112" s="169"/>
      <c r="Q112" s="221">
        <v>44407.772916666669</v>
      </c>
    </row>
    <row r="113" spans="1:17" s="126" customFormat="1" ht="18" x14ac:dyDescent="0.25">
      <c r="A113" s="169" t="str">
        <f>VLOOKUP(E113,'LISTADO ATM'!$A$2:$C$902,3,0)</f>
        <v>NORTE</v>
      </c>
      <c r="B113" s="118">
        <v>3335972905</v>
      </c>
      <c r="C113" s="99">
        <v>44407.645474537036</v>
      </c>
      <c r="D113" s="99" t="s">
        <v>2465</v>
      </c>
      <c r="E113" s="142">
        <v>157</v>
      </c>
      <c r="F113" s="169" t="str">
        <f>VLOOKUP(E113,VIP!$A$2:$O14816,2,0)</f>
        <v>DRBR157</v>
      </c>
      <c r="G113" s="169" t="str">
        <f>VLOOKUP(E113,'LISTADO ATM'!$A$2:$B$901,2,0)</f>
        <v xml:space="preserve">ATM Oficina Samaná </v>
      </c>
      <c r="H113" s="169" t="str">
        <f>VLOOKUP(E113,VIP!$A$2:$O19777,7,FALSE)</f>
        <v>Si</v>
      </c>
      <c r="I113" s="169" t="str">
        <f>VLOOKUP(E113,VIP!$A$2:$O11742,8,FALSE)</f>
        <v>Si</v>
      </c>
      <c r="J113" s="169" t="str">
        <f>VLOOKUP(E113,VIP!$A$2:$O11692,8,FALSE)</f>
        <v>Si</v>
      </c>
      <c r="K113" s="169" t="str">
        <f>VLOOKUP(E113,VIP!$A$2:$O15266,6,0)</f>
        <v>SI</v>
      </c>
      <c r="L113" s="147" t="s">
        <v>2414</v>
      </c>
      <c r="M113" s="173" t="s">
        <v>2541</v>
      </c>
      <c r="N113" s="220" t="s">
        <v>2602</v>
      </c>
      <c r="O113" s="169" t="s">
        <v>2595</v>
      </c>
      <c r="P113" s="169"/>
      <c r="Q113" s="221">
        <v>44407.773611111108</v>
      </c>
    </row>
    <row r="114" spans="1:17" s="126" customFormat="1" ht="18" x14ac:dyDescent="0.25">
      <c r="A114" s="169" t="str">
        <f>VLOOKUP(E114,'LISTADO ATM'!$A$2:$C$902,3,0)</f>
        <v>NORTE</v>
      </c>
      <c r="B114" s="118">
        <v>3335972260</v>
      </c>
      <c r="C114" s="99">
        <v>44407.442893518521</v>
      </c>
      <c r="D114" s="99" t="s">
        <v>2465</v>
      </c>
      <c r="E114" s="142">
        <v>746</v>
      </c>
      <c r="F114" s="169" t="str">
        <f>VLOOKUP(E114,VIP!$A$2:$O14798,2,0)</f>
        <v>DRBR156</v>
      </c>
      <c r="G114" s="169" t="str">
        <f>VLOOKUP(E114,'LISTADO ATM'!$A$2:$B$901,2,0)</f>
        <v xml:space="preserve">ATM Oficina Las Terrenas </v>
      </c>
      <c r="H114" s="169" t="str">
        <f>VLOOKUP(E114,VIP!$A$2:$O19759,7,FALSE)</f>
        <v>Si</v>
      </c>
      <c r="I114" s="169" t="str">
        <f>VLOOKUP(E114,VIP!$A$2:$O11724,8,FALSE)</f>
        <v>Si</v>
      </c>
      <c r="J114" s="169" t="str">
        <f>VLOOKUP(E114,VIP!$A$2:$O11674,8,FALSE)</f>
        <v>Si</v>
      </c>
      <c r="K114" s="169" t="str">
        <f>VLOOKUP(E114,VIP!$A$2:$O15248,6,0)</f>
        <v>SI</v>
      </c>
      <c r="L114" s="147" t="s">
        <v>2414</v>
      </c>
      <c r="M114" s="173" t="s">
        <v>2541</v>
      </c>
      <c r="N114" s="220" t="s">
        <v>2602</v>
      </c>
      <c r="O114" s="169" t="s">
        <v>2595</v>
      </c>
      <c r="P114" s="170"/>
      <c r="Q114" s="172">
        <v>44407.602476851855</v>
      </c>
    </row>
    <row r="115" spans="1:17" s="126" customFormat="1" ht="18" x14ac:dyDescent="0.25">
      <c r="A115" s="169" t="str">
        <f>VLOOKUP(E115,'LISTADO ATM'!$A$2:$C$902,3,0)</f>
        <v>ESTE</v>
      </c>
      <c r="B115" s="118">
        <v>3335971885</v>
      </c>
      <c r="C115" s="99">
        <v>44407.208634259259</v>
      </c>
      <c r="D115" s="99" t="s">
        <v>2465</v>
      </c>
      <c r="E115" s="142">
        <v>843</v>
      </c>
      <c r="F115" s="169" t="str">
        <f>VLOOKUP(E115,VIP!$A$2:$O14796,2,0)</f>
        <v>DRBR843</v>
      </c>
      <c r="G115" s="169" t="str">
        <f>VLOOKUP(E115,'LISTADO ATM'!$A$2:$B$901,2,0)</f>
        <v xml:space="preserve">ATM Oficina Romana Centro </v>
      </c>
      <c r="H115" s="169" t="str">
        <f>VLOOKUP(E115,VIP!$A$2:$O19757,7,FALSE)</f>
        <v>Si</v>
      </c>
      <c r="I115" s="169" t="str">
        <f>VLOOKUP(E115,VIP!$A$2:$O11722,8,FALSE)</f>
        <v>Si</v>
      </c>
      <c r="J115" s="169" t="str">
        <f>VLOOKUP(E115,VIP!$A$2:$O11672,8,FALSE)</f>
        <v>Si</v>
      </c>
      <c r="K115" s="169" t="str">
        <f>VLOOKUP(E115,VIP!$A$2:$O15246,6,0)</f>
        <v>NO</v>
      </c>
      <c r="L115" s="147" t="s">
        <v>2414</v>
      </c>
      <c r="M115" s="173" t="s">
        <v>2541</v>
      </c>
      <c r="N115" s="220" t="s">
        <v>2602</v>
      </c>
      <c r="O115" s="169" t="s">
        <v>2607</v>
      </c>
      <c r="P115" s="169"/>
      <c r="Q115" s="172">
        <v>44407.440196759257</v>
      </c>
    </row>
    <row r="116" spans="1:17" s="126" customFormat="1" ht="18" x14ac:dyDescent="0.25">
      <c r="A116" s="169" t="str">
        <f>VLOOKUP(E116,'LISTADO ATM'!$A$2:$C$902,3,0)</f>
        <v>DISTRITO NACIONAL</v>
      </c>
      <c r="B116" s="118">
        <v>3335972554</v>
      </c>
      <c r="C116" s="99">
        <v>44407.528831018521</v>
      </c>
      <c r="D116" s="99" t="s">
        <v>2445</v>
      </c>
      <c r="E116" s="142">
        <v>139</v>
      </c>
      <c r="F116" s="169" t="str">
        <f>VLOOKUP(E116,VIP!$A$2:$O14807,2,0)</f>
        <v>DRBR139</v>
      </c>
      <c r="G116" s="169" t="str">
        <f>VLOOKUP(E116,'LISTADO ATM'!$A$2:$B$901,2,0)</f>
        <v xml:space="preserve">ATM Oficina Plaza Lama Zona Oriental I </v>
      </c>
      <c r="H116" s="169" t="str">
        <f>VLOOKUP(E116,VIP!$A$2:$O19768,7,FALSE)</f>
        <v>Si</v>
      </c>
      <c r="I116" s="169" t="str">
        <f>VLOOKUP(E116,VIP!$A$2:$O11733,8,FALSE)</f>
        <v>Si</v>
      </c>
      <c r="J116" s="169" t="str">
        <f>VLOOKUP(E116,VIP!$A$2:$O11683,8,FALSE)</f>
        <v>Si</v>
      </c>
      <c r="K116" s="169" t="str">
        <f>VLOOKUP(E116,VIP!$A$2:$O15257,6,0)</f>
        <v>NO</v>
      </c>
      <c r="L116" s="147" t="s">
        <v>2414</v>
      </c>
      <c r="M116" s="173" t="s">
        <v>2541</v>
      </c>
      <c r="N116" s="98" t="s">
        <v>2449</v>
      </c>
      <c r="O116" s="169" t="s">
        <v>2450</v>
      </c>
      <c r="P116" s="169"/>
      <c r="Q116" s="172">
        <v>44407.602476851855</v>
      </c>
    </row>
    <row r="117" spans="1:17" s="126" customFormat="1" ht="18" x14ac:dyDescent="0.25">
      <c r="A117" s="169" t="str">
        <f>VLOOKUP(E117,'LISTADO ATM'!$A$2:$C$902,3,0)</f>
        <v>DISTRITO NACIONAL</v>
      </c>
      <c r="B117" s="118">
        <v>3335972666</v>
      </c>
      <c r="C117" s="99">
        <v>44407.587696759256</v>
      </c>
      <c r="D117" s="99" t="s">
        <v>2445</v>
      </c>
      <c r="E117" s="142">
        <v>540</v>
      </c>
      <c r="F117" s="169" t="str">
        <f>VLOOKUP(E117,VIP!$A$2:$O14805,2,0)</f>
        <v>DRBR540</v>
      </c>
      <c r="G117" s="169" t="str">
        <f>VLOOKUP(E117,'LISTADO ATM'!$A$2:$B$901,2,0)</f>
        <v xml:space="preserve">ATM Autoservicio Sambil I </v>
      </c>
      <c r="H117" s="169" t="str">
        <f>VLOOKUP(E117,VIP!$A$2:$O19766,7,FALSE)</f>
        <v>Si</v>
      </c>
      <c r="I117" s="169" t="str">
        <f>VLOOKUP(E117,VIP!$A$2:$O11731,8,FALSE)</f>
        <v>Si</v>
      </c>
      <c r="J117" s="169" t="str">
        <f>VLOOKUP(E117,VIP!$A$2:$O11681,8,FALSE)</f>
        <v>Si</v>
      </c>
      <c r="K117" s="169" t="str">
        <f>VLOOKUP(E117,VIP!$A$2:$O15255,6,0)</f>
        <v>NO</v>
      </c>
      <c r="L117" s="147" t="s">
        <v>2414</v>
      </c>
      <c r="M117" s="173" t="s">
        <v>2541</v>
      </c>
      <c r="N117" s="98" t="s">
        <v>2449</v>
      </c>
      <c r="O117" s="169" t="s">
        <v>2450</v>
      </c>
      <c r="P117" s="169"/>
      <c r="Q117" s="221">
        <v>44407.774305555555</v>
      </c>
    </row>
    <row r="118" spans="1:17" s="126" customFormat="1" ht="18" x14ac:dyDescent="0.25">
      <c r="A118" s="169" t="str">
        <f>VLOOKUP(E118,'LISTADO ATM'!$A$2:$C$902,3,0)</f>
        <v>DISTRITO NACIONAL</v>
      </c>
      <c r="B118" s="118">
        <v>3335972677</v>
      </c>
      <c r="C118" s="99">
        <v>44407.592789351853</v>
      </c>
      <c r="D118" s="99" t="s">
        <v>2445</v>
      </c>
      <c r="E118" s="142">
        <v>706</v>
      </c>
      <c r="F118" s="169" t="str">
        <f>VLOOKUP(E118,VIP!$A$2:$O14802,2,0)</f>
        <v>DRBR706</v>
      </c>
      <c r="G118" s="169" t="str">
        <f>VLOOKUP(E118,'LISTADO ATM'!$A$2:$B$901,2,0)</f>
        <v xml:space="preserve">ATM S/M Pristine </v>
      </c>
      <c r="H118" s="169" t="str">
        <f>VLOOKUP(E118,VIP!$A$2:$O19763,7,FALSE)</f>
        <v>Si</v>
      </c>
      <c r="I118" s="169" t="str">
        <f>VLOOKUP(E118,VIP!$A$2:$O11728,8,FALSE)</f>
        <v>Si</v>
      </c>
      <c r="J118" s="169" t="str">
        <f>VLOOKUP(E118,VIP!$A$2:$O11678,8,FALSE)</f>
        <v>Si</v>
      </c>
      <c r="K118" s="169" t="str">
        <f>VLOOKUP(E118,VIP!$A$2:$O15252,6,0)</f>
        <v>NO</v>
      </c>
      <c r="L118" s="147" t="s">
        <v>2414</v>
      </c>
      <c r="M118" s="173" t="s">
        <v>2541</v>
      </c>
      <c r="N118" s="98" t="s">
        <v>2449</v>
      </c>
      <c r="O118" s="169" t="s">
        <v>2450</v>
      </c>
      <c r="P118" s="170"/>
      <c r="Q118" s="221">
        <v>44407.775000000001</v>
      </c>
    </row>
    <row r="119" spans="1:17" s="126" customFormat="1" ht="18" x14ac:dyDescent="0.25">
      <c r="A119" s="169" t="str">
        <f>VLOOKUP(E119,'LISTADO ATM'!$A$2:$C$902,3,0)</f>
        <v>DISTRITO NACIONAL</v>
      </c>
      <c r="B119" s="118">
        <v>3335972941</v>
      </c>
      <c r="C119" s="99">
        <v>44407.657083333332</v>
      </c>
      <c r="D119" s="99" t="s">
        <v>2445</v>
      </c>
      <c r="E119" s="142">
        <v>769</v>
      </c>
      <c r="F119" s="169" t="str">
        <f>VLOOKUP(E119,VIP!$A$2:$O14804,2,0)</f>
        <v>DRBR769</v>
      </c>
      <c r="G119" s="169" t="str">
        <f>VLOOKUP(E119,'LISTADO ATM'!$A$2:$B$901,2,0)</f>
        <v>ATM UNP Pablo Mella Morales</v>
      </c>
      <c r="H119" s="169" t="str">
        <f>VLOOKUP(E119,VIP!$A$2:$O19765,7,FALSE)</f>
        <v>Si</v>
      </c>
      <c r="I119" s="169" t="str">
        <f>VLOOKUP(E119,VIP!$A$2:$O11730,8,FALSE)</f>
        <v>Si</v>
      </c>
      <c r="J119" s="169" t="str">
        <f>VLOOKUP(E119,VIP!$A$2:$O11680,8,FALSE)</f>
        <v>Si</v>
      </c>
      <c r="K119" s="169" t="str">
        <f>VLOOKUP(E119,VIP!$A$2:$O15254,6,0)</f>
        <v>NO</v>
      </c>
      <c r="L119" s="147" t="s">
        <v>2414</v>
      </c>
      <c r="M119" s="173" t="s">
        <v>2541</v>
      </c>
      <c r="N119" s="98" t="s">
        <v>2449</v>
      </c>
      <c r="O119" s="169" t="s">
        <v>2450</v>
      </c>
      <c r="P119" s="170"/>
      <c r="Q119" s="221">
        <v>44407.775694444441</v>
      </c>
    </row>
    <row r="120" spans="1:17" s="126" customFormat="1" ht="18" x14ac:dyDescent="0.25">
      <c r="A120" s="169" t="str">
        <f>VLOOKUP(E120,'LISTADO ATM'!$A$2:$C$902,3,0)</f>
        <v>DISTRITO NACIONAL</v>
      </c>
      <c r="B120" s="118">
        <v>3335971864</v>
      </c>
      <c r="C120" s="99">
        <v>44406.88144675926</v>
      </c>
      <c r="D120" s="99" t="s">
        <v>2445</v>
      </c>
      <c r="E120" s="142">
        <v>790</v>
      </c>
      <c r="F120" s="169" t="str">
        <f>VLOOKUP(E120,VIP!$A$2:$O14896,2,0)</f>
        <v>DRBR16I</v>
      </c>
      <c r="G120" s="169" t="str">
        <f>VLOOKUP(E120,'LISTADO ATM'!$A$2:$B$901,2,0)</f>
        <v xml:space="preserve">ATM Oficina Bella Vista Mall I </v>
      </c>
      <c r="H120" s="169" t="str">
        <f>VLOOKUP(E120,VIP!$A$2:$O19857,7,FALSE)</f>
        <v>Si</v>
      </c>
      <c r="I120" s="169" t="str">
        <f>VLOOKUP(E120,VIP!$A$2:$O11822,8,FALSE)</f>
        <v>Si</v>
      </c>
      <c r="J120" s="169" t="str">
        <f>VLOOKUP(E120,VIP!$A$2:$O11772,8,FALSE)</f>
        <v>Si</v>
      </c>
      <c r="K120" s="169" t="str">
        <f>VLOOKUP(E120,VIP!$A$2:$O15346,6,0)</f>
        <v>SI</v>
      </c>
      <c r="L120" s="147" t="s">
        <v>2414</v>
      </c>
      <c r="M120" s="173" t="s">
        <v>2541</v>
      </c>
      <c r="N120" s="98" t="s">
        <v>2449</v>
      </c>
      <c r="O120" s="169" t="s">
        <v>2450</v>
      </c>
      <c r="P120" s="170"/>
      <c r="Q120" s="172">
        <v>44407.440196759257</v>
      </c>
    </row>
    <row r="121" spans="1:17" s="126" customFormat="1" ht="18" x14ac:dyDescent="0.25">
      <c r="A121" s="169" t="str">
        <f>VLOOKUP(E121,'LISTADO ATM'!$A$2:$C$902,3,0)</f>
        <v>DISTRITO NACIONAL</v>
      </c>
      <c r="B121" s="118">
        <v>3335971838</v>
      </c>
      <c r="C121" s="99">
        <v>44406.793877314813</v>
      </c>
      <c r="D121" s="99" t="s">
        <v>2445</v>
      </c>
      <c r="E121" s="142">
        <v>884</v>
      </c>
      <c r="F121" s="169" t="str">
        <f>VLOOKUP(E121,VIP!$A$2:$O14894,2,0)</f>
        <v>DRBR884</v>
      </c>
      <c r="G121" s="169" t="str">
        <f>VLOOKUP(E121,'LISTADO ATM'!$A$2:$B$901,2,0)</f>
        <v xml:space="preserve">ATM UNP Olé Sabana Perdida </v>
      </c>
      <c r="H121" s="169" t="str">
        <f>VLOOKUP(E121,VIP!$A$2:$O19855,7,FALSE)</f>
        <v>Si</v>
      </c>
      <c r="I121" s="169" t="str">
        <f>VLOOKUP(E121,VIP!$A$2:$O11820,8,FALSE)</f>
        <v>Si</v>
      </c>
      <c r="J121" s="169" t="str">
        <f>VLOOKUP(E121,VIP!$A$2:$O11770,8,FALSE)</f>
        <v>Si</v>
      </c>
      <c r="K121" s="169" t="str">
        <f>VLOOKUP(E121,VIP!$A$2:$O15344,6,0)</f>
        <v>NO</v>
      </c>
      <c r="L121" s="147" t="s">
        <v>2414</v>
      </c>
      <c r="M121" s="173" t="s">
        <v>2541</v>
      </c>
      <c r="N121" s="98" t="s">
        <v>2449</v>
      </c>
      <c r="O121" s="169" t="s">
        <v>2450</v>
      </c>
      <c r="P121" s="169"/>
      <c r="Q121" s="172">
        <v>44407.602476851855</v>
      </c>
    </row>
    <row r="122" spans="1:17" s="126" customFormat="1" ht="18" x14ac:dyDescent="0.25">
      <c r="A122" s="169" t="str">
        <f>VLOOKUP(E122,'LISTADO ATM'!$A$2:$C$902,3,0)</f>
        <v>DISTRITO NACIONAL</v>
      </c>
      <c r="B122" s="118">
        <v>3335972924</v>
      </c>
      <c r="C122" s="99">
        <v>44407.650185185186</v>
      </c>
      <c r="D122" s="99" t="s">
        <v>2445</v>
      </c>
      <c r="E122" s="142">
        <v>918</v>
      </c>
      <c r="F122" s="169" t="str">
        <f>VLOOKUP(E122,VIP!$A$2:$O14811,2,0)</f>
        <v>DRBR918</v>
      </c>
      <c r="G122" s="169" t="str">
        <f>VLOOKUP(E122,'LISTADO ATM'!$A$2:$B$901,2,0)</f>
        <v xml:space="preserve">ATM S/M Liverpool de la Jacobo Majluta </v>
      </c>
      <c r="H122" s="169" t="str">
        <f>VLOOKUP(E122,VIP!$A$2:$O19772,7,FALSE)</f>
        <v>Si</v>
      </c>
      <c r="I122" s="169" t="str">
        <f>VLOOKUP(E122,VIP!$A$2:$O11737,8,FALSE)</f>
        <v>Si</v>
      </c>
      <c r="J122" s="169" t="str">
        <f>VLOOKUP(E122,VIP!$A$2:$O11687,8,FALSE)</f>
        <v>Si</v>
      </c>
      <c r="K122" s="169" t="str">
        <f>VLOOKUP(E122,VIP!$A$2:$O15261,6,0)</f>
        <v>NO</v>
      </c>
      <c r="L122" s="147" t="s">
        <v>2414</v>
      </c>
      <c r="M122" s="173" t="s">
        <v>2541</v>
      </c>
      <c r="N122" s="98" t="s">
        <v>2449</v>
      </c>
      <c r="O122" s="169" t="s">
        <v>2450</v>
      </c>
      <c r="P122" s="169"/>
      <c r="Q122" s="221">
        <v>44407.775000000001</v>
      </c>
    </row>
    <row r="123" spans="1:17" s="126" customFormat="1" ht="18" x14ac:dyDescent="0.25">
      <c r="A123" s="169" t="str">
        <f>VLOOKUP(E123,'LISTADO ATM'!$A$2:$C$902,3,0)</f>
        <v>DISTRITO NACIONAL</v>
      </c>
      <c r="B123" s="118">
        <v>3335972402</v>
      </c>
      <c r="C123" s="99">
        <v>44407.484571759262</v>
      </c>
      <c r="D123" s="99" t="s">
        <v>2445</v>
      </c>
      <c r="E123" s="142">
        <v>958</v>
      </c>
      <c r="F123" s="169" t="str">
        <f>VLOOKUP(E123,VIP!$A$2:$O14818,2,0)</f>
        <v>DRBR958</v>
      </c>
      <c r="G123" s="169" t="str">
        <f>VLOOKUP(E123,'LISTADO ATM'!$A$2:$B$901,2,0)</f>
        <v xml:space="preserve">ATM Olé Aut. San Isidro </v>
      </c>
      <c r="H123" s="169" t="str">
        <f>VLOOKUP(E123,VIP!$A$2:$O19779,7,FALSE)</f>
        <v>Si</v>
      </c>
      <c r="I123" s="169" t="str">
        <f>VLOOKUP(E123,VIP!$A$2:$O11744,8,FALSE)</f>
        <v>Si</v>
      </c>
      <c r="J123" s="169" t="str">
        <f>VLOOKUP(E123,VIP!$A$2:$O11694,8,FALSE)</f>
        <v>Si</v>
      </c>
      <c r="K123" s="169" t="str">
        <f>VLOOKUP(E123,VIP!$A$2:$O15268,6,0)</f>
        <v>NO</v>
      </c>
      <c r="L123" s="147" t="s">
        <v>2414</v>
      </c>
      <c r="M123" s="173" t="s">
        <v>2541</v>
      </c>
      <c r="N123" s="98" t="s">
        <v>2449</v>
      </c>
      <c r="O123" s="169" t="s">
        <v>2450</v>
      </c>
      <c r="P123" s="169"/>
      <c r="Q123" s="221">
        <v>44407.775000000001</v>
      </c>
    </row>
    <row r="124" spans="1:17" s="126" customFormat="1" ht="18" x14ac:dyDescent="0.25">
      <c r="A124" s="169" t="str">
        <f>VLOOKUP(E124,'LISTADO ATM'!$A$2:$C$902,3,0)</f>
        <v>DISTRITO NACIONAL</v>
      </c>
      <c r="B124" s="118">
        <v>3335970971</v>
      </c>
      <c r="C124" s="99">
        <v>44406.384502314817</v>
      </c>
      <c r="D124" s="99" t="s">
        <v>2445</v>
      </c>
      <c r="E124" s="142">
        <v>821</v>
      </c>
      <c r="F124" s="169" t="str">
        <f>VLOOKUP(E124,VIP!$A$2:$O14889,2,0)</f>
        <v>DRBR821</v>
      </c>
      <c r="G124" s="169" t="str">
        <f>VLOOKUP(E124,'LISTADO ATM'!$A$2:$B$901,2,0)</f>
        <v xml:space="preserve">ATM S/M Bravo Churchill </v>
      </c>
      <c r="H124" s="169" t="str">
        <f>VLOOKUP(E124,VIP!$A$2:$O19850,7,FALSE)</f>
        <v>Si</v>
      </c>
      <c r="I124" s="169" t="str">
        <f>VLOOKUP(E124,VIP!$A$2:$O11815,8,FALSE)</f>
        <v>No</v>
      </c>
      <c r="J124" s="169" t="str">
        <f>VLOOKUP(E124,VIP!$A$2:$O11765,8,FALSE)</f>
        <v>No</v>
      </c>
      <c r="K124" s="169" t="str">
        <f>VLOOKUP(E124,VIP!$A$2:$O15339,6,0)</f>
        <v>SI</v>
      </c>
      <c r="L124" s="147" t="s">
        <v>2414</v>
      </c>
      <c r="M124" s="173" t="s">
        <v>2541</v>
      </c>
      <c r="N124" s="98" t="s">
        <v>2449</v>
      </c>
      <c r="O124" s="169" t="s">
        <v>2450</v>
      </c>
      <c r="P124" s="169"/>
      <c r="Q124" s="221">
        <v>44407.802777777775</v>
      </c>
    </row>
    <row r="125" spans="1:17" s="126" customFormat="1" ht="18" x14ac:dyDescent="0.25">
      <c r="A125" s="169" t="str">
        <f>VLOOKUP(E125,'LISTADO ATM'!$A$2:$C$902,3,0)</f>
        <v>DISTRITO NACIONAL</v>
      </c>
      <c r="B125" s="118">
        <v>3335971869</v>
      </c>
      <c r="C125" s="99">
        <v>44406.929652777777</v>
      </c>
      <c r="D125" s="99" t="s">
        <v>2445</v>
      </c>
      <c r="E125" s="142">
        <v>169</v>
      </c>
      <c r="F125" s="169" t="str">
        <f>VLOOKUP(E125,VIP!$A$2:$O14895,2,0)</f>
        <v>DRBR169</v>
      </c>
      <c r="G125" s="169" t="str">
        <f>VLOOKUP(E125,'LISTADO ATM'!$A$2:$B$901,2,0)</f>
        <v xml:space="preserve">ATM Oficina Caonabo </v>
      </c>
      <c r="H125" s="169" t="str">
        <f>VLOOKUP(E125,VIP!$A$2:$O19856,7,FALSE)</f>
        <v>Si</v>
      </c>
      <c r="I125" s="169" t="str">
        <f>VLOOKUP(E125,VIP!$A$2:$O11821,8,FALSE)</f>
        <v>Si</v>
      </c>
      <c r="J125" s="169" t="str">
        <f>VLOOKUP(E125,VIP!$A$2:$O11771,8,FALSE)</f>
        <v>Si</v>
      </c>
      <c r="K125" s="169" t="str">
        <f>VLOOKUP(E125,VIP!$A$2:$O15345,6,0)</f>
        <v>NO</v>
      </c>
      <c r="L125" s="147" t="s">
        <v>2414</v>
      </c>
      <c r="M125" s="173" t="s">
        <v>2541</v>
      </c>
      <c r="N125" s="98" t="s">
        <v>2449</v>
      </c>
      <c r="O125" s="169" t="s">
        <v>2450</v>
      </c>
      <c r="P125" s="169"/>
      <c r="Q125" s="221">
        <v>44407.804166666669</v>
      </c>
    </row>
    <row r="126" spans="1:17" s="126" customFormat="1" ht="18" x14ac:dyDescent="0.25">
      <c r="A126" s="169" t="str">
        <f>VLOOKUP(E126,'LISTADO ATM'!$A$2:$C$902,3,0)</f>
        <v>DISTRITO NACIONAL</v>
      </c>
      <c r="B126" s="118">
        <v>3335972266</v>
      </c>
      <c r="C126" s="99">
        <v>44407.444814814815</v>
      </c>
      <c r="D126" s="99" t="s">
        <v>2465</v>
      </c>
      <c r="E126" s="142">
        <v>813</v>
      </c>
      <c r="F126" s="169" t="str">
        <f>VLOOKUP(E126,VIP!$A$2:$O14797,2,0)</f>
        <v>DRBR815</v>
      </c>
      <c r="G126" s="169" t="str">
        <f>VLOOKUP(E126,'LISTADO ATM'!$A$2:$B$901,2,0)</f>
        <v>ATM Occidental Mall</v>
      </c>
      <c r="H126" s="169" t="str">
        <f>VLOOKUP(E126,VIP!$A$2:$O19758,7,FALSE)</f>
        <v>Si</v>
      </c>
      <c r="I126" s="169" t="str">
        <f>VLOOKUP(E126,VIP!$A$2:$O11723,8,FALSE)</f>
        <v>Si</v>
      </c>
      <c r="J126" s="169" t="str">
        <f>VLOOKUP(E126,VIP!$A$2:$O11673,8,FALSE)</f>
        <v>Si</v>
      </c>
      <c r="K126" s="169" t="str">
        <f>VLOOKUP(E126,VIP!$A$2:$O15247,6,0)</f>
        <v>NO</v>
      </c>
      <c r="L126" s="147" t="s">
        <v>2414</v>
      </c>
      <c r="M126" s="98" t="s">
        <v>2442</v>
      </c>
      <c r="N126" s="98" t="s">
        <v>2449</v>
      </c>
      <c r="O126" s="169" t="s">
        <v>2595</v>
      </c>
      <c r="P126" s="169"/>
      <c r="Q126" s="98" t="s">
        <v>2414</v>
      </c>
    </row>
    <row r="127" spans="1:17" s="126" customFormat="1" ht="18" x14ac:dyDescent="0.25">
      <c r="A127" s="169" t="str">
        <f>VLOOKUP(E127,'LISTADO ATM'!$A$2:$C$902,3,0)</f>
        <v>DISTRITO NACIONAL</v>
      </c>
      <c r="B127" s="118">
        <v>3335972951</v>
      </c>
      <c r="C127" s="99">
        <v>44407.660520833335</v>
      </c>
      <c r="D127" s="99" t="s">
        <v>2445</v>
      </c>
      <c r="E127" s="142">
        <v>54</v>
      </c>
      <c r="F127" s="169" t="str">
        <f>VLOOKUP(E127,VIP!$A$2:$O14802,2,0)</f>
        <v>DRBR054</v>
      </c>
      <c r="G127" s="169" t="str">
        <f>VLOOKUP(E127,'LISTADO ATM'!$A$2:$B$901,2,0)</f>
        <v xml:space="preserve">ATM Autoservicio Galería 360 </v>
      </c>
      <c r="H127" s="169" t="str">
        <f>VLOOKUP(E127,VIP!$A$2:$O19763,7,FALSE)</f>
        <v>Si</v>
      </c>
      <c r="I127" s="169" t="str">
        <f>VLOOKUP(E127,VIP!$A$2:$O11728,8,FALSE)</f>
        <v>Si</v>
      </c>
      <c r="J127" s="169" t="str">
        <f>VLOOKUP(E127,VIP!$A$2:$O11678,8,FALSE)</f>
        <v>Si</v>
      </c>
      <c r="K127" s="169" t="str">
        <f>VLOOKUP(E127,VIP!$A$2:$O15252,6,0)</f>
        <v>NO</v>
      </c>
      <c r="L127" s="147" t="s">
        <v>2414</v>
      </c>
      <c r="M127" s="98" t="s">
        <v>2442</v>
      </c>
      <c r="N127" s="98" t="s">
        <v>2449</v>
      </c>
      <c r="O127" s="169" t="s">
        <v>2450</v>
      </c>
      <c r="P127" s="169"/>
      <c r="Q127" s="98" t="s">
        <v>2619</v>
      </c>
    </row>
    <row r="128" spans="1:17" s="126" customFormat="1" ht="18" x14ac:dyDescent="0.25">
      <c r="A128" s="169" t="str">
        <f>VLOOKUP(E128,'LISTADO ATM'!$A$2:$C$902,3,0)</f>
        <v>DISTRITO NACIONAL</v>
      </c>
      <c r="B128" s="118">
        <v>3335972922</v>
      </c>
      <c r="C128" s="99">
        <v>44407.648969907408</v>
      </c>
      <c r="D128" s="99" t="s">
        <v>2445</v>
      </c>
      <c r="E128" s="142">
        <v>800</v>
      </c>
      <c r="F128" s="169" t="str">
        <f>VLOOKUP(E128,VIP!$A$2:$O14813,2,0)</f>
        <v>DRBR800</v>
      </c>
      <c r="G128" s="169" t="str">
        <f>VLOOKUP(E128,'LISTADO ATM'!$A$2:$B$901,2,0)</f>
        <v xml:space="preserve">ATM Estación Next Dipsa Pedro Livio Cedeño </v>
      </c>
      <c r="H128" s="169" t="str">
        <f>VLOOKUP(E128,VIP!$A$2:$O19774,7,FALSE)</f>
        <v>Si</v>
      </c>
      <c r="I128" s="169" t="str">
        <f>VLOOKUP(E128,VIP!$A$2:$O11739,8,FALSE)</f>
        <v>Si</v>
      </c>
      <c r="J128" s="169" t="str">
        <f>VLOOKUP(E128,VIP!$A$2:$O11689,8,FALSE)</f>
        <v>Si</v>
      </c>
      <c r="K128" s="169" t="str">
        <f>VLOOKUP(E128,VIP!$A$2:$O15263,6,0)</f>
        <v>NO</v>
      </c>
      <c r="L128" s="147" t="s">
        <v>2414</v>
      </c>
      <c r="M128" s="98" t="s">
        <v>2442</v>
      </c>
      <c r="N128" s="98" t="s">
        <v>2449</v>
      </c>
      <c r="O128" s="169" t="s">
        <v>2450</v>
      </c>
      <c r="P128" s="170"/>
      <c r="Q128" s="98" t="s">
        <v>2414</v>
      </c>
    </row>
    <row r="129" spans="1:17" s="126" customFormat="1" ht="18" x14ac:dyDescent="0.25">
      <c r="A129" s="169" t="str">
        <f>VLOOKUP(E129,'LISTADO ATM'!$A$2:$C$902,3,0)</f>
        <v>ESTE</v>
      </c>
      <c r="B129" s="118">
        <v>3335972512</v>
      </c>
      <c r="C129" s="99">
        <v>44407.51939814815</v>
      </c>
      <c r="D129" s="99" t="s">
        <v>2445</v>
      </c>
      <c r="E129" s="142">
        <v>822</v>
      </c>
      <c r="F129" s="169" t="str">
        <f>VLOOKUP(E129,VIP!$A$2:$O14808,2,0)</f>
        <v>DRBR822</v>
      </c>
      <c r="G129" s="169" t="str">
        <f>VLOOKUP(E129,'LISTADO ATM'!$A$2:$B$901,2,0)</f>
        <v xml:space="preserve">ATM INDUSPALMA </v>
      </c>
      <c r="H129" s="169" t="str">
        <f>VLOOKUP(E129,VIP!$A$2:$O19769,7,FALSE)</f>
        <v>Si</v>
      </c>
      <c r="I129" s="169" t="str">
        <f>VLOOKUP(E129,VIP!$A$2:$O11734,8,FALSE)</f>
        <v>Si</v>
      </c>
      <c r="J129" s="169" t="str">
        <f>VLOOKUP(E129,VIP!$A$2:$O11684,8,FALSE)</f>
        <v>Si</v>
      </c>
      <c r="K129" s="169" t="str">
        <f>VLOOKUP(E129,VIP!$A$2:$O15258,6,0)</f>
        <v>NO</v>
      </c>
      <c r="L129" s="147" t="s">
        <v>2414</v>
      </c>
      <c r="M129" s="98" t="s">
        <v>2442</v>
      </c>
      <c r="N129" s="98" t="s">
        <v>2449</v>
      </c>
      <c r="O129" s="169" t="s">
        <v>2450</v>
      </c>
      <c r="P129" s="170"/>
      <c r="Q129" s="98" t="s">
        <v>2414</v>
      </c>
    </row>
    <row r="130" spans="1:17" s="126" customFormat="1" ht="18" x14ac:dyDescent="0.25">
      <c r="A130" s="169" t="str">
        <f>VLOOKUP(E130,'LISTADO ATM'!$A$2:$C$902,3,0)</f>
        <v>DISTRITO NACIONAL</v>
      </c>
      <c r="B130" s="118">
        <v>3335972081</v>
      </c>
      <c r="C130" s="99">
        <v>44407.384953703702</v>
      </c>
      <c r="D130" s="99" t="s">
        <v>2177</v>
      </c>
      <c r="E130" s="142">
        <v>611</v>
      </c>
      <c r="F130" s="169" t="str">
        <f>VLOOKUP(E130,VIP!$A$2:$O14803,2,0)</f>
        <v>DRBR611</v>
      </c>
      <c r="G130" s="169" t="str">
        <f>VLOOKUP(E130,'LISTADO ATM'!$A$2:$B$901,2,0)</f>
        <v xml:space="preserve">ATM DGII Sede Central </v>
      </c>
      <c r="H130" s="169" t="str">
        <f>VLOOKUP(E130,VIP!$A$2:$O19764,7,FALSE)</f>
        <v>Si</v>
      </c>
      <c r="I130" s="169" t="str">
        <f>VLOOKUP(E130,VIP!$A$2:$O11729,8,FALSE)</f>
        <v>Si</v>
      </c>
      <c r="J130" s="169" t="str">
        <f>VLOOKUP(E130,VIP!$A$2:$O11679,8,FALSE)</f>
        <v>Si</v>
      </c>
      <c r="K130" s="169" t="str">
        <f>VLOOKUP(E130,VIP!$A$2:$O15253,6,0)</f>
        <v>NO</v>
      </c>
      <c r="L130" s="147" t="s">
        <v>2461</v>
      </c>
      <c r="M130" s="173" t="s">
        <v>2541</v>
      </c>
      <c r="N130" s="220" t="s">
        <v>2602</v>
      </c>
      <c r="O130" s="169" t="s">
        <v>2451</v>
      </c>
      <c r="P130" s="98" t="s">
        <v>2606</v>
      </c>
      <c r="Q130" s="172">
        <v>44407.602476851855</v>
      </c>
    </row>
    <row r="131" spans="1:17" s="126" customFormat="1" ht="18" x14ac:dyDescent="0.25">
      <c r="A131" s="169" t="str">
        <f>VLOOKUP(E131,'LISTADO ATM'!$A$2:$C$902,3,0)</f>
        <v>NORTE</v>
      </c>
      <c r="B131" s="118">
        <v>3335973081</v>
      </c>
      <c r="C131" s="99">
        <v>44407.730034722219</v>
      </c>
      <c r="D131" s="99" t="s">
        <v>2178</v>
      </c>
      <c r="E131" s="142">
        <v>91</v>
      </c>
      <c r="F131" s="169" t="str">
        <f>VLOOKUP(E131,VIP!$A$2:$O14802,2,0)</f>
        <v>DRBR091</v>
      </c>
      <c r="G131" s="169" t="str">
        <f>VLOOKUP(E131,'LISTADO ATM'!$A$2:$B$901,2,0)</f>
        <v xml:space="preserve">ATM UNP Villa Isabela </v>
      </c>
      <c r="H131" s="169" t="str">
        <f>VLOOKUP(E131,VIP!$A$2:$O19763,7,FALSE)</f>
        <v>Si</v>
      </c>
      <c r="I131" s="169" t="str">
        <f>VLOOKUP(E131,VIP!$A$2:$O11728,8,FALSE)</f>
        <v>Si</v>
      </c>
      <c r="J131" s="169" t="str">
        <f>VLOOKUP(E131,VIP!$A$2:$O11678,8,FALSE)</f>
        <v>Si</v>
      </c>
      <c r="K131" s="169" t="str">
        <f>VLOOKUP(E131,VIP!$A$2:$O15252,6,0)</f>
        <v>NO</v>
      </c>
      <c r="L131" s="147" t="s">
        <v>2461</v>
      </c>
      <c r="M131" s="173" t="s">
        <v>2541</v>
      </c>
      <c r="N131" s="98" t="s">
        <v>2449</v>
      </c>
      <c r="O131" s="169" t="s">
        <v>2579</v>
      </c>
      <c r="P131" s="170"/>
      <c r="Q131" s="221">
        <v>44407.783333333333</v>
      </c>
    </row>
    <row r="132" spans="1:17" s="126" customFormat="1" ht="18" x14ac:dyDescent="0.25">
      <c r="A132" s="169" t="str">
        <f>VLOOKUP(E132,'LISTADO ATM'!$A$2:$C$902,3,0)</f>
        <v>NORTE</v>
      </c>
      <c r="B132" s="118">
        <v>3335971850</v>
      </c>
      <c r="C132" s="99">
        <v>44406.830995370372</v>
      </c>
      <c r="D132" s="99" t="s">
        <v>2178</v>
      </c>
      <c r="E132" s="142">
        <v>413</v>
      </c>
      <c r="F132" s="169" t="str">
        <f>VLOOKUP(E132,VIP!$A$2:$O14791,2,0)</f>
        <v>DRBR413</v>
      </c>
      <c r="G132" s="169" t="str">
        <f>VLOOKUP(E132,'LISTADO ATM'!$A$2:$B$901,2,0)</f>
        <v xml:space="preserve">ATM UNP Las Galeras Samaná </v>
      </c>
      <c r="H132" s="169" t="str">
        <f>VLOOKUP(E132,VIP!$A$2:$O19752,7,FALSE)</f>
        <v>Si</v>
      </c>
      <c r="I132" s="169" t="str">
        <f>VLOOKUP(E132,VIP!$A$2:$O11717,8,FALSE)</f>
        <v>Si</v>
      </c>
      <c r="J132" s="169" t="str">
        <f>VLOOKUP(E132,VIP!$A$2:$O11667,8,FALSE)</f>
        <v>Si</v>
      </c>
      <c r="K132" s="169" t="str">
        <f>VLOOKUP(E132,VIP!$A$2:$O15241,6,0)</f>
        <v>NO</v>
      </c>
      <c r="L132" s="147" t="s">
        <v>2461</v>
      </c>
      <c r="M132" s="173" t="s">
        <v>2541</v>
      </c>
      <c r="N132" s="173" t="s">
        <v>2602</v>
      </c>
      <c r="O132" s="169" t="s">
        <v>2579</v>
      </c>
      <c r="P132" s="170"/>
      <c r="Q132" s="172">
        <v>44407.440196759257</v>
      </c>
    </row>
    <row r="133" spans="1:17" s="126" customFormat="1" ht="18" x14ac:dyDescent="0.25">
      <c r="A133" s="169" t="str">
        <f>VLOOKUP(E133,'LISTADO ATM'!$A$2:$C$902,3,0)</f>
        <v>NORTE</v>
      </c>
      <c r="B133" s="118">
        <v>3335972700</v>
      </c>
      <c r="C133" s="99">
        <v>44407.596412037034</v>
      </c>
      <c r="D133" s="99" t="s">
        <v>2178</v>
      </c>
      <c r="E133" s="142">
        <v>198</v>
      </c>
      <c r="F133" s="169" t="str">
        <f>VLOOKUP(E133,VIP!$A$2:$O14799,2,0)</f>
        <v>DRBR198</v>
      </c>
      <c r="G133" s="169" t="str">
        <f>VLOOKUP(E133,'LISTADO ATM'!$A$2:$B$901,2,0)</f>
        <v xml:space="preserve">ATM Almacenes El Encanto  (Santiago) </v>
      </c>
      <c r="H133" s="169" t="str">
        <f>VLOOKUP(E133,VIP!$A$2:$O19760,7,FALSE)</f>
        <v>NO</v>
      </c>
      <c r="I133" s="169" t="str">
        <f>VLOOKUP(E133,VIP!$A$2:$O11725,8,FALSE)</f>
        <v>NO</v>
      </c>
      <c r="J133" s="169" t="str">
        <f>VLOOKUP(E133,VIP!$A$2:$O11675,8,FALSE)</f>
        <v>NO</v>
      </c>
      <c r="K133" s="169" t="str">
        <f>VLOOKUP(E133,VIP!$A$2:$O15249,6,0)</f>
        <v>NO</v>
      </c>
      <c r="L133" s="147" t="s">
        <v>2461</v>
      </c>
      <c r="M133" s="173" t="s">
        <v>2541</v>
      </c>
      <c r="N133" s="220" t="s">
        <v>2602</v>
      </c>
      <c r="O133" s="169" t="s">
        <v>2592</v>
      </c>
      <c r="P133" s="170"/>
      <c r="Q133" s="221">
        <v>44407.788888888892</v>
      </c>
    </row>
    <row r="134" spans="1:17" s="126" customFormat="1" ht="18" x14ac:dyDescent="0.25">
      <c r="A134" s="169" t="str">
        <f>VLOOKUP(E134,'LISTADO ATM'!$A$2:$C$902,3,0)</f>
        <v>NORTE</v>
      </c>
      <c r="B134" s="118">
        <v>3335971918</v>
      </c>
      <c r="C134" s="99">
        <v>44407.333449074074</v>
      </c>
      <c r="D134" s="99" t="s">
        <v>2178</v>
      </c>
      <c r="E134" s="142">
        <v>351</v>
      </c>
      <c r="F134" s="169" t="str">
        <f>VLOOKUP(E134,VIP!$A$2:$O14800,2,0)</f>
        <v>DRBR351</v>
      </c>
      <c r="G134" s="169" t="str">
        <f>VLOOKUP(E134,'LISTADO ATM'!$A$2:$B$901,2,0)</f>
        <v xml:space="preserve">ATM S/M José Luís (Puerto Plata) </v>
      </c>
      <c r="H134" s="169" t="str">
        <f>VLOOKUP(E134,VIP!$A$2:$O19761,7,FALSE)</f>
        <v>Si</v>
      </c>
      <c r="I134" s="169" t="str">
        <f>VLOOKUP(E134,VIP!$A$2:$O11726,8,FALSE)</f>
        <v>Si</v>
      </c>
      <c r="J134" s="169" t="str">
        <f>VLOOKUP(E134,VIP!$A$2:$O11676,8,FALSE)</f>
        <v>Si</v>
      </c>
      <c r="K134" s="169" t="str">
        <f>VLOOKUP(E134,VIP!$A$2:$O15250,6,0)</f>
        <v>NO</v>
      </c>
      <c r="L134" s="147" t="s">
        <v>2461</v>
      </c>
      <c r="M134" s="173" t="s">
        <v>2541</v>
      </c>
      <c r="N134" s="173" t="s">
        <v>2602</v>
      </c>
      <c r="O134" s="169" t="s">
        <v>2592</v>
      </c>
      <c r="P134" s="169"/>
      <c r="Q134" s="172">
        <v>44407.602476851855</v>
      </c>
    </row>
    <row r="135" spans="1:17" s="126" customFormat="1" ht="18" x14ac:dyDescent="0.25">
      <c r="A135" s="169" t="str">
        <f>VLOOKUP(E135,'LISTADO ATM'!$A$2:$C$902,3,0)</f>
        <v>NORTE</v>
      </c>
      <c r="B135" s="118">
        <v>3335973031</v>
      </c>
      <c r="C135" s="99">
        <v>44407.695497685185</v>
      </c>
      <c r="D135" s="99" t="s">
        <v>2177</v>
      </c>
      <c r="E135" s="142">
        <v>181</v>
      </c>
      <c r="F135" s="169" t="str">
        <f>VLOOKUP(E135,VIP!$A$2:$O14809,2,0)</f>
        <v>DRBR181</v>
      </c>
      <c r="G135" s="169" t="str">
        <f>VLOOKUP(E135,'LISTADO ATM'!$A$2:$B$901,2,0)</f>
        <v xml:space="preserve">ATM Oficina Sabaneta </v>
      </c>
      <c r="H135" s="169" t="str">
        <f>VLOOKUP(E135,VIP!$A$2:$O19770,7,FALSE)</f>
        <v>Si</v>
      </c>
      <c r="I135" s="169" t="str">
        <f>VLOOKUP(E135,VIP!$A$2:$O11735,8,FALSE)</f>
        <v>Si</v>
      </c>
      <c r="J135" s="169" t="str">
        <f>VLOOKUP(E135,VIP!$A$2:$O11685,8,FALSE)</f>
        <v>Si</v>
      </c>
      <c r="K135" s="169" t="str">
        <f>VLOOKUP(E135,VIP!$A$2:$O15259,6,0)</f>
        <v>SI</v>
      </c>
      <c r="L135" s="147" t="s">
        <v>2461</v>
      </c>
      <c r="M135" s="173" t="s">
        <v>2541</v>
      </c>
      <c r="N135" s="98" t="s">
        <v>2449</v>
      </c>
      <c r="O135" s="169" t="s">
        <v>2451</v>
      </c>
      <c r="P135" s="169"/>
      <c r="Q135" s="221">
        <v>44407.788888888892</v>
      </c>
    </row>
    <row r="136" spans="1:17" s="126" customFormat="1" ht="18" x14ac:dyDescent="0.25">
      <c r="A136" s="169" t="str">
        <f>VLOOKUP(E136,'LISTADO ATM'!$A$2:$C$902,3,0)</f>
        <v>SUR</v>
      </c>
      <c r="B136" s="118">
        <v>3335971820</v>
      </c>
      <c r="C136" s="99">
        <v>44406.753136574072</v>
      </c>
      <c r="D136" s="99" t="s">
        <v>2177</v>
      </c>
      <c r="E136" s="142">
        <v>249</v>
      </c>
      <c r="F136" s="169" t="str">
        <f>VLOOKUP(E136,VIP!$A$2:$O14914,2,0)</f>
        <v>DRBR249</v>
      </c>
      <c r="G136" s="169" t="str">
        <f>VLOOKUP(E136,'LISTADO ATM'!$A$2:$B$901,2,0)</f>
        <v xml:space="preserve">ATM Banco Agrícola Neiba </v>
      </c>
      <c r="H136" s="169" t="str">
        <f>VLOOKUP(E136,VIP!$A$2:$O19875,7,FALSE)</f>
        <v>Si</v>
      </c>
      <c r="I136" s="169" t="str">
        <f>VLOOKUP(E136,VIP!$A$2:$O11840,8,FALSE)</f>
        <v>Si</v>
      </c>
      <c r="J136" s="169" t="str">
        <f>VLOOKUP(E136,VIP!$A$2:$O11790,8,FALSE)</f>
        <v>Si</v>
      </c>
      <c r="K136" s="169" t="str">
        <f>VLOOKUP(E136,VIP!$A$2:$O15364,6,0)</f>
        <v>NO</v>
      </c>
      <c r="L136" s="147" t="s">
        <v>2461</v>
      </c>
      <c r="M136" s="173" t="s">
        <v>2541</v>
      </c>
      <c r="N136" s="220" t="s">
        <v>2602</v>
      </c>
      <c r="O136" s="169" t="s">
        <v>2451</v>
      </c>
      <c r="P136" s="169"/>
      <c r="Q136" s="172">
        <v>44407.602476851855</v>
      </c>
    </row>
    <row r="137" spans="1:17" s="126" customFormat="1" ht="18" x14ac:dyDescent="0.25">
      <c r="A137" s="169" t="str">
        <f>VLOOKUP(E137,'LISTADO ATM'!$A$2:$C$902,3,0)</f>
        <v>DISTRITO NACIONAL</v>
      </c>
      <c r="B137" s="118">
        <v>3335971848</v>
      </c>
      <c r="C137" s="99">
        <v>44406.828020833331</v>
      </c>
      <c r="D137" s="99" t="s">
        <v>2177</v>
      </c>
      <c r="E137" s="142">
        <v>355</v>
      </c>
      <c r="F137" s="169" t="str">
        <f>VLOOKUP(E137,VIP!$A$2:$O14792,2,0)</f>
        <v>DRBR355</v>
      </c>
      <c r="G137" s="169" t="str">
        <f>VLOOKUP(E137,'LISTADO ATM'!$A$2:$B$901,2,0)</f>
        <v xml:space="preserve">ATM UNP Metro II </v>
      </c>
      <c r="H137" s="169" t="str">
        <f>VLOOKUP(E137,VIP!$A$2:$O19753,7,FALSE)</f>
        <v>Si</v>
      </c>
      <c r="I137" s="169" t="str">
        <f>VLOOKUP(E137,VIP!$A$2:$O11718,8,FALSE)</f>
        <v>Si</v>
      </c>
      <c r="J137" s="169" t="str">
        <f>VLOOKUP(E137,VIP!$A$2:$O11668,8,FALSE)</f>
        <v>Si</v>
      </c>
      <c r="K137" s="169" t="str">
        <f>VLOOKUP(E137,VIP!$A$2:$O15242,6,0)</f>
        <v>SI</v>
      </c>
      <c r="L137" s="147" t="s">
        <v>2461</v>
      </c>
      <c r="M137" s="173" t="s">
        <v>2541</v>
      </c>
      <c r="N137" s="173" t="s">
        <v>2602</v>
      </c>
      <c r="O137" s="169" t="s">
        <v>2451</v>
      </c>
      <c r="P137" s="170"/>
      <c r="Q137" s="172">
        <v>44407.440196759257</v>
      </c>
    </row>
    <row r="138" spans="1:17" s="126" customFormat="1" ht="18" x14ac:dyDescent="0.25">
      <c r="A138" s="169" t="str">
        <f>VLOOKUP(E138,'LISTADO ATM'!$A$2:$C$902,3,0)</f>
        <v>ESTE</v>
      </c>
      <c r="B138" s="118">
        <v>3335971917</v>
      </c>
      <c r="C138" s="99">
        <v>44407.33221064815</v>
      </c>
      <c r="D138" s="99" t="s">
        <v>2177</v>
      </c>
      <c r="E138" s="142">
        <v>462</v>
      </c>
      <c r="F138" s="169" t="str">
        <f>VLOOKUP(E138,VIP!$A$2:$O14801,2,0)</f>
        <v>DRBR462</v>
      </c>
      <c r="G138" s="169" t="str">
        <f>VLOOKUP(E138,'LISTADO ATM'!$A$2:$B$901,2,0)</f>
        <v>ATM Agrocafe Del Caribe</v>
      </c>
      <c r="H138" s="169" t="str">
        <f>VLOOKUP(E138,VIP!$A$2:$O19762,7,FALSE)</f>
        <v>Si</v>
      </c>
      <c r="I138" s="169" t="str">
        <f>VLOOKUP(E138,VIP!$A$2:$O11727,8,FALSE)</f>
        <v>Si</v>
      </c>
      <c r="J138" s="169" t="str">
        <f>VLOOKUP(E138,VIP!$A$2:$O11677,8,FALSE)</f>
        <v>Si</v>
      </c>
      <c r="K138" s="169" t="str">
        <f>VLOOKUP(E138,VIP!$A$2:$O15251,6,0)</f>
        <v>NO</v>
      </c>
      <c r="L138" s="147" t="s">
        <v>2461</v>
      </c>
      <c r="M138" s="173" t="s">
        <v>2541</v>
      </c>
      <c r="N138" s="220" t="s">
        <v>2602</v>
      </c>
      <c r="O138" s="169" t="s">
        <v>2451</v>
      </c>
      <c r="P138" s="169"/>
      <c r="Q138" s="221">
        <v>44407.642361111109</v>
      </c>
    </row>
    <row r="139" spans="1:17" s="126" customFormat="1" ht="18" x14ac:dyDescent="0.25">
      <c r="A139" s="169" t="str">
        <f>VLOOKUP(E139,'LISTADO ATM'!$A$2:$C$902,3,0)</f>
        <v>SUR</v>
      </c>
      <c r="B139" s="118">
        <v>3335971684</v>
      </c>
      <c r="C139" s="99">
        <v>44406.671817129631</v>
      </c>
      <c r="D139" s="99" t="s">
        <v>2177</v>
      </c>
      <c r="E139" s="142">
        <v>584</v>
      </c>
      <c r="F139" s="169" t="str">
        <f>VLOOKUP(E139,VIP!$A$2:$O14913,2,0)</f>
        <v>DRBR404</v>
      </c>
      <c r="G139" s="169" t="str">
        <f>VLOOKUP(E139,'LISTADO ATM'!$A$2:$B$901,2,0)</f>
        <v xml:space="preserve">ATM Oficina San Cristóbal I </v>
      </c>
      <c r="H139" s="169" t="str">
        <f>VLOOKUP(E139,VIP!$A$2:$O19874,7,FALSE)</f>
        <v>Si</v>
      </c>
      <c r="I139" s="169" t="str">
        <f>VLOOKUP(E139,VIP!$A$2:$O11839,8,FALSE)</f>
        <v>Si</v>
      </c>
      <c r="J139" s="169" t="str">
        <f>VLOOKUP(E139,VIP!$A$2:$O11789,8,FALSE)</f>
        <v>Si</v>
      </c>
      <c r="K139" s="169" t="str">
        <f>VLOOKUP(E139,VIP!$A$2:$O15363,6,0)</f>
        <v>SI</v>
      </c>
      <c r="L139" s="147" t="s">
        <v>2461</v>
      </c>
      <c r="M139" s="173" t="s">
        <v>2541</v>
      </c>
      <c r="N139" s="220" t="s">
        <v>2602</v>
      </c>
      <c r="O139" s="169" t="s">
        <v>2451</v>
      </c>
      <c r="P139" s="170"/>
      <c r="Q139" s="172">
        <v>44407.602476851855</v>
      </c>
    </row>
    <row r="140" spans="1:17" s="126" customFormat="1" ht="18" x14ac:dyDescent="0.25">
      <c r="A140" s="169" t="str">
        <f>VLOOKUP(E140,'LISTADO ATM'!$A$2:$C$902,3,0)</f>
        <v>ESTE</v>
      </c>
      <c r="B140" s="118">
        <v>3335971501</v>
      </c>
      <c r="C140" s="99">
        <v>44406.6015625</v>
      </c>
      <c r="D140" s="99" t="s">
        <v>2177</v>
      </c>
      <c r="E140" s="142">
        <v>608</v>
      </c>
      <c r="F140" s="169" t="str">
        <f>VLOOKUP(E140,VIP!$A$2:$O14912,2,0)</f>
        <v>DRBR305</v>
      </c>
      <c r="G140" s="169" t="str">
        <f>VLOOKUP(E140,'LISTADO ATM'!$A$2:$B$901,2,0)</f>
        <v xml:space="preserve">ATM Oficina Jumbo (San Pedro) </v>
      </c>
      <c r="H140" s="169" t="str">
        <f>VLOOKUP(E140,VIP!$A$2:$O19873,7,FALSE)</f>
        <v>Si</v>
      </c>
      <c r="I140" s="169" t="str">
        <f>VLOOKUP(E140,VIP!$A$2:$O11838,8,FALSE)</f>
        <v>Si</v>
      </c>
      <c r="J140" s="169" t="str">
        <f>VLOOKUP(E140,VIP!$A$2:$O11788,8,FALSE)</f>
        <v>Si</v>
      </c>
      <c r="K140" s="169" t="str">
        <f>VLOOKUP(E140,VIP!$A$2:$O15362,6,0)</f>
        <v>SI</v>
      </c>
      <c r="L140" s="147" t="s">
        <v>2461</v>
      </c>
      <c r="M140" s="173" t="s">
        <v>2541</v>
      </c>
      <c r="N140" s="173" t="s">
        <v>2602</v>
      </c>
      <c r="O140" s="169" t="s">
        <v>2451</v>
      </c>
      <c r="P140" s="170"/>
      <c r="Q140" s="172">
        <v>44407.602476851855</v>
      </c>
    </row>
    <row r="141" spans="1:17" s="126" customFormat="1" ht="18" x14ac:dyDescent="0.25">
      <c r="A141" s="169" t="str">
        <f>VLOOKUP(E141,'LISTADO ATM'!$A$2:$C$902,3,0)</f>
        <v>DISTRITO NACIONAL</v>
      </c>
      <c r="B141" s="118">
        <v>3335970710</v>
      </c>
      <c r="C141" s="99">
        <v>44405.928807870368</v>
      </c>
      <c r="D141" s="99" t="s">
        <v>2177</v>
      </c>
      <c r="E141" s="142">
        <v>911</v>
      </c>
      <c r="F141" s="169" t="str">
        <f>VLOOKUP(E141,VIP!$A$2:$O14910,2,0)</f>
        <v>DRBR911</v>
      </c>
      <c r="G141" s="169" t="str">
        <f>VLOOKUP(E141,'LISTADO ATM'!$A$2:$B$901,2,0)</f>
        <v xml:space="preserve">ATM Oficina Venezuela II </v>
      </c>
      <c r="H141" s="169" t="str">
        <f>VLOOKUP(E141,VIP!$A$2:$O19871,7,FALSE)</f>
        <v>Si</v>
      </c>
      <c r="I141" s="169" t="str">
        <f>VLOOKUP(E141,VIP!$A$2:$O11836,8,FALSE)</f>
        <v>Si</v>
      </c>
      <c r="J141" s="169" t="str">
        <f>VLOOKUP(E141,VIP!$A$2:$O11786,8,FALSE)</f>
        <v>Si</v>
      </c>
      <c r="K141" s="169" t="str">
        <f>VLOOKUP(E141,VIP!$A$2:$O15360,6,0)</f>
        <v>SI</v>
      </c>
      <c r="L141" s="147" t="s">
        <v>2461</v>
      </c>
      <c r="M141" s="173" t="s">
        <v>2541</v>
      </c>
      <c r="N141" s="173" t="s">
        <v>2602</v>
      </c>
      <c r="O141" s="169" t="s">
        <v>2451</v>
      </c>
      <c r="P141" s="170"/>
      <c r="Q141" s="172">
        <v>44407.440196759257</v>
      </c>
    </row>
    <row r="142" spans="1:17" ht="18" x14ac:dyDescent="0.25">
      <c r="A142" s="170" t="str">
        <f>VLOOKUP(E142,'LISTADO ATM'!$A$2:$C$902,3,0)</f>
        <v>NORTE</v>
      </c>
      <c r="B142" s="118">
        <v>3335971872</v>
      </c>
      <c r="C142" s="99">
        <v>44406.931261574071</v>
      </c>
      <c r="D142" s="99" t="s">
        <v>2177</v>
      </c>
      <c r="E142" s="142">
        <v>944</v>
      </c>
      <c r="F142" s="170" t="str">
        <f>VLOOKUP(E142,VIP!$A$2:$O14789,2,0)</f>
        <v>DRBR944</v>
      </c>
      <c r="G142" s="170" t="str">
        <f>VLOOKUP(E142,'LISTADO ATM'!$A$2:$B$901,2,0)</f>
        <v xml:space="preserve">ATM UNP Mao </v>
      </c>
      <c r="H142" s="170" t="str">
        <f>VLOOKUP(E142,VIP!$A$2:$O19750,7,FALSE)</f>
        <v>Si</v>
      </c>
      <c r="I142" s="170" t="str">
        <f>VLOOKUP(E142,VIP!$A$2:$O11715,8,FALSE)</f>
        <v>Si</v>
      </c>
      <c r="J142" s="170" t="str">
        <f>VLOOKUP(E142,VIP!$A$2:$O11665,8,FALSE)</f>
        <v>Si</v>
      </c>
      <c r="K142" s="170" t="str">
        <f>VLOOKUP(E142,VIP!$A$2:$O15239,6,0)</f>
        <v>NO</v>
      </c>
      <c r="L142" s="147" t="s">
        <v>2461</v>
      </c>
      <c r="M142" s="173" t="s">
        <v>2541</v>
      </c>
      <c r="N142" s="173" t="s">
        <v>2602</v>
      </c>
      <c r="O142" s="170" t="s">
        <v>2451</v>
      </c>
      <c r="P142" s="170"/>
      <c r="Q142" s="172">
        <v>44407.602476851855</v>
      </c>
    </row>
    <row r="143" spans="1:17" ht="18" x14ac:dyDescent="0.25">
      <c r="A143" s="170" t="str">
        <f>VLOOKUP(E143,'LISTADO ATM'!$A$2:$C$902,3,0)</f>
        <v>DISTRITO NACIONAL</v>
      </c>
      <c r="B143" s="118">
        <v>3335971846</v>
      </c>
      <c r="C143" s="99">
        <v>44406.826643518521</v>
      </c>
      <c r="D143" s="99" t="s">
        <v>2177</v>
      </c>
      <c r="E143" s="142">
        <v>981</v>
      </c>
      <c r="F143" s="170" t="str">
        <f>VLOOKUP(E143,VIP!$A$2:$O14793,2,0)</f>
        <v>DRBR981</v>
      </c>
      <c r="G143" s="170" t="str">
        <f>VLOOKUP(E143,'LISTADO ATM'!$A$2:$B$901,2,0)</f>
        <v xml:space="preserve">ATM Edificio 911 </v>
      </c>
      <c r="H143" s="170" t="str">
        <f>VLOOKUP(E143,VIP!$A$2:$O19754,7,FALSE)</f>
        <v>Si</v>
      </c>
      <c r="I143" s="170" t="str">
        <f>VLOOKUP(E143,VIP!$A$2:$O11719,8,FALSE)</f>
        <v>Si</v>
      </c>
      <c r="J143" s="170" t="str">
        <f>VLOOKUP(E143,VIP!$A$2:$O11669,8,FALSE)</f>
        <v>Si</v>
      </c>
      <c r="K143" s="170" t="str">
        <f>VLOOKUP(E143,VIP!$A$2:$O15243,6,0)</f>
        <v>NO</v>
      </c>
      <c r="L143" s="147" t="s">
        <v>2461</v>
      </c>
      <c r="M143" s="173" t="s">
        <v>2541</v>
      </c>
      <c r="N143" s="173" t="s">
        <v>2602</v>
      </c>
      <c r="O143" s="170" t="s">
        <v>2451</v>
      </c>
      <c r="P143" s="170"/>
      <c r="Q143" s="172">
        <v>44407.440196759257</v>
      </c>
    </row>
    <row r="144" spans="1:17" ht="18" x14ac:dyDescent="0.25">
      <c r="A144" s="170" t="str">
        <f>VLOOKUP(E144,'LISTADO ATM'!$A$2:$C$902,3,0)</f>
        <v>NORTE</v>
      </c>
      <c r="B144" s="118">
        <v>3335971868</v>
      </c>
      <c r="C144" s="99">
        <v>44406.928749999999</v>
      </c>
      <c r="D144" s="99" t="s">
        <v>2177</v>
      </c>
      <c r="E144" s="142">
        <v>991</v>
      </c>
      <c r="F144" s="170" t="str">
        <f>VLOOKUP(E144,VIP!$A$2:$O14790,2,0)</f>
        <v>DRBR991</v>
      </c>
      <c r="G144" s="170" t="str">
        <f>VLOOKUP(E144,'LISTADO ATM'!$A$2:$B$901,2,0)</f>
        <v xml:space="preserve">ATM UNP Las Matas de Santa Cruz </v>
      </c>
      <c r="H144" s="170" t="str">
        <f>VLOOKUP(E144,VIP!$A$2:$O19751,7,FALSE)</f>
        <v>Si</v>
      </c>
      <c r="I144" s="170" t="str">
        <f>VLOOKUP(E144,VIP!$A$2:$O11716,8,FALSE)</f>
        <v>Si</v>
      </c>
      <c r="J144" s="170" t="str">
        <f>VLOOKUP(E144,VIP!$A$2:$O11666,8,FALSE)</f>
        <v>Si</v>
      </c>
      <c r="K144" s="170" t="str">
        <f>VLOOKUP(E144,VIP!$A$2:$O15240,6,0)</f>
        <v>NO</v>
      </c>
      <c r="L144" s="147" t="s">
        <v>2461</v>
      </c>
      <c r="M144" s="173" t="s">
        <v>2541</v>
      </c>
      <c r="N144" s="173" t="s">
        <v>2602</v>
      </c>
      <c r="O144" s="170" t="s">
        <v>2451</v>
      </c>
      <c r="P144" s="170"/>
      <c r="Q144" s="172">
        <v>44407.440196759257</v>
      </c>
    </row>
    <row r="145" spans="1:17" ht="18" x14ac:dyDescent="0.25">
      <c r="A145" s="170" t="str">
        <f>VLOOKUP(E145,'LISTADO ATM'!$A$2:$C$902,3,0)</f>
        <v>NORTE</v>
      </c>
      <c r="B145" s="118">
        <v>3335973109</v>
      </c>
      <c r="C145" s="99">
        <v>44407.763194444444</v>
      </c>
      <c r="D145" s="99" t="s">
        <v>2178</v>
      </c>
      <c r="E145" s="142">
        <v>528</v>
      </c>
      <c r="F145" s="170" t="str">
        <f>VLOOKUP(E145,VIP!$A$2:$O14799,2,0)</f>
        <v>DRBR284</v>
      </c>
      <c r="G145" s="170" t="str">
        <f>VLOOKUP(E145,'LISTADO ATM'!$A$2:$B$901,2,0)</f>
        <v xml:space="preserve">ATM Ferretería Ochoa (Santiago) </v>
      </c>
      <c r="H145" s="170" t="str">
        <f>VLOOKUP(E145,VIP!$A$2:$O19760,7,FALSE)</f>
        <v>Si</v>
      </c>
      <c r="I145" s="170" t="str">
        <f>VLOOKUP(E145,VIP!$A$2:$O11725,8,FALSE)</f>
        <v>Si</v>
      </c>
      <c r="J145" s="170" t="str">
        <f>VLOOKUP(E145,VIP!$A$2:$O11675,8,FALSE)</f>
        <v>Si</v>
      </c>
      <c r="K145" s="170" t="str">
        <f>VLOOKUP(E145,VIP!$A$2:$O15249,6,0)</f>
        <v>NO</v>
      </c>
      <c r="L145" s="147" t="s">
        <v>2461</v>
      </c>
      <c r="M145" s="98" t="s">
        <v>2442</v>
      </c>
      <c r="N145" s="98" t="s">
        <v>2449</v>
      </c>
      <c r="O145" s="170" t="s">
        <v>2579</v>
      </c>
      <c r="P145" s="98" t="s">
        <v>2606</v>
      </c>
      <c r="Q145" s="98" t="s">
        <v>2461</v>
      </c>
    </row>
    <row r="146" spans="1:17" ht="18" x14ac:dyDescent="0.25">
      <c r="A146" s="170" t="str">
        <f>VLOOKUP(E146,'LISTADO ATM'!$A$2:$C$902,3,0)</f>
        <v>DISTRITO NACIONAL</v>
      </c>
      <c r="B146" s="118">
        <v>3335972714</v>
      </c>
      <c r="C146" s="99">
        <v>44407.598680555559</v>
      </c>
      <c r="D146" s="99" t="s">
        <v>2177</v>
      </c>
      <c r="E146" s="142">
        <v>35</v>
      </c>
      <c r="F146" s="170" t="str">
        <f>VLOOKUP(E146,VIP!$A$2:$O14798,2,0)</f>
        <v>DRBR035</v>
      </c>
      <c r="G146" s="170" t="str">
        <f>VLOOKUP(E146,'LISTADO ATM'!$A$2:$B$901,2,0)</f>
        <v xml:space="preserve">ATM Dirección General de Aduanas I </v>
      </c>
      <c r="H146" s="170" t="str">
        <f>VLOOKUP(E146,VIP!$A$2:$O19759,7,FALSE)</f>
        <v>Si</v>
      </c>
      <c r="I146" s="170" t="str">
        <f>VLOOKUP(E146,VIP!$A$2:$O11724,8,FALSE)</f>
        <v>Si</v>
      </c>
      <c r="J146" s="170" t="str">
        <f>VLOOKUP(E146,VIP!$A$2:$O11674,8,FALSE)</f>
        <v>Si</v>
      </c>
      <c r="K146" s="170" t="str">
        <f>VLOOKUP(E146,VIP!$A$2:$O15248,6,0)</f>
        <v>NO</v>
      </c>
      <c r="L146" s="147" t="s">
        <v>2461</v>
      </c>
      <c r="M146" s="98" t="s">
        <v>2442</v>
      </c>
      <c r="N146" s="98" t="s">
        <v>2449</v>
      </c>
      <c r="O146" s="170" t="s">
        <v>2451</v>
      </c>
      <c r="P146" s="170"/>
      <c r="Q146" s="98" t="s">
        <v>2461</v>
      </c>
    </row>
    <row r="147" spans="1:17" ht="18" x14ac:dyDescent="0.25">
      <c r="A147" s="170" t="str">
        <f>VLOOKUP(E147,'LISTADO ATM'!$A$2:$C$902,3,0)</f>
        <v>DISTRITO NACIONAL</v>
      </c>
      <c r="B147" s="118">
        <v>3335972405</v>
      </c>
      <c r="C147" s="99">
        <v>44407.484930555554</v>
      </c>
      <c r="D147" s="99" t="s">
        <v>2177</v>
      </c>
      <c r="E147" s="142">
        <v>149</v>
      </c>
      <c r="F147" s="170" t="str">
        <f>VLOOKUP(E147,VIP!$A$2:$O14817,2,0)</f>
        <v>DRBR149</v>
      </c>
      <c r="G147" s="170" t="str">
        <f>VLOOKUP(E147,'LISTADO ATM'!$A$2:$B$901,2,0)</f>
        <v>ATM Estación Metro Concepción</v>
      </c>
      <c r="H147" s="170" t="str">
        <f>VLOOKUP(E147,VIP!$A$2:$O19778,7,FALSE)</f>
        <v>N/A</v>
      </c>
      <c r="I147" s="170" t="str">
        <f>VLOOKUP(E147,VIP!$A$2:$O11743,8,FALSE)</f>
        <v>N/A</v>
      </c>
      <c r="J147" s="170" t="str">
        <f>VLOOKUP(E147,VIP!$A$2:$O11693,8,FALSE)</f>
        <v>N/A</v>
      </c>
      <c r="K147" s="170" t="str">
        <f>VLOOKUP(E147,VIP!$A$2:$O15267,6,0)</f>
        <v>N/A</v>
      </c>
      <c r="L147" s="147" t="s">
        <v>2461</v>
      </c>
      <c r="M147" s="98" t="s">
        <v>2442</v>
      </c>
      <c r="N147" s="98" t="s">
        <v>2449</v>
      </c>
      <c r="O147" s="170" t="s">
        <v>2451</v>
      </c>
      <c r="P147" s="170"/>
      <c r="Q147" s="98" t="s">
        <v>2461</v>
      </c>
    </row>
    <row r="148" spans="1:17" ht="18" x14ac:dyDescent="0.25">
      <c r="A148" s="170" t="str">
        <f>VLOOKUP(E148,'LISTADO ATM'!$A$2:$C$902,3,0)</f>
        <v>ESTE</v>
      </c>
      <c r="B148" s="118">
        <v>3335972679</v>
      </c>
      <c r="C148" s="99">
        <v>44407.592905092592</v>
      </c>
      <c r="D148" s="99" t="s">
        <v>2177</v>
      </c>
      <c r="E148" s="142">
        <v>161</v>
      </c>
      <c r="F148" s="170" t="str">
        <f>VLOOKUP(E148,VIP!$A$2:$O14801,2,0)</f>
        <v>DRBR161</v>
      </c>
      <c r="G148" s="170" t="str">
        <f>VLOOKUP(E148,'LISTADO ATM'!$A$2:$B$901,2,0)</f>
        <v xml:space="preserve">ATM Jumbo Punta Cana </v>
      </c>
      <c r="H148" s="170" t="str">
        <f>VLOOKUP(E148,VIP!$A$2:$O19762,7,FALSE)</f>
        <v>Si</v>
      </c>
      <c r="I148" s="170" t="str">
        <f>VLOOKUP(E148,VIP!$A$2:$O11727,8,FALSE)</f>
        <v>Si</v>
      </c>
      <c r="J148" s="170" t="str">
        <f>VLOOKUP(E148,VIP!$A$2:$O11677,8,FALSE)</f>
        <v>Si</v>
      </c>
      <c r="K148" s="170" t="str">
        <f>VLOOKUP(E148,VIP!$A$2:$O15251,6,0)</f>
        <v>NO</v>
      </c>
      <c r="L148" s="147" t="s">
        <v>2461</v>
      </c>
      <c r="M148" s="98" t="s">
        <v>2442</v>
      </c>
      <c r="N148" s="98" t="s">
        <v>2449</v>
      </c>
      <c r="O148" s="170" t="s">
        <v>2451</v>
      </c>
      <c r="P148" s="170"/>
      <c r="Q148" s="98" t="s">
        <v>2461</v>
      </c>
    </row>
    <row r="149" spans="1:17" ht="18" x14ac:dyDescent="0.25">
      <c r="A149" s="170" t="str">
        <f>VLOOKUP(E149,'LISTADO ATM'!$A$2:$C$902,3,0)</f>
        <v>DISTRITO NACIONAL</v>
      </c>
      <c r="B149" s="118">
        <v>3335969135</v>
      </c>
      <c r="C149" s="99">
        <v>44404.682534722226</v>
      </c>
      <c r="D149" s="99" t="s">
        <v>2177</v>
      </c>
      <c r="E149" s="142">
        <v>239</v>
      </c>
      <c r="F149" s="170" t="str">
        <f>VLOOKUP(E149,VIP!$A$2:$O14742,2,0)</f>
        <v>DRBR239</v>
      </c>
      <c r="G149" s="170" t="str">
        <f>VLOOKUP(E149,'LISTADO ATM'!$A$2:$B$901,2,0)</f>
        <v xml:space="preserve">ATM Autobanco Charles de Gaulle </v>
      </c>
      <c r="H149" s="170" t="str">
        <f>VLOOKUP(E149,VIP!$A$2:$O19703,7,FALSE)</f>
        <v>Si</v>
      </c>
      <c r="I149" s="170" t="str">
        <f>VLOOKUP(E149,VIP!$A$2:$O11668,8,FALSE)</f>
        <v>Si</v>
      </c>
      <c r="J149" s="170" t="str">
        <f>VLOOKUP(E149,VIP!$A$2:$O11618,8,FALSE)</f>
        <v>Si</v>
      </c>
      <c r="K149" s="170" t="str">
        <f>VLOOKUP(E149,VIP!$A$2:$O15192,6,0)</f>
        <v>SI</v>
      </c>
      <c r="L149" s="147" t="s">
        <v>2461</v>
      </c>
      <c r="M149" s="98" t="s">
        <v>2442</v>
      </c>
      <c r="N149" s="98" t="s">
        <v>2449</v>
      </c>
      <c r="O149" s="170" t="s">
        <v>2451</v>
      </c>
      <c r="P149" s="170"/>
      <c r="Q149" s="98" t="s">
        <v>2461</v>
      </c>
    </row>
    <row r="150" spans="1:17" ht="18" x14ac:dyDescent="0.25">
      <c r="A150" s="170" t="str">
        <f>VLOOKUP(E150,'LISTADO ATM'!$A$2:$C$902,3,0)</f>
        <v>DISTRITO NACIONAL</v>
      </c>
      <c r="B150" s="118">
        <v>3335969476</v>
      </c>
      <c r="C150" s="99">
        <v>44405.354571759257</v>
      </c>
      <c r="D150" s="99" t="s">
        <v>2177</v>
      </c>
      <c r="E150" s="142">
        <v>325</v>
      </c>
      <c r="F150" s="170" t="str">
        <f>VLOOKUP(E150,VIP!$A$2:$O14908,2,0)</f>
        <v>DRBR325</v>
      </c>
      <c r="G150" s="170" t="str">
        <f>VLOOKUP(E150,'LISTADO ATM'!$A$2:$B$901,2,0)</f>
        <v>ATM Casa Edwin</v>
      </c>
      <c r="H150" s="170" t="str">
        <f>VLOOKUP(E150,VIP!$A$2:$O19869,7,FALSE)</f>
        <v>Si</v>
      </c>
      <c r="I150" s="170" t="str">
        <f>VLOOKUP(E150,VIP!$A$2:$O11834,8,FALSE)</f>
        <v>Si</v>
      </c>
      <c r="J150" s="170" t="str">
        <f>VLOOKUP(E150,VIP!$A$2:$O11784,8,FALSE)</f>
        <v>Si</v>
      </c>
      <c r="K150" s="170" t="str">
        <f>VLOOKUP(E150,VIP!$A$2:$O15358,6,0)</f>
        <v>NO</v>
      </c>
      <c r="L150" s="147" t="s">
        <v>2461</v>
      </c>
      <c r="M150" s="98" t="s">
        <v>2442</v>
      </c>
      <c r="N150" s="98" t="s">
        <v>2449</v>
      </c>
      <c r="O150" s="170" t="s">
        <v>2451</v>
      </c>
      <c r="P150" s="170"/>
      <c r="Q150" s="98" t="s">
        <v>2461</v>
      </c>
    </row>
    <row r="151" spans="1:17" ht="18" x14ac:dyDescent="0.25">
      <c r="A151" s="170" t="str">
        <f>VLOOKUP(E151,'LISTADO ATM'!$A$2:$C$902,3,0)</f>
        <v>DISTRITO NACIONAL</v>
      </c>
      <c r="B151" s="118">
        <v>3335973061</v>
      </c>
      <c r="C151" s="99">
        <v>44407.713946759257</v>
      </c>
      <c r="D151" s="99" t="s">
        <v>2177</v>
      </c>
      <c r="E151" s="142">
        <v>335</v>
      </c>
      <c r="F151" s="170" t="str">
        <f>VLOOKUP(E151,VIP!$A$2:$O14807,2,0)</f>
        <v>DRBR335</v>
      </c>
      <c r="G151" s="170" t="str">
        <f>VLOOKUP(E151,'LISTADO ATM'!$A$2:$B$901,2,0)</f>
        <v>ATM Edificio Aster</v>
      </c>
      <c r="H151" s="170" t="str">
        <f>VLOOKUP(E151,VIP!$A$2:$O19768,7,FALSE)</f>
        <v>Si</v>
      </c>
      <c r="I151" s="170" t="str">
        <f>VLOOKUP(E151,VIP!$A$2:$O11733,8,FALSE)</f>
        <v>Si</v>
      </c>
      <c r="J151" s="170" t="str">
        <f>VLOOKUP(E151,VIP!$A$2:$O11683,8,FALSE)</f>
        <v>Si</v>
      </c>
      <c r="K151" s="170" t="str">
        <f>VLOOKUP(E151,VIP!$A$2:$O15257,6,0)</f>
        <v>NO</v>
      </c>
      <c r="L151" s="147" t="s">
        <v>2461</v>
      </c>
      <c r="M151" s="98" t="s">
        <v>2442</v>
      </c>
      <c r="N151" s="98" t="s">
        <v>2449</v>
      </c>
      <c r="O151" s="170" t="s">
        <v>2451</v>
      </c>
      <c r="P151" s="170"/>
      <c r="Q151" s="98" t="s">
        <v>2461</v>
      </c>
    </row>
    <row r="152" spans="1:17" ht="18" x14ac:dyDescent="0.25">
      <c r="A152" s="170" t="str">
        <f>VLOOKUP(E152,'LISTADO ATM'!$A$2:$C$902,3,0)</f>
        <v>DISTRITO NACIONAL</v>
      </c>
      <c r="B152" s="118">
        <v>3335969586</v>
      </c>
      <c r="C152" s="99">
        <v>44405.376087962963</v>
      </c>
      <c r="D152" s="99" t="s">
        <v>2177</v>
      </c>
      <c r="E152" s="142">
        <v>415</v>
      </c>
      <c r="F152" s="170" t="str">
        <f>VLOOKUP(E152,VIP!$A$2:$O14909,2,0)</f>
        <v>DRBR415</v>
      </c>
      <c r="G152" s="170" t="str">
        <f>VLOOKUP(E152,'LISTADO ATM'!$A$2:$B$901,2,0)</f>
        <v xml:space="preserve">ATM Autobanco San Martín I </v>
      </c>
      <c r="H152" s="170" t="str">
        <f>VLOOKUP(E152,VIP!$A$2:$O19870,7,FALSE)</f>
        <v>Si</v>
      </c>
      <c r="I152" s="170" t="str">
        <f>VLOOKUP(E152,VIP!$A$2:$O11835,8,FALSE)</f>
        <v>Si</v>
      </c>
      <c r="J152" s="170" t="str">
        <f>VLOOKUP(E152,VIP!$A$2:$O11785,8,FALSE)</f>
        <v>Si</v>
      </c>
      <c r="K152" s="170" t="str">
        <f>VLOOKUP(E152,VIP!$A$2:$O15359,6,0)</f>
        <v>NO</v>
      </c>
      <c r="L152" s="147" t="s">
        <v>2461</v>
      </c>
      <c r="M152" s="98" t="s">
        <v>2442</v>
      </c>
      <c r="N152" s="98" t="s">
        <v>2449</v>
      </c>
      <c r="O152" s="170" t="s">
        <v>2451</v>
      </c>
      <c r="P152" s="170"/>
      <c r="Q152" s="98" t="s">
        <v>2461</v>
      </c>
    </row>
    <row r="153" spans="1:17" ht="18" x14ac:dyDescent="0.25">
      <c r="A153" s="170" t="str">
        <f>VLOOKUP(E153,'LISTADO ATM'!$A$2:$C$902,3,0)</f>
        <v>DISTRITO NACIONAL</v>
      </c>
      <c r="B153" s="118">
        <v>3335972688</v>
      </c>
      <c r="C153" s="99">
        <v>44407.594513888886</v>
      </c>
      <c r="D153" s="99" t="s">
        <v>2177</v>
      </c>
      <c r="E153" s="142">
        <v>648</v>
      </c>
      <c r="F153" s="170" t="str">
        <f>VLOOKUP(E153,VIP!$A$2:$O14800,2,0)</f>
        <v>DRBR190</v>
      </c>
      <c r="G153" s="170" t="str">
        <f>VLOOKUP(E153,'LISTADO ATM'!$A$2:$B$901,2,0)</f>
        <v xml:space="preserve">ATM Hermandad de Pensionados </v>
      </c>
      <c r="H153" s="170" t="str">
        <f>VLOOKUP(E153,VIP!$A$2:$O19761,7,FALSE)</f>
        <v>Si</v>
      </c>
      <c r="I153" s="170" t="str">
        <f>VLOOKUP(E153,VIP!$A$2:$O11726,8,FALSE)</f>
        <v>No</v>
      </c>
      <c r="J153" s="170" t="str">
        <f>VLOOKUP(E153,VIP!$A$2:$O11676,8,FALSE)</f>
        <v>No</v>
      </c>
      <c r="K153" s="170" t="str">
        <f>VLOOKUP(E153,VIP!$A$2:$O15250,6,0)</f>
        <v>NO</v>
      </c>
      <c r="L153" s="147" t="s">
        <v>2461</v>
      </c>
      <c r="M153" s="98" t="s">
        <v>2442</v>
      </c>
      <c r="N153" s="98" t="s">
        <v>2449</v>
      </c>
      <c r="O153" s="170" t="s">
        <v>2451</v>
      </c>
      <c r="P153" s="170"/>
      <c r="Q153" s="98" t="s">
        <v>2461</v>
      </c>
    </row>
    <row r="154" spans="1:17" ht="18" x14ac:dyDescent="0.25">
      <c r="A154" s="170" t="str">
        <f>VLOOKUP(E154,'LISTADO ATM'!$A$2:$C$902,3,0)</f>
        <v>DISTRITO NACIONAL</v>
      </c>
      <c r="B154" s="118">
        <v>3335972162</v>
      </c>
      <c r="C154" s="99">
        <v>44407.409594907411</v>
      </c>
      <c r="D154" s="99" t="s">
        <v>2177</v>
      </c>
      <c r="E154" s="142">
        <v>955</v>
      </c>
      <c r="F154" s="170" t="str">
        <f>VLOOKUP(E154,VIP!$A$2:$O14802,2,0)</f>
        <v>DRBR955</v>
      </c>
      <c r="G154" s="170" t="str">
        <f>VLOOKUP(E154,'LISTADO ATM'!$A$2:$B$901,2,0)</f>
        <v xml:space="preserve">ATM Oficina Americana Independencia II </v>
      </c>
      <c r="H154" s="170" t="str">
        <f>VLOOKUP(E154,VIP!$A$2:$O19763,7,FALSE)</f>
        <v>Si</v>
      </c>
      <c r="I154" s="170" t="str">
        <f>VLOOKUP(E154,VIP!$A$2:$O11728,8,FALSE)</f>
        <v>Si</v>
      </c>
      <c r="J154" s="170" t="str">
        <f>VLOOKUP(E154,VIP!$A$2:$O11678,8,FALSE)</f>
        <v>Si</v>
      </c>
      <c r="K154" s="170" t="str">
        <f>VLOOKUP(E154,VIP!$A$2:$O15252,6,0)</f>
        <v>NO</v>
      </c>
      <c r="L154" s="147" t="s">
        <v>2461</v>
      </c>
      <c r="M154" s="98" t="s">
        <v>2442</v>
      </c>
      <c r="N154" s="98" t="s">
        <v>2449</v>
      </c>
      <c r="O154" s="170" t="s">
        <v>2451</v>
      </c>
      <c r="P154" s="170"/>
      <c r="Q154" s="98" t="s">
        <v>2461</v>
      </c>
    </row>
    <row r="1039594" spans="16:16" ht="18" x14ac:dyDescent="0.25">
      <c r="P1039594" s="119"/>
    </row>
  </sheetData>
  <autoFilter ref="A4:Q4">
    <sortState ref="A5:Q154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9:E72 E1:E4 E142:E1048576">
    <cfRule type="duplicateValues" dxfId="404" priority="218"/>
  </conditionalFormatting>
  <conditionalFormatting sqref="B152:B1048576 B51:B72 B1:B4">
    <cfRule type="duplicateValues" dxfId="403" priority="215"/>
    <cfRule type="duplicateValues" dxfId="402" priority="216"/>
  </conditionalFormatting>
  <conditionalFormatting sqref="E11:E23">
    <cfRule type="duplicateValues" dxfId="401" priority="211"/>
  </conditionalFormatting>
  <conditionalFormatting sqref="B11:B23">
    <cfRule type="duplicateValues" dxfId="400" priority="209"/>
    <cfRule type="duplicateValues" dxfId="399" priority="210"/>
  </conditionalFormatting>
  <conditionalFormatting sqref="E39:E72 E1:E23 E142:E1048576">
    <cfRule type="duplicateValues" dxfId="398" priority="208"/>
  </conditionalFormatting>
  <conditionalFormatting sqref="E24:E25">
    <cfRule type="duplicateValues" dxfId="397" priority="207"/>
  </conditionalFormatting>
  <conditionalFormatting sqref="B24:B25">
    <cfRule type="duplicateValues" dxfId="396" priority="205"/>
    <cfRule type="duplicateValues" dxfId="395" priority="206"/>
  </conditionalFormatting>
  <conditionalFormatting sqref="E24:E25">
    <cfRule type="duplicateValues" dxfId="394" priority="204"/>
  </conditionalFormatting>
  <conditionalFormatting sqref="B152:B1048576 B51:B72 B1:B25">
    <cfRule type="duplicateValues" dxfId="393" priority="203"/>
  </conditionalFormatting>
  <conditionalFormatting sqref="E26:E29">
    <cfRule type="duplicateValues" dxfId="392" priority="202"/>
  </conditionalFormatting>
  <conditionalFormatting sqref="B26:B29">
    <cfRule type="duplicateValues" dxfId="391" priority="200"/>
    <cfRule type="duplicateValues" dxfId="390" priority="201"/>
  </conditionalFormatting>
  <conditionalFormatting sqref="E26:E29">
    <cfRule type="duplicateValues" dxfId="389" priority="199"/>
  </conditionalFormatting>
  <conditionalFormatting sqref="B26:B29">
    <cfRule type="duplicateValues" dxfId="388" priority="198"/>
  </conditionalFormatting>
  <conditionalFormatting sqref="E39:E72 E1:E29 E142:E1048576">
    <cfRule type="duplicateValues" dxfId="387" priority="197"/>
  </conditionalFormatting>
  <conditionalFormatting sqref="B30:B38">
    <cfRule type="duplicateValues" dxfId="386" priority="194"/>
    <cfRule type="duplicateValues" dxfId="385" priority="195"/>
  </conditionalFormatting>
  <conditionalFormatting sqref="B30:B38">
    <cfRule type="duplicateValues" dxfId="384" priority="192"/>
  </conditionalFormatting>
  <conditionalFormatting sqref="E1:E72 E142:E1048576">
    <cfRule type="duplicateValues" dxfId="383" priority="190"/>
  </conditionalFormatting>
  <conditionalFormatting sqref="B152:B1048576 B1:B72">
    <cfRule type="duplicateValues" dxfId="382" priority="180"/>
  </conditionalFormatting>
  <conditionalFormatting sqref="B51:B53">
    <cfRule type="duplicateValues" dxfId="381" priority="178"/>
    <cfRule type="duplicateValues" dxfId="380" priority="179"/>
  </conditionalFormatting>
  <conditionalFormatting sqref="B51:B53">
    <cfRule type="duplicateValues" dxfId="379" priority="177"/>
  </conditionalFormatting>
  <conditionalFormatting sqref="B54:B71">
    <cfRule type="duplicateValues" dxfId="378" priority="175"/>
    <cfRule type="duplicateValues" dxfId="377" priority="176"/>
  </conditionalFormatting>
  <conditionalFormatting sqref="B54:B71">
    <cfRule type="duplicateValues" dxfId="376" priority="174"/>
  </conditionalFormatting>
  <conditionalFormatting sqref="E72">
    <cfRule type="duplicateValues" dxfId="375" priority="173"/>
  </conditionalFormatting>
  <conditionalFormatting sqref="E72">
    <cfRule type="duplicateValues" dxfId="374" priority="172"/>
  </conditionalFormatting>
  <conditionalFormatting sqref="E72">
    <cfRule type="duplicateValues" dxfId="373" priority="171"/>
  </conditionalFormatting>
  <conditionalFormatting sqref="B72">
    <cfRule type="duplicateValues" dxfId="372" priority="169"/>
    <cfRule type="duplicateValues" dxfId="371" priority="170"/>
  </conditionalFormatting>
  <conditionalFormatting sqref="B72">
    <cfRule type="duplicateValues" dxfId="370" priority="168"/>
  </conditionalFormatting>
  <conditionalFormatting sqref="E1:E82 E142:E1048576">
    <cfRule type="duplicateValues" dxfId="369" priority="139"/>
  </conditionalFormatting>
  <conditionalFormatting sqref="B39:B50">
    <cfRule type="duplicateValues" dxfId="368" priority="129806"/>
    <cfRule type="duplicateValues" dxfId="367" priority="129807"/>
  </conditionalFormatting>
  <conditionalFormatting sqref="B39:B50">
    <cfRule type="duplicateValues" dxfId="366" priority="129810"/>
  </conditionalFormatting>
  <conditionalFormatting sqref="E83:E93">
    <cfRule type="duplicateValues" dxfId="365" priority="138"/>
  </conditionalFormatting>
  <conditionalFormatting sqref="B83:B93">
    <cfRule type="duplicateValues" dxfId="364" priority="136"/>
    <cfRule type="duplicateValues" dxfId="363" priority="137"/>
  </conditionalFormatting>
  <conditionalFormatting sqref="E83:E93">
    <cfRule type="duplicateValues" dxfId="362" priority="135"/>
  </conditionalFormatting>
  <conditionalFormatting sqref="B83:B93">
    <cfRule type="duplicateValues" dxfId="361" priority="134"/>
  </conditionalFormatting>
  <conditionalFormatting sqref="E83:E93">
    <cfRule type="duplicateValues" dxfId="360" priority="133"/>
  </conditionalFormatting>
  <conditionalFormatting sqref="E83:E93">
    <cfRule type="duplicateValues" dxfId="359" priority="132"/>
  </conditionalFormatting>
  <conditionalFormatting sqref="B83:B93">
    <cfRule type="duplicateValues" dxfId="358" priority="131"/>
  </conditionalFormatting>
  <conditionalFormatting sqref="E83:E93">
    <cfRule type="duplicateValues" dxfId="357" priority="130"/>
  </conditionalFormatting>
  <conditionalFormatting sqref="E83:E93">
    <cfRule type="duplicateValues" dxfId="356" priority="129"/>
  </conditionalFormatting>
  <conditionalFormatting sqref="E83:E93">
    <cfRule type="duplicateValues" dxfId="355" priority="128"/>
  </conditionalFormatting>
  <conditionalFormatting sqref="B83:B93">
    <cfRule type="duplicateValues" dxfId="354" priority="126"/>
    <cfRule type="duplicateValues" dxfId="353" priority="127"/>
  </conditionalFormatting>
  <conditionalFormatting sqref="B83:B93">
    <cfRule type="duplicateValues" dxfId="352" priority="125"/>
  </conditionalFormatting>
  <conditionalFormatting sqref="E83:E93">
    <cfRule type="duplicateValues" dxfId="351" priority="124"/>
  </conditionalFormatting>
  <conditionalFormatting sqref="E1:E93 E142:E1048576">
    <cfRule type="duplicateValues" dxfId="350" priority="120"/>
    <cfRule type="duplicateValues" dxfId="349" priority="123"/>
  </conditionalFormatting>
  <conditionalFormatting sqref="B152:B1048576 B1:B93">
    <cfRule type="duplicateValues" dxfId="348" priority="121"/>
    <cfRule type="duplicateValues" dxfId="347" priority="122"/>
  </conditionalFormatting>
  <conditionalFormatting sqref="E94:E116">
    <cfRule type="duplicateValues" dxfId="346" priority="119"/>
  </conditionalFormatting>
  <conditionalFormatting sqref="B94:B116">
    <cfRule type="duplicateValues" dxfId="345" priority="117"/>
    <cfRule type="duplicateValues" dxfId="344" priority="118"/>
  </conditionalFormatting>
  <conditionalFormatting sqref="E94:E116">
    <cfRule type="duplicateValues" dxfId="343" priority="116"/>
  </conditionalFormatting>
  <conditionalFormatting sqref="B94:B116">
    <cfRule type="duplicateValues" dxfId="342" priority="115"/>
  </conditionalFormatting>
  <conditionalFormatting sqref="E94:E116">
    <cfRule type="duplicateValues" dxfId="341" priority="114"/>
  </conditionalFormatting>
  <conditionalFormatting sqref="E94:E116">
    <cfRule type="duplicateValues" dxfId="340" priority="113"/>
  </conditionalFormatting>
  <conditionalFormatting sqref="B94:B116">
    <cfRule type="duplicateValues" dxfId="339" priority="112"/>
  </conditionalFormatting>
  <conditionalFormatting sqref="E94:E116">
    <cfRule type="duplicateValues" dxfId="338" priority="111"/>
  </conditionalFormatting>
  <conditionalFormatting sqref="E94:E116">
    <cfRule type="duplicateValues" dxfId="337" priority="110"/>
  </conditionalFormatting>
  <conditionalFormatting sqref="E94:E116">
    <cfRule type="duplicateValues" dxfId="336" priority="109"/>
  </conditionalFormatting>
  <conditionalFormatting sqref="B94:B116">
    <cfRule type="duplicateValues" dxfId="335" priority="107"/>
    <cfRule type="duplicateValues" dxfId="334" priority="108"/>
  </conditionalFormatting>
  <conditionalFormatting sqref="B94:B116">
    <cfRule type="duplicateValues" dxfId="333" priority="106"/>
  </conditionalFormatting>
  <conditionalFormatting sqref="E94:E116">
    <cfRule type="duplicateValues" dxfId="332" priority="105"/>
  </conditionalFormatting>
  <conditionalFormatting sqref="E94:E116">
    <cfRule type="duplicateValues" dxfId="331" priority="101"/>
    <cfRule type="duplicateValues" dxfId="330" priority="104"/>
  </conditionalFormatting>
  <conditionalFormatting sqref="B94:B116">
    <cfRule type="duplicateValues" dxfId="329" priority="102"/>
    <cfRule type="duplicateValues" dxfId="328" priority="103"/>
  </conditionalFormatting>
  <conditionalFormatting sqref="E1:E116 E142:E1048576">
    <cfRule type="duplicateValues" dxfId="327" priority="100"/>
  </conditionalFormatting>
  <conditionalFormatting sqref="E117:E119">
    <cfRule type="duplicateValues" dxfId="326" priority="99"/>
  </conditionalFormatting>
  <conditionalFormatting sqref="B117:B119">
    <cfRule type="duplicateValues" dxfId="325" priority="97"/>
    <cfRule type="duplicateValues" dxfId="324" priority="98"/>
  </conditionalFormatting>
  <conditionalFormatting sqref="E117:E119">
    <cfRule type="duplicateValues" dxfId="323" priority="96"/>
  </conditionalFormatting>
  <conditionalFormatting sqref="B117:B119">
    <cfRule type="duplicateValues" dxfId="322" priority="95"/>
  </conditionalFormatting>
  <conditionalFormatting sqref="E117:E119">
    <cfRule type="duplicateValues" dxfId="321" priority="94"/>
  </conditionalFormatting>
  <conditionalFormatting sqref="E117:E119">
    <cfRule type="duplicateValues" dxfId="320" priority="93"/>
  </conditionalFormatting>
  <conditionalFormatting sqref="B117:B119">
    <cfRule type="duplicateValues" dxfId="319" priority="92"/>
  </conditionalFormatting>
  <conditionalFormatting sqref="E117:E119">
    <cfRule type="duplicateValues" dxfId="318" priority="91"/>
  </conditionalFormatting>
  <conditionalFormatting sqref="E117:E119">
    <cfRule type="duplicateValues" dxfId="317" priority="90"/>
  </conditionalFormatting>
  <conditionalFormatting sqref="E117:E119">
    <cfRule type="duplicateValues" dxfId="316" priority="89"/>
  </conditionalFormatting>
  <conditionalFormatting sqref="B117:B119">
    <cfRule type="duplicateValues" dxfId="315" priority="87"/>
    <cfRule type="duplicateValues" dxfId="314" priority="88"/>
  </conditionalFormatting>
  <conditionalFormatting sqref="B117:B119">
    <cfRule type="duplicateValues" dxfId="313" priority="86"/>
  </conditionalFormatting>
  <conditionalFormatting sqref="E117:E119">
    <cfRule type="duplicateValues" dxfId="312" priority="85"/>
  </conditionalFormatting>
  <conditionalFormatting sqref="E117:E119">
    <cfRule type="duplicateValues" dxfId="311" priority="81"/>
    <cfRule type="duplicateValues" dxfId="310" priority="84"/>
  </conditionalFormatting>
  <conditionalFormatting sqref="B117:B119">
    <cfRule type="duplicateValues" dxfId="309" priority="82"/>
    <cfRule type="duplicateValues" dxfId="308" priority="83"/>
  </conditionalFormatting>
  <conditionalFormatting sqref="E117:E119">
    <cfRule type="duplicateValues" dxfId="307" priority="80"/>
  </conditionalFormatting>
  <conditionalFormatting sqref="E1:E119 E142:E1048576">
    <cfRule type="duplicateValues" dxfId="306" priority="79"/>
  </conditionalFormatting>
  <conditionalFormatting sqref="B152:B1048576 B1:B119">
    <cfRule type="duplicateValues" dxfId="305" priority="78"/>
  </conditionalFormatting>
  <conditionalFormatting sqref="E120:E123">
    <cfRule type="duplicateValues" dxfId="304" priority="77"/>
  </conditionalFormatting>
  <conditionalFormatting sqref="B120:B123">
    <cfRule type="duplicateValues" dxfId="303" priority="75"/>
    <cfRule type="duplicateValues" dxfId="302" priority="76"/>
  </conditionalFormatting>
  <conditionalFormatting sqref="E120:E123">
    <cfRule type="duplicateValues" dxfId="301" priority="74"/>
  </conditionalFormatting>
  <conditionalFormatting sqref="B120:B123">
    <cfRule type="duplicateValues" dxfId="300" priority="73"/>
  </conditionalFormatting>
  <conditionalFormatting sqref="E120:E123">
    <cfRule type="duplicateValues" dxfId="299" priority="72"/>
  </conditionalFormatting>
  <conditionalFormatting sqref="E120:E123">
    <cfRule type="duplicateValues" dxfId="298" priority="71"/>
  </conditionalFormatting>
  <conditionalFormatting sqref="B120:B123">
    <cfRule type="duplicateValues" dxfId="297" priority="70"/>
  </conditionalFormatting>
  <conditionalFormatting sqref="E120:E123">
    <cfRule type="duplicateValues" dxfId="296" priority="69"/>
  </conditionalFormatting>
  <conditionalFormatting sqref="E120:E123">
    <cfRule type="duplicateValues" dxfId="295" priority="65"/>
    <cfRule type="duplicateValues" dxfId="294" priority="68"/>
  </conditionalFormatting>
  <conditionalFormatting sqref="B120:B123">
    <cfRule type="duplicateValues" dxfId="293" priority="66"/>
    <cfRule type="duplicateValues" dxfId="292" priority="67"/>
  </conditionalFormatting>
  <conditionalFormatting sqref="E120:E123">
    <cfRule type="duplicateValues" dxfId="291" priority="64"/>
  </conditionalFormatting>
  <conditionalFormatting sqref="E120:E123">
    <cfRule type="duplicateValues" dxfId="290" priority="63"/>
  </conditionalFormatting>
  <conditionalFormatting sqref="B120:B123">
    <cfRule type="duplicateValues" dxfId="289" priority="62"/>
  </conditionalFormatting>
  <conditionalFormatting sqref="E1:E123 E142:E1048576">
    <cfRule type="duplicateValues" dxfId="288" priority="61"/>
  </conditionalFormatting>
  <conditionalFormatting sqref="E73:E77">
    <cfRule type="duplicateValues" dxfId="287" priority="129825"/>
  </conditionalFormatting>
  <conditionalFormatting sqref="B73:B77">
    <cfRule type="duplicateValues" dxfId="286" priority="129827"/>
    <cfRule type="duplicateValues" dxfId="285" priority="129828"/>
  </conditionalFormatting>
  <conditionalFormatting sqref="B73:B77">
    <cfRule type="duplicateValues" dxfId="284" priority="129833"/>
  </conditionalFormatting>
  <conditionalFormatting sqref="E124:E154">
    <cfRule type="duplicateValues" dxfId="283" priority="60"/>
  </conditionalFormatting>
  <conditionalFormatting sqref="B124:B141">
    <cfRule type="duplicateValues" dxfId="282" priority="58"/>
    <cfRule type="duplicateValues" dxfId="281" priority="59"/>
  </conditionalFormatting>
  <conditionalFormatting sqref="E124:E154">
    <cfRule type="duplicateValues" dxfId="280" priority="57"/>
  </conditionalFormatting>
  <conditionalFormatting sqref="B124:B141">
    <cfRule type="duplicateValues" dxfId="279" priority="56"/>
  </conditionalFormatting>
  <conditionalFormatting sqref="E124:E154">
    <cfRule type="duplicateValues" dxfId="278" priority="55"/>
  </conditionalFormatting>
  <conditionalFormatting sqref="E124:E154">
    <cfRule type="duplicateValues" dxfId="277" priority="54"/>
  </conditionalFormatting>
  <conditionalFormatting sqref="B124:B141">
    <cfRule type="duplicateValues" dxfId="276" priority="53"/>
  </conditionalFormatting>
  <conditionalFormatting sqref="E124:E154">
    <cfRule type="duplicateValues" dxfId="275" priority="52"/>
  </conditionalFormatting>
  <conditionalFormatting sqref="E124:E154">
    <cfRule type="duplicateValues" dxfId="274" priority="48"/>
    <cfRule type="duplicateValues" dxfId="273" priority="51"/>
  </conditionalFormatting>
  <conditionalFormatting sqref="B124:B141">
    <cfRule type="duplicateValues" dxfId="272" priority="49"/>
    <cfRule type="duplicateValues" dxfId="271" priority="50"/>
  </conditionalFormatting>
  <conditionalFormatting sqref="E124:E154">
    <cfRule type="duplicateValues" dxfId="270" priority="47"/>
  </conditionalFormatting>
  <conditionalFormatting sqref="E124:E154">
    <cfRule type="duplicateValues" dxfId="269" priority="46"/>
  </conditionalFormatting>
  <conditionalFormatting sqref="B124:B141">
    <cfRule type="duplicateValues" dxfId="268" priority="45"/>
  </conditionalFormatting>
  <conditionalFormatting sqref="E124:E154">
    <cfRule type="duplicateValues" dxfId="267" priority="44"/>
  </conditionalFormatting>
  <conditionalFormatting sqref="E1:E1048576">
    <cfRule type="duplicateValues" dxfId="266" priority="43"/>
  </conditionalFormatting>
  <conditionalFormatting sqref="E78:E82">
    <cfRule type="duplicateValues" dxfId="265" priority="129848"/>
  </conditionalFormatting>
  <conditionalFormatting sqref="B78:B82">
    <cfRule type="duplicateValues" dxfId="264" priority="129850"/>
    <cfRule type="duplicateValues" dxfId="263" priority="129851"/>
  </conditionalFormatting>
  <conditionalFormatting sqref="B78:B82">
    <cfRule type="duplicateValues" dxfId="262" priority="129856"/>
  </conditionalFormatting>
  <conditionalFormatting sqref="E30:E71">
    <cfRule type="duplicateValues" dxfId="261" priority="129875"/>
  </conditionalFormatting>
  <conditionalFormatting sqref="E5:E10">
    <cfRule type="duplicateValues" dxfId="260" priority="129882"/>
  </conditionalFormatting>
  <conditionalFormatting sqref="B5:B10">
    <cfRule type="duplicateValues" dxfId="259" priority="129884"/>
    <cfRule type="duplicateValues" dxfId="258" priority="129885"/>
  </conditionalFormatting>
  <conditionalFormatting sqref="B142:B150">
    <cfRule type="duplicateValues" dxfId="257" priority="41"/>
    <cfRule type="duplicateValues" dxfId="256" priority="42"/>
  </conditionalFormatting>
  <conditionalFormatting sqref="B142:B150">
    <cfRule type="duplicateValues" dxfId="255" priority="40"/>
  </conditionalFormatting>
  <conditionalFormatting sqref="B142:B150">
    <cfRule type="duplicateValues" dxfId="254" priority="39"/>
  </conditionalFormatting>
  <conditionalFormatting sqref="B142:B150">
    <cfRule type="duplicateValues" dxfId="253" priority="37"/>
    <cfRule type="duplicateValues" dxfId="252" priority="38"/>
  </conditionalFormatting>
  <conditionalFormatting sqref="B142:B150">
    <cfRule type="duplicateValues" dxfId="251" priority="36"/>
  </conditionalFormatting>
  <conditionalFormatting sqref="B151">
    <cfRule type="duplicateValues" dxfId="250" priority="34"/>
    <cfRule type="duplicateValues" dxfId="249" priority="35"/>
  </conditionalFormatting>
  <conditionalFormatting sqref="B151">
    <cfRule type="duplicateValues" dxfId="248" priority="33"/>
  </conditionalFormatting>
  <conditionalFormatting sqref="B151">
    <cfRule type="duplicateValues" dxfId="247" priority="32"/>
  </conditionalFormatting>
  <conditionalFormatting sqref="B151">
    <cfRule type="duplicateValues" dxfId="246" priority="30"/>
    <cfRule type="duplicateValues" dxfId="245" priority="31"/>
  </conditionalFormatting>
  <conditionalFormatting sqref="B151">
    <cfRule type="duplicateValues" dxfId="244" priority="29"/>
  </conditionalFormatting>
  <conditionalFormatting sqref="B1:B1048576">
    <cfRule type="duplicateValues" dxfId="243" priority="27"/>
    <cfRule type="duplicateValues" dxfId="242" priority="28"/>
  </conditionalFormatting>
  <conditionalFormatting sqref="C1:C152 C155:C1048576">
    <cfRule type="duplicateValues" dxfId="241" priority="26"/>
  </conditionalFormatting>
  <conditionalFormatting sqref="B152">
    <cfRule type="duplicateValues" dxfId="240" priority="24"/>
    <cfRule type="duplicateValues" dxfId="239" priority="25"/>
  </conditionalFormatting>
  <conditionalFormatting sqref="B152">
    <cfRule type="duplicateValues" dxfId="238" priority="23"/>
  </conditionalFormatting>
  <conditionalFormatting sqref="B152">
    <cfRule type="duplicateValues" dxfId="237" priority="22"/>
  </conditionalFormatting>
  <conditionalFormatting sqref="B152">
    <cfRule type="duplicateValues" dxfId="236" priority="20"/>
    <cfRule type="duplicateValues" dxfId="235" priority="21"/>
  </conditionalFormatting>
  <conditionalFormatting sqref="B152">
    <cfRule type="duplicateValues" dxfId="234" priority="19"/>
  </conditionalFormatting>
  <conditionalFormatting sqref="E152">
    <cfRule type="duplicateValues" dxfId="233" priority="18"/>
  </conditionalFormatting>
  <conditionalFormatting sqref="E152">
    <cfRule type="duplicateValues" dxfId="232" priority="17"/>
  </conditionalFormatting>
  <conditionalFormatting sqref="E152">
    <cfRule type="duplicateValues" dxfId="231" priority="16"/>
  </conditionalFormatting>
  <conditionalFormatting sqref="E152">
    <cfRule type="duplicateValues" dxfId="230" priority="15"/>
  </conditionalFormatting>
  <conditionalFormatting sqref="E152">
    <cfRule type="duplicateValues" dxfId="229" priority="14"/>
  </conditionalFormatting>
  <conditionalFormatting sqref="E152">
    <cfRule type="duplicateValues" dxfId="228" priority="12"/>
    <cfRule type="duplicateValues" dxfId="227" priority="13"/>
  </conditionalFormatting>
  <conditionalFormatting sqref="E152">
    <cfRule type="duplicateValues" dxfId="226" priority="11"/>
  </conditionalFormatting>
  <conditionalFormatting sqref="E152">
    <cfRule type="duplicateValues" dxfId="225" priority="10"/>
  </conditionalFormatting>
  <conditionalFormatting sqref="E152">
    <cfRule type="duplicateValues" dxfId="224" priority="9"/>
  </conditionalFormatting>
  <conditionalFormatting sqref="C153:C154">
    <cfRule type="duplicateValues" dxfId="223" priority="8"/>
  </conditionalFormatting>
  <conditionalFormatting sqref="B153:B154">
    <cfRule type="duplicateValues" dxfId="222" priority="6"/>
    <cfRule type="duplicateValues" dxfId="221" priority="7"/>
  </conditionalFormatting>
  <conditionalFormatting sqref="B153:B154">
    <cfRule type="duplicateValues" dxfId="220" priority="5"/>
  </conditionalFormatting>
  <conditionalFormatting sqref="B153:B154">
    <cfRule type="duplicateValues" dxfId="219" priority="4"/>
  </conditionalFormatting>
  <conditionalFormatting sqref="B153:B154">
    <cfRule type="duplicateValues" dxfId="218" priority="2"/>
    <cfRule type="duplicateValues" dxfId="217" priority="3"/>
  </conditionalFormatting>
  <conditionalFormatting sqref="B153:B154">
    <cfRule type="duplicateValues" dxfId="216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topLeftCell="A79" zoomScale="70" zoomScaleNormal="70" workbookViewId="0">
      <selection activeCell="B100" sqref="B100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204" t="s">
        <v>2147</v>
      </c>
      <c r="B1" s="205"/>
      <c r="C1" s="205"/>
      <c r="D1" s="205"/>
      <c r="E1" s="206"/>
      <c r="F1" s="202" t="s">
        <v>2546</v>
      </c>
      <c r="G1" s="203"/>
      <c r="H1" s="104">
        <f>COUNTIF(A:E,"2 Gavetas Vacias Y 1 Fallando")</f>
        <v>0</v>
      </c>
      <c r="I1" s="104">
        <f>COUNTIF(A:E,("3 Gavetas Vacias"))</f>
        <v>3</v>
      </c>
      <c r="J1" s="83">
        <f>COUNTIF(A:E,"2 Gavetas Fallando + 1 Vacias")</f>
        <v>0</v>
      </c>
    </row>
    <row r="2" spans="1:11" ht="25.5" customHeight="1" x14ac:dyDescent="0.25">
      <c r="A2" s="207" t="s">
        <v>2447</v>
      </c>
      <c r="B2" s="208"/>
      <c r="C2" s="208"/>
      <c r="D2" s="208"/>
      <c r="E2" s="209"/>
      <c r="F2" s="103" t="s">
        <v>2545</v>
      </c>
      <c r="G2" s="102">
        <f>G3+G4</f>
        <v>150</v>
      </c>
      <c r="H2" s="103" t="s">
        <v>2555</v>
      </c>
      <c r="I2" s="102">
        <f>COUNTIF(A:E,"Abastecido")</f>
        <v>14</v>
      </c>
      <c r="J2" s="103" t="s">
        <v>2572</v>
      </c>
      <c r="K2" s="102">
        <f>COUNTIF(REPORTE!1:1048576,"REINICIO FALLIDO")</f>
        <v>2</v>
      </c>
    </row>
    <row r="3" spans="1:11" ht="18" x14ac:dyDescent="0.25">
      <c r="A3" s="126"/>
      <c r="B3" s="148"/>
      <c r="C3" s="127"/>
      <c r="D3" s="127"/>
      <c r="E3" s="134"/>
      <c r="F3" s="103" t="s">
        <v>2544</v>
      </c>
      <c r="G3" s="102">
        <f>COUNTIF(REPORTE!A:Q,"fuera de Servicio")</f>
        <v>48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44407.25</v>
      </c>
      <c r="C4" s="127"/>
      <c r="D4" s="127"/>
      <c r="E4" s="135"/>
      <c r="F4" s="103" t="s">
        <v>2541</v>
      </c>
      <c r="G4" s="102">
        <f>COUNTIF(REPORTE!A:Q,"En Servicio")</f>
        <v>102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44407.708333333336</v>
      </c>
      <c r="C5" s="156"/>
      <c r="D5" s="127"/>
      <c r="E5" s="135"/>
      <c r="F5" s="103" t="s">
        <v>2542</v>
      </c>
      <c r="G5" s="102">
        <f>COUNTIF(REPORTE!A:Q,"reinicio exitoso")</f>
        <v>1</v>
      </c>
      <c r="H5" s="103" t="s">
        <v>2548</v>
      </c>
      <c r="I5" s="102">
        <f>I1+H1+J1</f>
        <v>3</v>
      </c>
    </row>
    <row r="6" spans="1:11" ht="18" x14ac:dyDescent="0.25">
      <c r="A6" s="126"/>
      <c r="B6" s="148"/>
      <c r="C6" s="127"/>
      <c r="D6" s="127"/>
      <c r="E6" s="13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186" t="s">
        <v>2576</v>
      </c>
      <c r="B7" s="187"/>
      <c r="C7" s="187"/>
      <c r="D7" s="187"/>
      <c r="E7" s="188"/>
      <c r="F7" s="103" t="s">
        <v>2547</v>
      </c>
      <c r="G7" s="102">
        <f>COUNTIF(A:E,"Sin Efectivo")</f>
        <v>10</v>
      </c>
      <c r="H7" s="103" t="s">
        <v>2553</v>
      </c>
      <c r="I7" s="102">
        <f>COUNTIF(A:E,"GAVETA DE DEPOSITO LLENA")</f>
        <v>3</v>
      </c>
    </row>
    <row r="8" spans="1:11" ht="18" x14ac:dyDescent="0.25">
      <c r="A8" s="140" t="s">
        <v>15</v>
      </c>
      <c r="B8" s="140" t="s">
        <v>2412</v>
      </c>
      <c r="C8" s="140" t="s">
        <v>46</v>
      </c>
      <c r="D8" s="140" t="s">
        <v>2415</v>
      </c>
      <c r="E8" s="140" t="s">
        <v>2413</v>
      </c>
    </row>
    <row r="9" spans="1:11" s="116" customFormat="1" ht="18" x14ac:dyDescent="0.25">
      <c r="A9" s="142" t="str">
        <f>VLOOKUP(B9,'[1]LISTADO ATM'!$A$2:$C$822,3,0)</f>
        <v>DISTRITO NACIONAL</v>
      </c>
      <c r="B9" s="169">
        <v>735</v>
      </c>
      <c r="C9" s="143" t="str">
        <f>VLOOKUP(B9,'[1]LISTADO ATM'!$A$2:$B$822,2,0)</f>
        <v xml:space="preserve">ATM Oficina Independencia II  </v>
      </c>
      <c r="D9" s="139" t="s">
        <v>2540</v>
      </c>
      <c r="E9" s="157" t="s">
        <v>2610</v>
      </c>
    </row>
    <row r="10" spans="1:11" s="116" customFormat="1" ht="18" x14ac:dyDescent="0.25">
      <c r="A10" s="142" t="str">
        <f>VLOOKUP(B10,'[1]LISTADO ATM'!$A$2:$C$822,3,0)</f>
        <v>NORTE</v>
      </c>
      <c r="B10" s="169">
        <v>869</v>
      </c>
      <c r="C10" s="143" t="str">
        <f>VLOOKUP(B10,'[1]LISTADO ATM'!$A$2:$B$822,2,0)</f>
        <v xml:space="preserve">ATM Estación Isla La Cueva (Cotuí) </v>
      </c>
      <c r="D10" s="139" t="s">
        <v>2540</v>
      </c>
      <c r="E10" s="143">
        <v>3335971429</v>
      </c>
    </row>
    <row r="11" spans="1:11" s="116" customFormat="1" ht="18" x14ac:dyDescent="0.25">
      <c r="A11" s="142" t="str">
        <f>VLOOKUP(B11,'[1]LISTADO ATM'!$A$2:$C$822,3,0)</f>
        <v>ESTE</v>
      </c>
      <c r="B11" s="147">
        <v>219</v>
      </c>
      <c r="C11" s="143" t="str">
        <f>VLOOKUP(B11,'[1]LISTADO ATM'!$A$2:$B$822,2,0)</f>
        <v xml:space="preserve">ATM Oficina La Altagracia (Higuey) </v>
      </c>
      <c r="D11" s="139" t="s">
        <v>2540</v>
      </c>
      <c r="E11" s="143">
        <v>3335971712</v>
      </c>
    </row>
    <row r="12" spans="1:11" s="116" customFormat="1" ht="18" x14ac:dyDescent="0.25">
      <c r="A12" s="142" t="str">
        <f>VLOOKUP(B12,'[1]LISTADO ATM'!$A$2:$C$822,3,0)</f>
        <v>NORTE</v>
      </c>
      <c r="B12" s="147">
        <v>605</v>
      </c>
      <c r="C12" s="143" t="str">
        <f>VLOOKUP(B12,'[1]LISTADO ATM'!$A$2:$B$822,2,0)</f>
        <v xml:space="preserve">ATM Oficina Bonao I </v>
      </c>
      <c r="D12" s="139" t="s">
        <v>2540</v>
      </c>
      <c r="E12" s="143">
        <v>3335971830</v>
      </c>
    </row>
    <row r="13" spans="1:11" s="116" customFormat="1" ht="18" x14ac:dyDescent="0.25">
      <c r="A13" s="142" t="str">
        <f>VLOOKUP(B13,'[1]LISTADO ATM'!$A$2:$C$822,3,0)</f>
        <v>DISTRITO NACIONAL</v>
      </c>
      <c r="B13" s="169">
        <v>884</v>
      </c>
      <c r="C13" s="143" t="str">
        <f>VLOOKUP(B13,'[1]LISTADO ATM'!$A$2:$B$822,2,0)</f>
        <v xml:space="preserve">ATM UNP Olé Sabana Perdida </v>
      </c>
      <c r="D13" s="139" t="s">
        <v>2540</v>
      </c>
      <c r="E13" s="143">
        <v>3335971838</v>
      </c>
    </row>
    <row r="14" spans="1:11" s="116" customFormat="1" ht="18" x14ac:dyDescent="0.25">
      <c r="A14" s="142" t="str">
        <f>VLOOKUP(B14,'[1]LISTADO ATM'!$A$2:$C$822,3,0)</f>
        <v>NORTE</v>
      </c>
      <c r="B14" s="147">
        <v>965</v>
      </c>
      <c r="C14" s="143" t="str">
        <f>VLOOKUP(B14,'[1]LISTADO ATM'!$A$2:$B$822,2,0)</f>
        <v xml:space="preserve">ATM S/M La Fuente FUN (Santiago) </v>
      </c>
      <c r="D14" s="139" t="s">
        <v>2540</v>
      </c>
      <c r="E14" s="143" t="s">
        <v>2609</v>
      </c>
    </row>
    <row r="15" spans="1:11" s="116" customFormat="1" ht="18" x14ac:dyDescent="0.25">
      <c r="A15" s="142" t="str">
        <f>VLOOKUP(B15,'[1]LISTADO ATM'!$A$2:$C$822,3,0)</f>
        <v>DISTRITO NACIONAL</v>
      </c>
      <c r="B15" s="147">
        <v>790</v>
      </c>
      <c r="C15" s="143" t="str">
        <f>VLOOKUP(B15,'[1]LISTADO ATM'!$A$2:$B$822,2,0)</f>
        <v xml:space="preserve">ATM Oficina Bella Vista Mall I </v>
      </c>
      <c r="D15" s="139" t="s">
        <v>2540</v>
      </c>
      <c r="E15" s="143">
        <v>3335971864</v>
      </c>
    </row>
    <row r="16" spans="1:11" s="116" customFormat="1" ht="18" x14ac:dyDescent="0.25">
      <c r="A16" s="142" t="str">
        <f>VLOOKUP(B16,'[1]LISTADO ATM'!$A$2:$C$822,3,0)</f>
        <v>ESTE</v>
      </c>
      <c r="B16" s="147">
        <v>742</v>
      </c>
      <c r="C16" s="143" t="str">
        <f>VLOOKUP(B16,'[1]LISTADO ATM'!$A$2:$B$822,2,0)</f>
        <v xml:space="preserve">ATM Oficina Plaza del Rey (La Romana) </v>
      </c>
      <c r="D16" s="139" t="s">
        <v>2540</v>
      </c>
      <c r="E16" s="143">
        <v>3335971886</v>
      </c>
    </row>
    <row r="17" spans="1:5" s="116" customFormat="1" ht="18" customHeight="1" x14ac:dyDescent="0.25">
      <c r="A17" s="142" t="str">
        <f>VLOOKUP(B17,'[1]LISTADO ATM'!$A$2:$C$822,3,0)</f>
        <v>NORTE</v>
      </c>
      <c r="B17" s="147">
        <v>746</v>
      </c>
      <c r="C17" s="143" t="str">
        <f>VLOOKUP(B17,'[1]LISTADO ATM'!$A$2:$B$822,2,0)</f>
        <v xml:space="preserve">ATM Oficina Las Terrenas </v>
      </c>
      <c r="D17" s="139" t="s">
        <v>2540</v>
      </c>
      <c r="E17" s="143">
        <v>3335972260</v>
      </c>
    </row>
    <row r="18" spans="1:5" s="116" customFormat="1" ht="18" customHeight="1" x14ac:dyDescent="0.25">
      <c r="A18" s="142" t="str">
        <f>VLOOKUP(B18,'[1]LISTADO ATM'!$A$2:$C$822,3,0)</f>
        <v>DISTRITO NACIONAL</v>
      </c>
      <c r="B18" s="169">
        <v>449</v>
      </c>
      <c r="C18" s="143" t="str">
        <f>VLOOKUP(B18,'[1]LISTADO ATM'!$A$2:$B$822,2,0)</f>
        <v>ATM Autobanco Lope de Vega II</v>
      </c>
      <c r="D18" s="139" t="s">
        <v>2540</v>
      </c>
      <c r="E18" s="157">
        <v>3335971635</v>
      </c>
    </row>
    <row r="19" spans="1:5" s="116" customFormat="1" ht="18" customHeight="1" x14ac:dyDescent="0.25">
      <c r="A19" s="142" t="str">
        <f>VLOOKUP(B19,'[1]LISTADO ATM'!$A$2:$C$822,3,0)</f>
        <v>DISTRITO NACIONAL</v>
      </c>
      <c r="B19" s="169">
        <v>515</v>
      </c>
      <c r="C19" s="143" t="str">
        <f>VLOOKUP(B19,'[1]LISTADO ATM'!$A$2:$B$822,2,0)</f>
        <v xml:space="preserve">ATM Oficina Agora Mall I </v>
      </c>
      <c r="D19" s="139" t="s">
        <v>2540</v>
      </c>
      <c r="E19" s="157" t="s">
        <v>2611</v>
      </c>
    </row>
    <row r="20" spans="1:5" s="126" customFormat="1" ht="18" customHeight="1" x14ac:dyDescent="0.25">
      <c r="A20" s="142" t="str">
        <f>VLOOKUP(B20,'[1]LISTADO ATM'!$A$2:$C$822,3,0)</f>
        <v>DISTRITO NACIONAL</v>
      </c>
      <c r="B20" s="169">
        <v>377</v>
      </c>
      <c r="C20" s="143" t="str">
        <f>VLOOKUP(B20,'[1]LISTADO ATM'!$A$2:$B$822,2,0)</f>
        <v>ATM Estación del Metro Eduardo Brito</v>
      </c>
      <c r="D20" s="139" t="s">
        <v>2540</v>
      </c>
      <c r="E20" s="157">
        <v>3335971834</v>
      </c>
    </row>
    <row r="21" spans="1:5" s="126" customFormat="1" ht="18" customHeight="1" x14ac:dyDescent="0.25">
      <c r="A21" s="142" t="str">
        <f>VLOOKUP(B21,'[1]LISTADO ATM'!$A$2:$C$822,3,0)</f>
        <v>SUR</v>
      </c>
      <c r="B21" s="169">
        <v>962</v>
      </c>
      <c r="C21" s="143" t="str">
        <f>VLOOKUP(B21,'[1]LISTADO ATM'!$A$2:$B$822,2,0)</f>
        <v xml:space="preserve">ATM Oficina Villa Ofelia II (San Juan) </v>
      </c>
      <c r="D21" s="139" t="s">
        <v>2540</v>
      </c>
      <c r="E21" s="157">
        <v>3335971965</v>
      </c>
    </row>
    <row r="22" spans="1:5" s="126" customFormat="1" ht="18" customHeight="1" x14ac:dyDescent="0.25">
      <c r="A22" s="142" t="str">
        <f>VLOOKUP(B22,'[1]LISTADO ATM'!$A$2:$C$822,3,0)</f>
        <v>SUR</v>
      </c>
      <c r="B22" s="169">
        <v>766</v>
      </c>
      <c r="C22" s="143" t="str">
        <f>VLOOKUP(B22,'[1]LISTADO ATM'!$A$2:$B$822,2,0)</f>
        <v xml:space="preserve">ATM Oficina Azua II </v>
      </c>
      <c r="D22" s="139" t="s">
        <v>2540</v>
      </c>
      <c r="E22" s="157">
        <v>3335972047</v>
      </c>
    </row>
    <row r="23" spans="1:5" s="126" customFormat="1" ht="18" customHeight="1" x14ac:dyDescent="0.25">
      <c r="A23" s="142" t="e">
        <f>VLOOKUP(B23,'[1]LISTADO ATM'!$A$2:$C$822,3,0)</f>
        <v>#N/A</v>
      </c>
      <c r="B23" s="169"/>
      <c r="C23" s="143" t="e">
        <f>VLOOKUP(B23,'[1]LISTADO ATM'!$A$2:$B$822,2,0)</f>
        <v>#N/A</v>
      </c>
      <c r="D23" s="139"/>
      <c r="E23" s="143"/>
    </row>
    <row r="24" spans="1:5" s="126" customFormat="1" ht="18" customHeight="1" x14ac:dyDescent="0.25">
      <c r="A24" s="142" t="e">
        <f>VLOOKUP(B24,'[1]LISTADO ATM'!$A$2:$C$822,3,0)</f>
        <v>#N/A</v>
      </c>
      <c r="B24" s="169"/>
      <c r="C24" s="143" t="e">
        <f>VLOOKUP(B24,'[1]LISTADO ATM'!$A$2:$B$822,2,0)</f>
        <v>#N/A</v>
      </c>
      <c r="D24" s="139"/>
      <c r="E24" s="143"/>
    </row>
    <row r="25" spans="1:5" s="126" customFormat="1" ht="18" customHeight="1" x14ac:dyDescent="0.25">
      <c r="A25" s="142" t="e">
        <f>VLOOKUP(B25,'[1]LISTADO ATM'!$A$2:$C$822,3,0)</f>
        <v>#N/A</v>
      </c>
      <c r="B25" s="169"/>
      <c r="C25" s="143" t="e">
        <f>VLOOKUP(B25,'[1]LISTADO ATM'!$A$2:$B$822,2,0)</f>
        <v>#N/A</v>
      </c>
      <c r="D25" s="139"/>
      <c r="E25" s="143"/>
    </row>
    <row r="26" spans="1:5" s="126" customFormat="1" ht="18" customHeight="1" x14ac:dyDescent="0.25">
      <c r="A26" s="142" t="e">
        <f>VLOOKUP(B26,'[1]LISTADO ATM'!$A$2:$C$822,3,0)</f>
        <v>#N/A</v>
      </c>
      <c r="B26" s="169"/>
      <c r="C26" s="143" t="e">
        <f>VLOOKUP(B26,'[1]LISTADO ATM'!$A$2:$B$822,2,0)</f>
        <v>#N/A</v>
      </c>
      <c r="D26" s="139"/>
      <c r="E26" s="143"/>
    </row>
    <row r="27" spans="1:5" s="126" customFormat="1" ht="18" customHeight="1" x14ac:dyDescent="0.25">
      <c r="A27" s="142" t="e">
        <f>VLOOKUP(B27,'[1]LISTADO ATM'!$A$2:$C$822,3,0)</f>
        <v>#N/A</v>
      </c>
      <c r="B27" s="169"/>
      <c r="C27" s="143" t="e">
        <f>VLOOKUP(B27,'[1]LISTADO ATM'!$A$2:$B$822,2,0)</f>
        <v>#N/A</v>
      </c>
      <c r="D27" s="139"/>
      <c r="E27" s="143"/>
    </row>
    <row r="28" spans="1:5" s="126" customFormat="1" ht="18" customHeight="1" thickBot="1" x14ac:dyDescent="0.3">
      <c r="A28" s="129" t="s">
        <v>2468</v>
      </c>
      <c r="B28" s="158">
        <f>COUNT(B9:B27)</f>
        <v>14</v>
      </c>
      <c r="C28" s="183"/>
      <c r="D28" s="184"/>
      <c r="E28" s="185"/>
    </row>
    <row r="29" spans="1:5" s="126" customFormat="1" ht="18" customHeight="1" x14ac:dyDescent="0.25">
      <c r="B29" s="149"/>
      <c r="E29" s="131"/>
    </row>
    <row r="30" spans="1:5" s="126" customFormat="1" ht="18" customHeight="1" x14ac:dyDescent="0.25">
      <c r="A30" s="186" t="s">
        <v>2577</v>
      </c>
      <c r="B30" s="187"/>
      <c r="C30" s="187"/>
      <c r="D30" s="187"/>
      <c r="E30" s="188"/>
    </row>
    <row r="31" spans="1:5" s="116" customFormat="1" ht="18" customHeight="1" x14ac:dyDescent="0.25">
      <c r="A31" s="140" t="s">
        <v>15</v>
      </c>
      <c r="B31" s="140" t="s">
        <v>2412</v>
      </c>
      <c r="C31" s="140" t="s">
        <v>46</v>
      </c>
      <c r="D31" s="140" t="s">
        <v>2415</v>
      </c>
      <c r="E31" s="140" t="s">
        <v>2413</v>
      </c>
    </row>
    <row r="32" spans="1:5" s="116" customFormat="1" ht="18" x14ac:dyDescent="0.25">
      <c r="A32" s="142" t="str">
        <f>VLOOKUP(B32,'[1]LISTADO ATM'!$A$2:$C$822,3,0)</f>
        <v>DISTRITO NACIONAL</v>
      </c>
      <c r="B32" s="169">
        <v>326</v>
      </c>
      <c r="C32" s="143" t="str">
        <f>VLOOKUP(B32,'[1]LISTADO ATM'!$A$2:$B$822,2,0)</f>
        <v>ATM Autoservicio Jiménez Moya II</v>
      </c>
      <c r="D32" s="139" t="s">
        <v>2536</v>
      </c>
      <c r="E32" s="157">
        <v>3335971876</v>
      </c>
    </row>
    <row r="33" spans="1:5" s="116" customFormat="1" ht="18.75" customHeight="1" x14ac:dyDescent="0.25">
      <c r="A33" s="142" t="e">
        <f>VLOOKUP(B33,'[1]LISTADO ATM'!$A$2:$C$822,3,0)</f>
        <v>#N/A</v>
      </c>
      <c r="B33" s="169"/>
      <c r="C33" s="143" t="e">
        <f>VLOOKUP(B33,'[1]LISTADO ATM'!$A$2:$B$822,2,0)</f>
        <v>#N/A</v>
      </c>
      <c r="D33" s="139"/>
      <c r="E33" s="143"/>
    </row>
    <row r="34" spans="1:5" s="116" customFormat="1" ht="18" x14ac:dyDescent="0.25">
      <c r="A34" s="142" t="e">
        <f>VLOOKUP(B34,'[1]LISTADO ATM'!$A$2:$C$822,3,0)</f>
        <v>#N/A</v>
      </c>
      <c r="B34" s="169"/>
      <c r="C34" s="143" t="e">
        <f>VLOOKUP(B34,'[1]LISTADO ATM'!$A$2:$B$822,2,0)</f>
        <v>#N/A</v>
      </c>
      <c r="D34" s="139"/>
      <c r="E34" s="143"/>
    </row>
    <row r="35" spans="1:5" s="116" customFormat="1" ht="18" x14ac:dyDescent="0.25">
      <c r="A35" s="142" t="e">
        <f>VLOOKUP(B35,'[1]LISTADO ATM'!$A$2:$C$822,3,0)</f>
        <v>#N/A</v>
      </c>
      <c r="B35" s="169"/>
      <c r="C35" s="143" t="e">
        <f>VLOOKUP(B35,'[1]LISTADO ATM'!$A$2:$B$822,2,0)</f>
        <v>#N/A</v>
      </c>
      <c r="D35" s="139"/>
      <c r="E35" s="143"/>
    </row>
    <row r="36" spans="1:5" s="116" customFormat="1" ht="18.75" thickBot="1" x14ac:dyDescent="0.3">
      <c r="A36" s="129" t="s">
        <v>2468</v>
      </c>
      <c r="B36" s="158">
        <f>COUNT(B32:B35)</f>
        <v>1</v>
      </c>
      <c r="C36" s="183"/>
      <c r="D36" s="184"/>
      <c r="E36" s="185"/>
    </row>
    <row r="37" spans="1:5" s="116" customFormat="1" ht="15.75" thickBot="1" x14ac:dyDescent="0.3">
      <c r="A37" s="126"/>
      <c r="B37" s="149"/>
      <c r="C37" s="126"/>
      <c r="D37" s="126"/>
      <c r="E37" s="131"/>
    </row>
    <row r="38" spans="1:5" s="116" customFormat="1" ht="18.75" customHeight="1" thickBot="1" x14ac:dyDescent="0.3">
      <c r="A38" s="189" t="s">
        <v>2469</v>
      </c>
      <c r="B38" s="190"/>
      <c r="C38" s="190"/>
      <c r="D38" s="190"/>
      <c r="E38" s="191"/>
    </row>
    <row r="39" spans="1:5" s="116" customFormat="1" ht="18" x14ac:dyDescent="0.25">
      <c r="A39" s="128" t="s">
        <v>15</v>
      </c>
      <c r="B39" s="136" t="s">
        <v>2412</v>
      </c>
      <c r="C39" s="128" t="s">
        <v>46</v>
      </c>
      <c r="D39" s="128" t="s">
        <v>2415</v>
      </c>
      <c r="E39" s="136" t="s">
        <v>2413</v>
      </c>
    </row>
    <row r="40" spans="1:5" s="126" customFormat="1" ht="18.75" customHeight="1" x14ac:dyDescent="0.25">
      <c r="A40" s="142" t="str">
        <f>VLOOKUP(B40,'[1]LISTADO ATM'!$A$2:$C$822,3,0)</f>
        <v>SUR</v>
      </c>
      <c r="B40" s="147">
        <v>103</v>
      </c>
      <c r="C40" s="143" t="str">
        <f>VLOOKUP(B40,'[1]LISTADO ATM'!$A$2:$B$822,2,0)</f>
        <v xml:space="preserve">ATM Oficina Las Matas de Farfán </v>
      </c>
      <c r="D40" s="160" t="s">
        <v>2433</v>
      </c>
      <c r="E40" s="143">
        <v>3335969483</v>
      </c>
    </row>
    <row r="41" spans="1:5" s="126" customFormat="1" ht="18.75" customHeight="1" x14ac:dyDescent="0.25">
      <c r="A41" s="152" t="str">
        <f>VLOOKUP(B41,'[1]LISTADO ATM'!$A$2:$C$822,3,0)</f>
        <v>DISTRITO NACIONAL</v>
      </c>
      <c r="B41" s="147">
        <v>821</v>
      </c>
      <c r="C41" s="153" t="str">
        <f>VLOOKUP(B41,'[1]LISTADO ATM'!$A$2:$B$822,2,0)</f>
        <v xml:space="preserve">ATM S/M Bravo Churchill </v>
      </c>
      <c r="D41" s="154" t="s">
        <v>2433</v>
      </c>
      <c r="E41" s="143">
        <v>3335970971</v>
      </c>
    </row>
    <row r="42" spans="1:5" s="126" customFormat="1" ht="18.75" customHeight="1" x14ac:dyDescent="0.25">
      <c r="A42" s="152" t="str">
        <f>VLOOKUP(B42,'[1]LISTADO ATM'!$A$2:$C$822,3,0)</f>
        <v>DISTRITO NACIONAL</v>
      </c>
      <c r="B42" s="147">
        <v>24</v>
      </c>
      <c r="C42" s="153" t="str">
        <f>VLOOKUP(B42,'[1]LISTADO ATM'!$A$2:$B$822,2,0)</f>
        <v xml:space="preserve">ATM Oficina Eusebio Manzueta </v>
      </c>
      <c r="D42" s="154" t="s">
        <v>2433</v>
      </c>
      <c r="E42" s="143">
        <v>3335971641</v>
      </c>
    </row>
    <row r="43" spans="1:5" s="126" customFormat="1" ht="18.75" customHeight="1" x14ac:dyDescent="0.25">
      <c r="A43" s="152" t="str">
        <f>VLOOKUP(B43,'[1]LISTADO ATM'!$A$2:$C$822,3,0)</f>
        <v>DISTRITO NACIONAL</v>
      </c>
      <c r="B43" s="147">
        <v>169</v>
      </c>
      <c r="C43" s="153" t="str">
        <f>VLOOKUP(B43,'[1]LISTADO ATM'!$A$2:$B$822,2,0)</f>
        <v xml:space="preserve">ATM Oficina Caonabo </v>
      </c>
      <c r="D43" s="154" t="s">
        <v>2433</v>
      </c>
      <c r="E43" s="143">
        <v>3335971869</v>
      </c>
    </row>
    <row r="44" spans="1:5" s="126" customFormat="1" ht="18.75" customHeight="1" x14ac:dyDescent="0.25">
      <c r="A44" s="152" t="str">
        <f>VLOOKUP(B44,'[1]LISTADO ATM'!$A$2:$C$822,3,0)</f>
        <v>ESTE</v>
      </c>
      <c r="B44" s="147">
        <v>843</v>
      </c>
      <c r="C44" s="153" t="str">
        <f>VLOOKUP(B44,'[1]LISTADO ATM'!$A$2:$B$822,2,0)</f>
        <v xml:space="preserve">ATM Oficina Romana Centro </v>
      </c>
      <c r="D44" s="154" t="s">
        <v>2433</v>
      </c>
      <c r="E44" s="143">
        <v>3335971885</v>
      </c>
    </row>
    <row r="45" spans="1:5" s="126" customFormat="1" ht="18.75" customHeight="1" x14ac:dyDescent="0.25">
      <c r="A45" s="152" t="str">
        <f>VLOOKUP(B45,'[1]LISTADO ATM'!$A$2:$C$822,3,0)</f>
        <v>DISTRITO NACIONAL</v>
      </c>
      <c r="B45" s="147">
        <v>813</v>
      </c>
      <c r="C45" s="153" t="str">
        <f>VLOOKUP(B45,'[1]LISTADO ATM'!$A$2:$B$822,2,0)</f>
        <v>ATM Oficina Occidental Mall</v>
      </c>
      <c r="D45" s="154" t="s">
        <v>2433</v>
      </c>
      <c r="E45" s="143">
        <v>3335972266</v>
      </c>
    </row>
    <row r="46" spans="1:5" s="126" customFormat="1" ht="18.75" customHeight="1" x14ac:dyDescent="0.25">
      <c r="A46" s="152" t="str">
        <f>VLOOKUP(B46,'[1]LISTADO ATM'!$A$2:$C$822,3,0)</f>
        <v>DISTRITO NACIONAL</v>
      </c>
      <c r="B46" s="147">
        <v>958</v>
      </c>
      <c r="C46" s="153" t="str">
        <f>VLOOKUP(B46,'[1]LISTADO ATM'!$A$2:$B$822,2,0)</f>
        <v xml:space="preserve">ATM Olé Aut. San Isidro </v>
      </c>
      <c r="D46" s="154" t="s">
        <v>2433</v>
      </c>
      <c r="E46" s="143">
        <v>3335972402</v>
      </c>
    </row>
    <row r="47" spans="1:5" s="126" customFormat="1" ht="18.75" customHeight="1" x14ac:dyDescent="0.25">
      <c r="A47" s="152" t="str">
        <f>VLOOKUP(B47,'[1]LISTADO ATM'!$A$2:$C$822,3,0)</f>
        <v>ESTE</v>
      </c>
      <c r="B47" s="147">
        <v>822</v>
      </c>
      <c r="C47" s="153" t="str">
        <f>VLOOKUP(B47,'[1]LISTADO ATM'!$A$2:$B$822,2,0)</f>
        <v xml:space="preserve">ATM INDUSPALMA </v>
      </c>
      <c r="D47" s="154" t="s">
        <v>2433</v>
      </c>
      <c r="E47" s="143">
        <v>3335972402</v>
      </c>
    </row>
    <row r="48" spans="1:5" s="116" customFormat="1" ht="18" x14ac:dyDescent="0.25">
      <c r="A48" s="152" t="str">
        <f>VLOOKUP(B48,'[1]LISTADO ATM'!$A$2:$C$822,3,0)</f>
        <v>DISTRITO NACIONAL</v>
      </c>
      <c r="B48" s="147">
        <v>540</v>
      </c>
      <c r="C48" s="153" t="str">
        <f>VLOOKUP(B48,'[1]LISTADO ATM'!$A$2:$B$822,2,0)</f>
        <v xml:space="preserve">ATM Autoservicio Sambil I </v>
      </c>
      <c r="D48" s="154" t="s">
        <v>2433</v>
      </c>
      <c r="E48" s="143">
        <v>3335972666</v>
      </c>
    </row>
    <row r="49" spans="1:5" s="116" customFormat="1" ht="18" customHeight="1" x14ac:dyDescent="0.25">
      <c r="A49" s="152" t="str">
        <f>VLOOKUP(B49,'[1]LISTADO ATM'!$A$2:$C$822,3,0)</f>
        <v>DISTRITO NACIONAL</v>
      </c>
      <c r="B49" s="147">
        <v>706</v>
      </c>
      <c r="C49" s="153" t="str">
        <f>VLOOKUP(B49,'[1]LISTADO ATM'!$A$2:$B$822,2,0)</f>
        <v xml:space="preserve">ATM S/M Pristine </v>
      </c>
      <c r="D49" s="154" t="s">
        <v>2433</v>
      </c>
      <c r="E49" s="143">
        <v>3335972677</v>
      </c>
    </row>
    <row r="50" spans="1:5" s="116" customFormat="1" ht="18" x14ac:dyDescent="0.25">
      <c r="A50" s="152" t="e">
        <f>VLOOKUP(B50,'[1]LISTADO ATM'!$A$2:$C$822,3,0)</f>
        <v>#N/A</v>
      </c>
      <c r="B50" s="147"/>
      <c r="C50" s="153" t="e">
        <f>VLOOKUP(B50,'[1]LISTADO ATM'!$A$2:$B$822,2,0)</f>
        <v>#N/A</v>
      </c>
      <c r="D50" s="154"/>
      <c r="E50" s="143"/>
    </row>
    <row r="51" spans="1:5" s="116" customFormat="1" ht="18" customHeight="1" x14ac:dyDescent="0.25">
      <c r="A51" s="152" t="e">
        <f>VLOOKUP(B51,'[1]LISTADO ATM'!$A$2:$C$822,3,0)</f>
        <v>#N/A</v>
      </c>
      <c r="B51" s="147"/>
      <c r="C51" s="153" t="e">
        <f>VLOOKUP(B51,'[1]LISTADO ATM'!$A$2:$B$822,2,0)</f>
        <v>#N/A</v>
      </c>
      <c r="D51" s="154"/>
      <c r="E51" s="143"/>
    </row>
    <row r="52" spans="1:5" s="116" customFormat="1" ht="18" x14ac:dyDescent="0.25">
      <c r="A52" s="152" t="e">
        <f>VLOOKUP(B52,'[1]LISTADO ATM'!$A$2:$C$822,3,0)</f>
        <v>#N/A</v>
      </c>
      <c r="B52" s="147"/>
      <c r="C52" s="153" t="e">
        <f>VLOOKUP(B52,'[1]LISTADO ATM'!$A$2:$B$822,2,0)</f>
        <v>#N/A</v>
      </c>
      <c r="D52" s="154"/>
      <c r="E52" s="143"/>
    </row>
    <row r="53" spans="1:5" s="116" customFormat="1" ht="18" x14ac:dyDescent="0.25">
      <c r="A53" s="152" t="e">
        <f>VLOOKUP(B53,'[1]LISTADO ATM'!$A$2:$C$822,3,0)</f>
        <v>#N/A</v>
      </c>
      <c r="B53" s="147"/>
      <c r="C53" s="153" t="e">
        <f>VLOOKUP(B53,'[1]LISTADO ATM'!$A$2:$B$822,2,0)</f>
        <v>#N/A</v>
      </c>
      <c r="D53" s="154"/>
      <c r="E53" s="143"/>
    </row>
    <row r="54" spans="1:5" s="126" customFormat="1" ht="18.75" thickBot="1" x14ac:dyDescent="0.3">
      <c r="A54" s="144"/>
      <c r="B54" s="158">
        <f>COUNT(B40:B53)</f>
        <v>10</v>
      </c>
      <c r="C54" s="138"/>
      <c r="D54" s="138"/>
      <c r="E54" s="138"/>
    </row>
    <row r="55" spans="1:5" s="126" customFormat="1" ht="15.75" thickBot="1" x14ac:dyDescent="0.3">
      <c r="B55" s="149"/>
      <c r="E55" s="131"/>
    </row>
    <row r="56" spans="1:5" s="126" customFormat="1" ht="18" x14ac:dyDescent="0.25">
      <c r="A56" s="192" t="s">
        <v>2601</v>
      </c>
      <c r="B56" s="193"/>
      <c r="C56" s="193"/>
      <c r="D56" s="193"/>
      <c r="E56" s="194"/>
    </row>
    <row r="57" spans="1:5" s="116" customFormat="1" ht="18.75" customHeight="1" x14ac:dyDescent="0.25">
      <c r="A57" s="140" t="s">
        <v>15</v>
      </c>
      <c r="B57" s="140" t="s">
        <v>2412</v>
      </c>
      <c r="C57" s="140" t="s">
        <v>46</v>
      </c>
      <c r="D57" s="140" t="s">
        <v>2415</v>
      </c>
      <c r="E57" s="140" t="s">
        <v>2413</v>
      </c>
    </row>
    <row r="58" spans="1:5" s="116" customFormat="1" ht="18" x14ac:dyDescent="0.25">
      <c r="A58" s="142" t="str">
        <f>VLOOKUP(B58,'[1]LISTADO ATM'!$A$2:$C$822,3,0)</f>
        <v>DISTRITO NACIONAL</v>
      </c>
      <c r="B58" s="169">
        <v>932</v>
      </c>
      <c r="C58" s="143" t="str">
        <f>VLOOKUP(B58,'[1]LISTADO ATM'!$A$2:$B$822,2,0)</f>
        <v xml:space="preserve">ATM Banco Agrícola </v>
      </c>
      <c r="D58" s="142" t="s">
        <v>2475</v>
      </c>
      <c r="E58" s="143" t="s">
        <v>2604</v>
      </c>
    </row>
    <row r="59" spans="1:5" s="116" customFormat="1" ht="18" x14ac:dyDescent="0.25">
      <c r="A59" s="142" t="str">
        <f>VLOOKUP(B59,'[1]LISTADO ATM'!$A$2:$C$822,3,0)</f>
        <v>DISTRITO NACIONAL</v>
      </c>
      <c r="B59" s="169">
        <v>640</v>
      </c>
      <c r="C59" s="143" t="str">
        <f>VLOOKUP(B59,'[1]LISTADO ATM'!$A$2:$B$822,2,0)</f>
        <v xml:space="preserve">ATM Ministerio Obras Públicas </v>
      </c>
      <c r="D59" s="142" t="s">
        <v>2475</v>
      </c>
      <c r="E59" s="157">
        <v>3335971425</v>
      </c>
    </row>
    <row r="60" spans="1:5" s="116" customFormat="1" ht="18.75" customHeight="1" x14ac:dyDescent="0.25">
      <c r="A60" s="142" t="str">
        <f>VLOOKUP(B60,'[1]LISTADO ATM'!$A$2:$C$822,3,0)</f>
        <v>DISTRITO NACIONAL</v>
      </c>
      <c r="B60" s="169">
        <v>908</v>
      </c>
      <c r="C60" s="143" t="str">
        <f>VLOOKUP(B60,'[1]LISTADO ATM'!$A$2:$B$822,2,0)</f>
        <v xml:space="preserve">ATM Oficina Plaza Botánika </v>
      </c>
      <c r="D60" s="142" t="s">
        <v>2475</v>
      </c>
      <c r="E60" s="157">
        <v>3335970949</v>
      </c>
    </row>
    <row r="61" spans="1:5" s="116" customFormat="1" ht="18" x14ac:dyDescent="0.25">
      <c r="A61" s="142" t="str">
        <f>VLOOKUP(B61,'[1]LISTADO ATM'!$A$2:$C$822,3,0)</f>
        <v>DISTRITO NACIONAL</v>
      </c>
      <c r="B61" s="169">
        <v>580</v>
      </c>
      <c r="C61" s="143" t="str">
        <f>VLOOKUP(B61,'[1]LISTADO ATM'!$A$2:$B$822,2,0)</f>
        <v xml:space="preserve">ATM Edificio Propagas </v>
      </c>
      <c r="D61" s="142" t="s">
        <v>2475</v>
      </c>
      <c r="E61" s="157">
        <v>3335971827</v>
      </c>
    </row>
    <row r="62" spans="1:5" s="116" customFormat="1" ht="18" x14ac:dyDescent="0.25">
      <c r="A62" s="142" t="e">
        <f>VLOOKUP(B62,'[1]LISTADO ATM'!$A$2:$C$822,3,0)</f>
        <v>#N/A</v>
      </c>
      <c r="B62" s="169">
        <v>995</v>
      </c>
      <c r="C62" s="143" t="str">
        <f>VLOOKUP(B62,'[1]LISTADO ATM'!$A$2:$B$922,2,0)</f>
        <v xml:space="preserve">ATM Oficina San Cristobal III (Lobby) </v>
      </c>
      <c r="D62" s="142" t="s">
        <v>2475</v>
      </c>
      <c r="E62" s="157">
        <v>3335971862</v>
      </c>
    </row>
    <row r="63" spans="1:5" s="116" customFormat="1" ht="18" x14ac:dyDescent="0.25">
      <c r="A63" s="142" t="str">
        <f>VLOOKUP(B63,'[1]LISTADO ATM'!$A$2:$C$822,3,0)</f>
        <v>NORTE</v>
      </c>
      <c r="B63" s="169">
        <v>602</v>
      </c>
      <c r="C63" s="143" t="str">
        <f>VLOOKUP(B63,'[1]LISTADO ATM'!$A$2:$B$922,2,0)</f>
        <v xml:space="preserve">ATM Zona Franca (Santiago) I </v>
      </c>
      <c r="D63" s="142" t="s">
        <v>2475</v>
      </c>
      <c r="E63" s="157">
        <v>3335972039</v>
      </c>
    </row>
    <row r="64" spans="1:5" s="116" customFormat="1" ht="18.75" customHeight="1" x14ac:dyDescent="0.25">
      <c r="A64" s="142" t="str">
        <f>VLOOKUP(B64,'[1]LISTADO ATM'!$A$2:$C$822,3,0)</f>
        <v>DISTRITO NACIONAL</v>
      </c>
      <c r="B64" s="169">
        <v>970</v>
      </c>
      <c r="C64" s="143" t="str">
        <f>VLOOKUP(B64,'[1]LISTADO ATM'!$A$2:$B$922,2,0)</f>
        <v xml:space="preserve">ATM S/M Olé Haina </v>
      </c>
      <c r="D64" s="142" t="s">
        <v>2475</v>
      </c>
      <c r="E64" s="157">
        <v>3335972363</v>
      </c>
    </row>
    <row r="65" spans="1:5" ht="18" x14ac:dyDescent="0.25">
      <c r="A65" s="142" t="str">
        <f>VLOOKUP(B65,'[1]LISTADO ATM'!$A$2:$C$822,3,0)</f>
        <v>NORTE</v>
      </c>
      <c r="B65" s="169">
        <v>636</v>
      </c>
      <c r="C65" s="143" t="str">
        <f>VLOOKUP(B65,'[1]LISTADO ATM'!$A$2:$B$922,2,0)</f>
        <v xml:space="preserve">ATM Oficina Tamboríl </v>
      </c>
      <c r="D65" s="142" t="s">
        <v>2475</v>
      </c>
      <c r="E65" s="157">
        <v>3335972387</v>
      </c>
    </row>
    <row r="66" spans="1:5" s="109" customFormat="1" ht="18.75" customHeight="1" x14ac:dyDescent="0.25">
      <c r="A66" s="142" t="e">
        <f>VLOOKUP(B66,'[1]LISTADO ATM'!$A$2:$C$822,3,0)</f>
        <v>#N/A</v>
      </c>
      <c r="B66" s="169"/>
      <c r="C66" s="143" t="e">
        <f>VLOOKUP(B66,'[1]LISTADO ATM'!$A$2:$B$922,2,0)</f>
        <v>#N/A</v>
      </c>
      <c r="D66" s="142"/>
      <c r="E66" s="157"/>
    </row>
    <row r="67" spans="1:5" ht="18.75" customHeight="1" x14ac:dyDescent="0.25">
      <c r="A67" s="142" t="e">
        <f>VLOOKUP(B67,'[1]LISTADO ATM'!$A$2:$C$822,3,0)</f>
        <v>#N/A</v>
      </c>
      <c r="B67" s="169"/>
      <c r="C67" s="143" t="e">
        <f>VLOOKUP(B67,'[1]LISTADO ATM'!$A$2:$B$922,2,0)</f>
        <v>#N/A</v>
      </c>
      <c r="D67" s="142"/>
      <c r="E67" s="157"/>
    </row>
    <row r="68" spans="1:5" ht="18.75" customHeight="1" x14ac:dyDescent="0.25">
      <c r="A68" s="142" t="e">
        <f>VLOOKUP(B68,'[1]LISTADO ATM'!$A$2:$C$822,3,0)</f>
        <v>#N/A</v>
      </c>
      <c r="B68" s="169"/>
      <c r="C68" s="143" t="e">
        <f>VLOOKUP(B68,'[1]LISTADO ATM'!$A$2:$B$922,2,0)</f>
        <v>#N/A</v>
      </c>
      <c r="D68" s="142"/>
      <c r="E68" s="157"/>
    </row>
    <row r="69" spans="1:5" ht="18" x14ac:dyDescent="0.25">
      <c r="A69" s="142" t="e">
        <f>VLOOKUP(B69,'[1]LISTADO ATM'!$A$2:$C$822,3,0)</f>
        <v>#N/A</v>
      </c>
      <c r="B69" s="169"/>
      <c r="C69" s="143" t="e">
        <f>VLOOKUP(B69,'[1]LISTADO ATM'!$A$2:$B$822,2,0)</f>
        <v>#N/A</v>
      </c>
      <c r="D69" s="142"/>
      <c r="E69" s="143"/>
    </row>
    <row r="70" spans="1:5" ht="18.75" customHeight="1" thickBot="1" x14ac:dyDescent="0.3">
      <c r="A70" s="144" t="s">
        <v>2468</v>
      </c>
      <c r="B70" s="158">
        <f>COUNT(B58:B69)</f>
        <v>8</v>
      </c>
      <c r="C70" s="138"/>
      <c r="D70" s="138"/>
      <c r="E70" s="138"/>
    </row>
    <row r="71" spans="1:5" ht="15.75" thickBot="1" x14ac:dyDescent="0.3">
      <c r="A71" s="126"/>
      <c r="B71" s="149"/>
      <c r="C71" s="126"/>
      <c r="D71" s="126"/>
      <c r="E71" s="131"/>
    </row>
    <row r="72" spans="1:5" ht="18.75" customHeight="1" x14ac:dyDescent="0.25">
      <c r="A72" s="192" t="s">
        <v>2598</v>
      </c>
      <c r="B72" s="193"/>
      <c r="C72" s="193"/>
      <c r="D72" s="193"/>
      <c r="E72" s="194"/>
    </row>
    <row r="73" spans="1:5" ht="18" x14ac:dyDescent="0.25">
      <c r="A73" s="140" t="s">
        <v>15</v>
      </c>
      <c r="B73" s="140" t="s">
        <v>2412</v>
      </c>
      <c r="C73" s="140" t="s">
        <v>46</v>
      </c>
      <c r="D73" s="140" t="s">
        <v>2415</v>
      </c>
      <c r="E73" s="140" t="s">
        <v>2413</v>
      </c>
    </row>
    <row r="74" spans="1:5" ht="18" x14ac:dyDescent="0.25">
      <c r="A74" s="142" t="str">
        <f>VLOOKUP(B74,'[1]LISTADO ATM'!$A$2:$C$822,3,0)</f>
        <v>DISTRITO NACIONAL</v>
      </c>
      <c r="B74" s="169">
        <v>70</v>
      </c>
      <c r="C74" s="143" t="str">
        <f>VLOOKUP(B74,'[1]LISTADO ATM'!$A$2:$B$822,2,0)</f>
        <v xml:space="preserve">ATM Autoservicio Plaza Lama Zona Oriental </v>
      </c>
      <c r="D74" s="147" t="s">
        <v>2556</v>
      </c>
      <c r="E74" s="143">
        <v>3335970657</v>
      </c>
    </row>
    <row r="75" spans="1:5" ht="18" x14ac:dyDescent="0.25">
      <c r="A75" s="141" t="str">
        <f>VLOOKUP(B75,'[1]LISTADO ATM'!$A$2:$C$822,3,0)</f>
        <v>NORTE</v>
      </c>
      <c r="B75" s="169">
        <v>990</v>
      </c>
      <c r="C75" s="143" t="str">
        <f>VLOOKUP(B75,'[1]LISTADO ATM'!$A$2:$B$822,2,0)</f>
        <v xml:space="preserve">ATM Autoservicio Bonao II </v>
      </c>
      <c r="D75" s="161" t="s">
        <v>2603</v>
      </c>
      <c r="E75" s="157">
        <v>3335971685</v>
      </c>
    </row>
    <row r="76" spans="1:5" ht="18.75" customHeight="1" x14ac:dyDescent="0.25">
      <c r="A76" s="141" t="str">
        <f>VLOOKUP(B76,'[1]LISTADO ATM'!$A$2:$C$822,3,0)</f>
        <v>DISTRITO NACIONAL</v>
      </c>
      <c r="B76" s="169">
        <v>813</v>
      </c>
      <c r="C76" s="143" t="str">
        <f>VLOOKUP(B76,'[1]LISTADO ATM'!$A$2:$B$822,2,0)</f>
        <v>ATM Oficina Occidental Mall</v>
      </c>
      <c r="D76" s="161" t="s">
        <v>2603</v>
      </c>
      <c r="E76" s="157">
        <v>3335971842</v>
      </c>
    </row>
    <row r="77" spans="1:5" ht="18" customHeight="1" x14ac:dyDescent="0.25">
      <c r="A77" s="141" t="str">
        <f>VLOOKUP(B77,'[1]LISTADO ATM'!$A$2:$C$822,3,0)</f>
        <v>DISTRITO NACIONAL</v>
      </c>
      <c r="B77" s="169">
        <v>989</v>
      </c>
      <c r="C77" s="143" t="str">
        <f>VLOOKUP(B77,'[1]LISTADO ATM'!$A$2:$B$822,2,0)</f>
        <v xml:space="preserve">ATM Ministerio de Deportes </v>
      </c>
      <c r="D77" s="147" t="s">
        <v>2556</v>
      </c>
      <c r="E77" s="157">
        <v>3335971845</v>
      </c>
    </row>
    <row r="78" spans="1:5" s="116" customFormat="1" ht="18" x14ac:dyDescent="0.25">
      <c r="A78" s="141" t="str">
        <f>VLOOKUP(B78,'[1]LISTADO ATM'!$A$2:$C$822,3,0)</f>
        <v>NORTE</v>
      </c>
      <c r="B78" s="169">
        <v>599</v>
      </c>
      <c r="C78" s="143" t="str">
        <f>VLOOKUP(B78,'[1]LISTADO ATM'!$A$2:$B$822,2,0)</f>
        <v xml:space="preserve">ATM Oficina Plaza Internacional (Santiago) </v>
      </c>
      <c r="D78" s="161" t="s">
        <v>2603</v>
      </c>
      <c r="E78" s="157">
        <v>3335971875</v>
      </c>
    </row>
    <row r="79" spans="1:5" s="116" customFormat="1" ht="18.75" customHeight="1" x14ac:dyDescent="0.25">
      <c r="A79" s="141" t="str">
        <f>VLOOKUP(B79,'[1]LISTADO ATM'!$A$2:$C$822,3,0)</f>
        <v>DISTRITO NACIONAL</v>
      </c>
      <c r="B79" s="169">
        <v>243</v>
      </c>
      <c r="C79" s="143" t="str">
        <f>VLOOKUP(B79,'[1]LISTADO ATM'!$A$2:$B$822,2,0)</f>
        <v xml:space="preserve">ATM Autoservicio Plaza Central  </v>
      </c>
      <c r="D79" s="147" t="s">
        <v>2556</v>
      </c>
      <c r="E79" s="157">
        <v>3335972212</v>
      </c>
    </row>
    <row r="80" spans="1:5" s="116" customFormat="1" ht="18" customHeight="1" x14ac:dyDescent="0.25">
      <c r="A80" s="141" t="e">
        <f>VLOOKUP(B80,'[1]LISTADO ATM'!$A$2:$C$822,3,0)</f>
        <v>#N/A</v>
      </c>
      <c r="B80" s="169"/>
      <c r="C80" s="143" t="e">
        <f>VLOOKUP(B80,'[1]LISTADO ATM'!$A$2:$B$822,2,0)</f>
        <v>#N/A</v>
      </c>
      <c r="D80" s="171"/>
      <c r="E80" s="157"/>
    </row>
    <row r="81" spans="1:5" ht="18" x14ac:dyDescent="0.25">
      <c r="A81" s="141" t="e">
        <f>VLOOKUP(B81,'[1]LISTADO ATM'!$A$2:$C$822,3,0)</f>
        <v>#N/A</v>
      </c>
      <c r="B81" s="169"/>
      <c r="C81" s="143" t="e">
        <f>VLOOKUP(B81,'[1]LISTADO ATM'!$A$2:$B$822,2,0)</f>
        <v>#N/A</v>
      </c>
      <c r="D81" s="163"/>
      <c r="E81" s="157"/>
    </row>
    <row r="82" spans="1:5" ht="18.75" customHeight="1" thickBot="1" x14ac:dyDescent="0.3">
      <c r="A82" s="144" t="s">
        <v>2468</v>
      </c>
      <c r="B82" s="158">
        <f>COUNT(B74:B81)</f>
        <v>6</v>
      </c>
      <c r="C82" s="138"/>
      <c r="D82" s="138"/>
      <c r="E82" s="138"/>
    </row>
    <row r="83" spans="1:5" ht="18" customHeight="1" thickBot="1" x14ac:dyDescent="0.3">
      <c r="A83" s="126"/>
      <c r="B83" s="149"/>
      <c r="C83" s="126"/>
      <c r="D83" s="126"/>
      <c r="E83" s="131"/>
    </row>
    <row r="84" spans="1:5" ht="18.75" thickBot="1" x14ac:dyDescent="0.3">
      <c r="A84" s="195" t="s">
        <v>2470</v>
      </c>
      <c r="B84" s="196"/>
      <c r="C84" s="126" t="s">
        <v>2409</v>
      </c>
      <c r="D84" s="131"/>
      <c r="E84" s="131"/>
    </row>
    <row r="85" spans="1:5" ht="18.75" thickBot="1" x14ac:dyDescent="0.3">
      <c r="A85" s="145">
        <f>+B54+B70+B82</f>
        <v>24</v>
      </c>
      <c r="B85" s="150"/>
      <c r="C85" s="126"/>
      <c r="D85" s="126"/>
      <c r="E85" s="126"/>
    </row>
    <row r="86" spans="1:5" ht="18.75" customHeight="1" thickBot="1" x14ac:dyDescent="0.3">
      <c r="A86" s="126"/>
      <c r="B86" s="149"/>
      <c r="C86" s="126"/>
      <c r="D86" s="126"/>
      <c r="E86" s="131"/>
    </row>
    <row r="87" spans="1:5" ht="18.75" thickBot="1" x14ac:dyDescent="0.3">
      <c r="A87" s="189" t="s">
        <v>2471</v>
      </c>
      <c r="B87" s="190"/>
      <c r="C87" s="190"/>
      <c r="D87" s="190"/>
      <c r="E87" s="191"/>
    </row>
    <row r="88" spans="1:5" ht="18" x14ac:dyDescent="0.25">
      <c r="A88" s="132" t="s">
        <v>15</v>
      </c>
      <c r="B88" s="136" t="s">
        <v>2412</v>
      </c>
      <c r="C88" s="130" t="s">
        <v>46</v>
      </c>
      <c r="D88" s="200" t="s">
        <v>2415</v>
      </c>
      <c r="E88" s="201"/>
    </row>
    <row r="89" spans="1:5" ht="18.75" customHeight="1" x14ac:dyDescent="0.25">
      <c r="A89" s="142" t="str">
        <f>VLOOKUP(B89,'[1]LISTADO ATM'!$A$2:$C$822,3,0)</f>
        <v>ESTE</v>
      </c>
      <c r="B89" s="169">
        <v>114</v>
      </c>
      <c r="C89" s="142" t="str">
        <f>VLOOKUP(B89,'[1]LISTADO ATM'!$A$2:$B$822,2,0)</f>
        <v xml:space="preserve">ATM Oficina Hato Mayor </v>
      </c>
      <c r="D89" s="197" t="s">
        <v>2578</v>
      </c>
      <c r="E89" s="197"/>
    </row>
    <row r="90" spans="1:5" ht="18.75" customHeight="1" x14ac:dyDescent="0.25">
      <c r="A90" s="142" t="str">
        <f>VLOOKUP(B90,'[1]LISTADO ATM'!$A$2:$C$822,3,0)</f>
        <v>NORTE</v>
      </c>
      <c r="B90" s="169">
        <v>532</v>
      </c>
      <c r="C90" s="142" t="str">
        <f>VLOOKUP(B90,'[1]LISTADO ATM'!$A$2:$B$822,2,0)</f>
        <v xml:space="preserve">ATM UNP Guanábano (Moca) </v>
      </c>
      <c r="D90" s="197" t="s">
        <v>2578</v>
      </c>
      <c r="E90" s="197"/>
    </row>
    <row r="91" spans="1:5" ht="18" x14ac:dyDescent="0.25">
      <c r="A91" s="142" t="str">
        <f>VLOOKUP(B91,'[1]LISTADO ATM'!$A$2:$C$822,3,0)</f>
        <v>DISTRITO NACIONAL</v>
      </c>
      <c r="B91" s="169">
        <v>826</v>
      </c>
      <c r="C91" s="142" t="str">
        <f>VLOOKUP(B91,'[1]LISTADO ATM'!$A$2:$B$822,2,0)</f>
        <v xml:space="preserve">ATM Oficina Diamond Plaza II </v>
      </c>
      <c r="D91" s="197" t="s">
        <v>2578</v>
      </c>
      <c r="E91" s="197"/>
    </row>
    <row r="92" spans="1:5" ht="18.75" customHeight="1" x14ac:dyDescent="0.25">
      <c r="A92" s="152" t="str">
        <f>VLOOKUP(B92,'[1]LISTADO ATM'!$A$2:$C$822,3,0)</f>
        <v>NORTE</v>
      </c>
      <c r="B92" s="169">
        <v>63</v>
      </c>
      <c r="C92" s="142" t="str">
        <f>VLOOKUP(B92,'[1]LISTADO ATM'!$A$2:$B$822,2,0)</f>
        <v xml:space="preserve">ATM Oficina Villa Vásquez (Montecristi) </v>
      </c>
      <c r="D92" s="198" t="s">
        <v>2596</v>
      </c>
      <c r="E92" s="199"/>
    </row>
    <row r="93" spans="1:5" ht="18.75" customHeight="1" x14ac:dyDescent="0.25">
      <c r="A93" s="142" t="e">
        <f>VLOOKUP(B93,'[1]LISTADO ATM'!$A$2:$C$822,3,0)</f>
        <v>#N/A</v>
      </c>
      <c r="B93" s="169"/>
      <c r="C93" s="142" t="e">
        <f>VLOOKUP(B93,'[1]LISTADO ATM'!$A$2:$B$822,2,0)</f>
        <v>#N/A</v>
      </c>
      <c r="D93" s="164"/>
      <c r="E93" s="165"/>
    </row>
    <row r="94" spans="1:5" ht="18" x14ac:dyDescent="0.25">
      <c r="A94" s="142" t="e">
        <f>VLOOKUP(B94,'[1]LISTADO ATM'!$A$2:$C$822,3,0)</f>
        <v>#N/A</v>
      </c>
      <c r="B94" s="169"/>
      <c r="C94" s="142" t="e">
        <f>VLOOKUP(B94,'[1]LISTADO ATM'!$A$2:$B$822,2,0)</f>
        <v>#N/A</v>
      </c>
      <c r="D94" s="164"/>
      <c r="E94" s="165"/>
    </row>
    <row r="95" spans="1:5" ht="18" customHeight="1" x14ac:dyDescent="0.25">
      <c r="A95" s="142" t="e">
        <f>VLOOKUP(B95,'[1]LISTADO ATM'!$A$2:$C$822,3,0)</f>
        <v>#N/A</v>
      </c>
      <c r="B95" s="169"/>
      <c r="C95" s="142" t="e">
        <f>VLOOKUP(B95,'[1]LISTADO ATM'!$A$2:$B$822,2,0)</f>
        <v>#N/A</v>
      </c>
      <c r="D95" s="164"/>
      <c r="E95" s="165"/>
    </row>
    <row r="96" spans="1:5" ht="18" x14ac:dyDescent="0.25">
      <c r="A96" s="142" t="e">
        <f>VLOOKUP(B96,'[1]LISTADO ATM'!$A$2:$C$822,3,0)</f>
        <v>#N/A</v>
      </c>
      <c r="B96" s="169"/>
      <c r="C96" s="142" t="e">
        <f>VLOOKUP(B96,'[1]LISTADO ATM'!$A$2:$B$822,2,0)</f>
        <v>#N/A</v>
      </c>
      <c r="D96" s="164"/>
      <c r="E96" s="165"/>
    </row>
    <row r="97" spans="1:5" ht="18.75" customHeight="1" x14ac:dyDescent="0.25">
      <c r="A97" s="142" t="e">
        <f>VLOOKUP(B97,'[1]LISTADO ATM'!$A$2:$C$822,3,0)</f>
        <v>#N/A</v>
      </c>
      <c r="B97" s="169"/>
      <c r="C97" s="142" t="e">
        <f>VLOOKUP(B97,'[1]LISTADO ATM'!$A$2:$B$822,2,0)</f>
        <v>#N/A</v>
      </c>
      <c r="D97" s="164"/>
      <c r="E97" s="165"/>
    </row>
    <row r="98" spans="1:5" ht="18.75" customHeight="1" x14ac:dyDescent="0.25">
      <c r="A98" s="142" t="e">
        <f>VLOOKUP(B98,'[1]LISTADO ATM'!$A$2:$C$822,3,0)</f>
        <v>#N/A</v>
      </c>
      <c r="B98" s="169"/>
      <c r="C98" s="142" t="e">
        <f>VLOOKUP(B98,'[1]LISTADO ATM'!$A$2:$B$822,2,0)</f>
        <v>#N/A</v>
      </c>
      <c r="D98" s="164"/>
      <c r="E98" s="165"/>
    </row>
    <row r="99" spans="1:5" ht="18.75" customHeight="1" thickBot="1" x14ac:dyDescent="0.3">
      <c r="A99" s="144" t="s">
        <v>2468</v>
      </c>
      <c r="B99" s="158">
        <f>COUNT(B89:B93)</f>
        <v>4</v>
      </c>
      <c r="C99" s="155"/>
      <c r="D99" s="155"/>
      <c r="E99" s="159"/>
    </row>
    <row r="100" spans="1:5" ht="18.75" customHeight="1" x14ac:dyDescent="0.25">
      <c r="A100" s="126"/>
      <c r="B100" s="151"/>
      <c r="C100" s="126"/>
      <c r="D100" s="126"/>
      <c r="E100" s="126"/>
    </row>
    <row r="101" spans="1:5" ht="18.75" customHeight="1" x14ac:dyDescent="0.25">
      <c r="A101" s="126"/>
      <c r="B101" s="151"/>
      <c r="C101" s="126"/>
      <c r="D101" s="126"/>
      <c r="E101" s="126"/>
    </row>
    <row r="102" spans="1:5" ht="18.75" customHeight="1" x14ac:dyDescent="0.25">
      <c r="A102" s="126"/>
      <c r="B102" s="151"/>
      <c r="C102" s="126"/>
      <c r="D102" s="126"/>
      <c r="E102" s="126"/>
    </row>
    <row r="103" spans="1:5" x14ac:dyDescent="0.25">
      <c r="A103" s="126"/>
      <c r="B103" s="151"/>
      <c r="C103" s="126"/>
      <c r="D103" s="126"/>
      <c r="E103" s="126"/>
    </row>
    <row r="104" spans="1:5" x14ac:dyDescent="0.25">
      <c r="A104" s="126"/>
      <c r="B104" s="151"/>
      <c r="C104" s="126"/>
      <c r="D104" s="126"/>
      <c r="E104" s="126"/>
    </row>
    <row r="105" spans="1:5" ht="18.75" customHeight="1" x14ac:dyDescent="0.25">
      <c r="A105" s="126"/>
      <c r="B105" s="151"/>
      <c r="C105" s="126"/>
      <c r="D105" s="126"/>
      <c r="E105" s="126"/>
    </row>
    <row r="106" spans="1:5" x14ac:dyDescent="0.25">
      <c r="A106" s="126"/>
      <c r="B106" s="151"/>
      <c r="C106" s="126"/>
      <c r="D106" s="126"/>
      <c r="E106" s="126"/>
    </row>
    <row r="107" spans="1:5" x14ac:dyDescent="0.25">
      <c r="A107" s="126"/>
      <c r="B107" s="151"/>
      <c r="C107" s="126"/>
      <c r="D107" s="126"/>
      <c r="E107" s="126"/>
    </row>
    <row r="108" spans="1:5" x14ac:dyDescent="0.25">
      <c r="A108" s="126"/>
      <c r="B108" s="151"/>
      <c r="C108" s="126"/>
      <c r="D108" s="126"/>
      <c r="E108" s="126"/>
    </row>
    <row r="109" spans="1:5" x14ac:dyDescent="0.25">
      <c r="A109" s="126"/>
      <c r="B109" s="151"/>
      <c r="C109" s="126"/>
      <c r="D109" s="126"/>
      <c r="E109" s="126"/>
    </row>
    <row r="110" spans="1:5" ht="18" customHeight="1" x14ac:dyDescent="0.25">
      <c r="A110" s="126"/>
      <c r="B110" s="151"/>
      <c r="C110" s="126"/>
      <c r="D110" s="126"/>
      <c r="E110" s="126"/>
    </row>
    <row r="111" spans="1:5" x14ac:dyDescent="0.25">
      <c r="A111" s="126"/>
      <c r="B111" s="151"/>
      <c r="C111" s="126"/>
      <c r="D111" s="126"/>
      <c r="E111" s="126"/>
    </row>
    <row r="112" spans="1:5" x14ac:dyDescent="0.25">
      <c r="A112" s="126"/>
      <c r="B112" s="151"/>
      <c r="C112" s="126"/>
      <c r="D112" s="126"/>
      <c r="E112" s="126"/>
    </row>
    <row r="113" spans="1:5" x14ac:dyDescent="0.25">
      <c r="A113" s="126"/>
      <c r="B113" s="151"/>
      <c r="C113" s="126"/>
      <c r="D113" s="126"/>
      <c r="E113" s="126"/>
    </row>
    <row r="114" spans="1:5" x14ac:dyDescent="0.25">
      <c r="A114" s="126"/>
      <c r="B114" s="151"/>
      <c r="C114" s="126"/>
      <c r="D114" s="126"/>
      <c r="E114" s="126"/>
    </row>
    <row r="115" spans="1:5" x14ac:dyDescent="0.25">
      <c r="A115" s="126"/>
      <c r="B115" s="151"/>
      <c r="C115" s="126"/>
      <c r="D115" s="126"/>
      <c r="E115" s="126"/>
    </row>
    <row r="116" spans="1:5" x14ac:dyDescent="0.25">
      <c r="A116" s="126"/>
      <c r="B116" s="151"/>
      <c r="C116" s="126"/>
      <c r="D116" s="126"/>
      <c r="E116" s="126"/>
    </row>
    <row r="117" spans="1:5" x14ac:dyDescent="0.25">
      <c r="A117" s="126"/>
      <c r="B117" s="151"/>
      <c r="C117" s="126"/>
      <c r="D117" s="126"/>
      <c r="E117" s="126"/>
    </row>
    <row r="118" spans="1:5" x14ac:dyDescent="0.25">
      <c r="A118" s="126"/>
      <c r="B118" s="151"/>
      <c r="C118" s="126"/>
      <c r="D118" s="126"/>
      <c r="E118" s="126"/>
    </row>
    <row r="119" spans="1:5" x14ac:dyDescent="0.25">
      <c r="A119" s="126"/>
      <c r="B119" s="151"/>
      <c r="C119" s="126"/>
      <c r="D119" s="126"/>
      <c r="E119" s="126"/>
    </row>
    <row r="120" spans="1:5" x14ac:dyDescent="0.25">
      <c r="A120" s="126"/>
      <c r="B120" s="151"/>
      <c r="C120" s="126"/>
      <c r="D120" s="126"/>
      <c r="E120" s="126"/>
    </row>
    <row r="121" spans="1:5" x14ac:dyDescent="0.25">
      <c r="A121" s="126"/>
      <c r="B121" s="151"/>
      <c r="C121" s="126"/>
      <c r="D121" s="126"/>
      <c r="E121" s="126"/>
    </row>
    <row r="122" spans="1:5" x14ac:dyDescent="0.25">
      <c r="A122" s="126"/>
      <c r="B122" s="151"/>
      <c r="C122" s="126"/>
      <c r="D122" s="126"/>
      <c r="E122" s="126"/>
    </row>
    <row r="123" spans="1:5" x14ac:dyDescent="0.25">
      <c r="A123" s="126"/>
      <c r="B123" s="151"/>
      <c r="C123" s="126"/>
      <c r="D123" s="126"/>
      <c r="E123" s="126"/>
    </row>
    <row r="124" spans="1:5" ht="18.75" customHeight="1" x14ac:dyDescent="0.25">
      <c r="A124" s="126"/>
      <c r="B124" s="151"/>
      <c r="C124" s="126"/>
      <c r="D124" s="126"/>
      <c r="E124" s="126"/>
    </row>
    <row r="125" spans="1:5" x14ac:dyDescent="0.25">
      <c r="A125" s="126"/>
      <c r="B125" s="151"/>
      <c r="C125" s="126"/>
      <c r="D125" s="126"/>
      <c r="E125" s="126"/>
    </row>
    <row r="126" spans="1:5" x14ac:dyDescent="0.25">
      <c r="A126" s="126"/>
      <c r="B126" s="151"/>
      <c r="C126" s="126"/>
      <c r="D126" s="126"/>
      <c r="E126" s="126"/>
    </row>
    <row r="127" spans="1:5" ht="18.75" customHeight="1" x14ac:dyDescent="0.25">
      <c r="A127" s="126"/>
      <c r="B127" s="151"/>
      <c r="C127" s="126"/>
      <c r="D127" s="126"/>
      <c r="E127" s="126"/>
    </row>
    <row r="128" spans="1:5" x14ac:dyDescent="0.25">
      <c r="A128" s="126"/>
      <c r="B128" s="151"/>
      <c r="C128" s="126"/>
      <c r="D128" s="126"/>
      <c r="E128" s="126"/>
    </row>
    <row r="129" spans="1:5" x14ac:dyDescent="0.25">
      <c r="A129" s="126"/>
      <c r="B129" s="151"/>
      <c r="C129" s="126"/>
      <c r="D129" s="126"/>
      <c r="E129" s="126"/>
    </row>
    <row r="130" spans="1:5" x14ac:dyDescent="0.25">
      <c r="A130" s="126"/>
      <c r="B130" s="151"/>
      <c r="C130" s="126"/>
      <c r="D130" s="126"/>
      <c r="E130" s="126"/>
    </row>
    <row r="131" spans="1:5" x14ac:dyDescent="0.25">
      <c r="A131" s="126"/>
      <c r="B131" s="151"/>
      <c r="C131" s="126"/>
      <c r="D131" s="126"/>
      <c r="E131" s="126"/>
    </row>
    <row r="132" spans="1:5" x14ac:dyDescent="0.25">
      <c r="A132" s="126"/>
      <c r="B132" s="151"/>
      <c r="C132" s="126"/>
      <c r="D132" s="126"/>
      <c r="E132" s="126"/>
    </row>
    <row r="133" spans="1:5" x14ac:dyDescent="0.25">
      <c r="A133" s="126"/>
      <c r="B133" s="151"/>
      <c r="C133" s="126"/>
      <c r="D133" s="126"/>
      <c r="E133" s="126"/>
    </row>
    <row r="134" spans="1:5" x14ac:dyDescent="0.25">
      <c r="A134" s="126"/>
      <c r="B134" s="151"/>
      <c r="C134" s="126"/>
      <c r="D134" s="126"/>
      <c r="E134" s="126"/>
    </row>
    <row r="135" spans="1:5" x14ac:dyDescent="0.25">
      <c r="A135" s="126"/>
      <c r="B135" s="151"/>
      <c r="C135" s="126"/>
      <c r="D135" s="126"/>
      <c r="E135" s="126"/>
    </row>
    <row r="136" spans="1:5" x14ac:dyDescent="0.25">
      <c r="A136" s="126"/>
      <c r="B136" s="151"/>
      <c r="C136" s="126"/>
      <c r="D136" s="126"/>
      <c r="E136" s="126"/>
    </row>
    <row r="137" spans="1:5" x14ac:dyDescent="0.25">
      <c r="A137" s="126"/>
      <c r="B137" s="151"/>
      <c r="C137" s="126"/>
      <c r="D137" s="126"/>
      <c r="E137" s="126"/>
    </row>
    <row r="138" spans="1:5" x14ac:dyDescent="0.25">
      <c r="A138" s="126"/>
      <c r="B138" s="151"/>
      <c r="C138" s="126"/>
      <c r="D138" s="126"/>
      <c r="E138" s="126"/>
    </row>
    <row r="139" spans="1:5" x14ac:dyDescent="0.25">
      <c r="A139" s="126"/>
      <c r="B139" s="151"/>
      <c r="C139" s="126"/>
      <c r="D139" s="126"/>
      <c r="E139" s="126"/>
    </row>
    <row r="140" spans="1:5" x14ac:dyDescent="0.25">
      <c r="A140" s="126"/>
      <c r="B140" s="151"/>
      <c r="C140" s="126"/>
      <c r="D140" s="126"/>
      <c r="E140" s="126"/>
    </row>
    <row r="141" spans="1:5" x14ac:dyDescent="0.25">
      <c r="A141" s="126"/>
      <c r="B141" s="151"/>
      <c r="C141" s="126"/>
      <c r="D141" s="126"/>
      <c r="E141" s="126"/>
    </row>
    <row r="142" spans="1:5" x14ac:dyDescent="0.25">
      <c r="A142" s="126"/>
      <c r="B142" s="151"/>
      <c r="C142" s="126"/>
      <c r="D142" s="126"/>
      <c r="E142" s="126"/>
    </row>
    <row r="143" spans="1:5" x14ac:dyDescent="0.25">
      <c r="A143" s="126"/>
      <c r="B143" s="151"/>
      <c r="C143" s="126"/>
      <c r="D143" s="126"/>
      <c r="E143" s="126"/>
    </row>
    <row r="144" spans="1:5" x14ac:dyDescent="0.25">
      <c r="A144" s="126"/>
      <c r="B144" s="151"/>
      <c r="C144" s="126"/>
      <c r="D144" s="126"/>
      <c r="E144" s="126"/>
    </row>
    <row r="145" spans="1:5" x14ac:dyDescent="0.25">
      <c r="A145" s="126"/>
      <c r="B145" s="151"/>
      <c r="C145" s="126"/>
      <c r="D145" s="126"/>
      <c r="E145" s="126"/>
    </row>
    <row r="146" spans="1:5" x14ac:dyDescent="0.25">
      <c r="A146" s="126"/>
      <c r="B146" s="151"/>
      <c r="C146" s="126"/>
      <c r="D146" s="126"/>
      <c r="E146" s="126"/>
    </row>
    <row r="147" spans="1:5" x14ac:dyDescent="0.25">
      <c r="A147" s="126"/>
      <c r="B147" s="151"/>
      <c r="C147" s="126"/>
      <c r="D147" s="126"/>
      <c r="E147" s="126"/>
    </row>
    <row r="148" spans="1:5" x14ac:dyDescent="0.25">
      <c r="A148" s="126"/>
      <c r="B148" s="151"/>
      <c r="C148" s="126"/>
      <c r="D148" s="126"/>
      <c r="E148" s="126"/>
    </row>
    <row r="149" spans="1:5" x14ac:dyDescent="0.25">
      <c r="A149" s="126"/>
      <c r="B149" s="151"/>
      <c r="C149" s="126"/>
      <c r="D149" s="126"/>
      <c r="E149" s="126"/>
    </row>
    <row r="150" spans="1:5" x14ac:dyDescent="0.25">
      <c r="A150" s="126"/>
      <c r="B150" s="151"/>
      <c r="C150" s="126"/>
      <c r="D150" s="126"/>
      <c r="E150" s="126"/>
    </row>
    <row r="151" spans="1:5" x14ac:dyDescent="0.25">
      <c r="A151" s="126"/>
      <c r="B151" s="151"/>
      <c r="C151" s="126"/>
      <c r="D151" s="126"/>
      <c r="E151" s="126"/>
    </row>
    <row r="152" spans="1:5" x14ac:dyDescent="0.25">
      <c r="A152" s="126"/>
      <c r="B152" s="151"/>
      <c r="C152" s="126"/>
      <c r="D152" s="126"/>
      <c r="E152" s="126"/>
    </row>
    <row r="153" spans="1:5" x14ac:dyDescent="0.25">
      <c r="A153" s="126"/>
      <c r="B153" s="151"/>
      <c r="C153" s="126"/>
      <c r="D153" s="126"/>
      <c r="E153" s="126"/>
    </row>
    <row r="154" spans="1:5" x14ac:dyDescent="0.25">
      <c r="A154" s="126"/>
      <c r="B154" s="151"/>
      <c r="C154" s="126"/>
      <c r="D154" s="126"/>
      <c r="E154" s="126"/>
    </row>
    <row r="155" spans="1:5" x14ac:dyDescent="0.25">
      <c r="A155" s="126"/>
      <c r="B155" s="151"/>
      <c r="C155" s="126"/>
      <c r="D155" s="126"/>
      <c r="E155" s="126"/>
    </row>
    <row r="156" spans="1:5" x14ac:dyDescent="0.25">
      <c r="A156" s="126"/>
      <c r="B156" s="151"/>
      <c r="C156" s="126"/>
      <c r="D156" s="126"/>
      <c r="E156" s="126"/>
    </row>
    <row r="157" spans="1:5" x14ac:dyDescent="0.25">
      <c r="A157" s="126"/>
      <c r="B157" s="151"/>
      <c r="C157" s="126"/>
      <c r="D157" s="126"/>
      <c r="E157" s="126"/>
    </row>
    <row r="158" spans="1:5" x14ac:dyDescent="0.25">
      <c r="A158" s="126"/>
      <c r="B158" s="151"/>
      <c r="C158" s="126"/>
      <c r="D158" s="126"/>
      <c r="E158" s="126"/>
    </row>
    <row r="159" spans="1:5" x14ac:dyDescent="0.25">
      <c r="A159" s="126"/>
      <c r="B159" s="151"/>
      <c r="C159" s="126"/>
      <c r="D159" s="126"/>
      <c r="E159" s="126"/>
    </row>
    <row r="160" spans="1:5" x14ac:dyDescent="0.25">
      <c r="A160" s="126"/>
      <c r="B160" s="151"/>
      <c r="C160" s="126"/>
      <c r="D160" s="126"/>
      <c r="E160" s="126"/>
    </row>
    <row r="161" spans="1:5" x14ac:dyDescent="0.25">
      <c r="A161" s="126"/>
      <c r="B161" s="151"/>
      <c r="C161" s="126"/>
      <c r="D161" s="126"/>
      <c r="E161" s="126"/>
    </row>
    <row r="162" spans="1:5" x14ac:dyDescent="0.25">
      <c r="A162" s="126"/>
      <c r="B162" s="151"/>
      <c r="C162" s="126"/>
      <c r="D162" s="126"/>
      <c r="E162" s="126"/>
    </row>
    <row r="163" spans="1:5" x14ac:dyDescent="0.25">
      <c r="A163" s="126"/>
      <c r="B163" s="151"/>
      <c r="C163" s="126"/>
      <c r="D163" s="126"/>
      <c r="E163" s="126"/>
    </row>
    <row r="164" spans="1:5" x14ac:dyDescent="0.25">
      <c r="A164" s="126"/>
      <c r="B164" s="151"/>
      <c r="C164" s="126"/>
      <c r="D164" s="126"/>
      <c r="E164" s="126"/>
    </row>
    <row r="165" spans="1:5" x14ac:dyDescent="0.25">
      <c r="A165" s="126"/>
      <c r="B165" s="151"/>
      <c r="C165" s="126"/>
      <c r="D165" s="126"/>
      <c r="E165" s="126"/>
    </row>
    <row r="166" spans="1:5" x14ac:dyDescent="0.25">
      <c r="A166" s="126"/>
      <c r="B166" s="151"/>
      <c r="C166" s="126"/>
      <c r="D166" s="126"/>
      <c r="E166" s="126"/>
    </row>
    <row r="167" spans="1:5" x14ac:dyDescent="0.25">
      <c r="A167" s="126"/>
      <c r="B167" s="151"/>
      <c r="C167" s="126"/>
      <c r="D167" s="126"/>
      <c r="E167" s="126"/>
    </row>
    <row r="168" spans="1:5" x14ac:dyDescent="0.25">
      <c r="A168" s="126"/>
      <c r="B168" s="151"/>
      <c r="C168" s="126"/>
      <c r="D168" s="126"/>
      <c r="E168" s="126"/>
    </row>
    <row r="169" spans="1:5" x14ac:dyDescent="0.25">
      <c r="A169" s="126"/>
      <c r="B169" s="151"/>
      <c r="C169" s="126"/>
      <c r="D169" s="126"/>
      <c r="E169" s="126"/>
    </row>
    <row r="170" spans="1:5" x14ac:dyDescent="0.25">
      <c r="A170" s="126"/>
      <c r="B170" s="151"/>
      <c r="C170" s="126"/>
      <c r="D170" s="126"/>
      <c r="E170" s="126"/>
    </row>
    <row r="171" spans="1:5" x14ac:dyDescent="0.25">
      <c r="A171" s="126"/>
      <c r="B171" s="151"/>
      <c r="C171" s="126"/>
      <c r="D171" s="126"/>
      <c r="E171" s="126"/>
    </row>
    <row r="172" spans="1:5" x14ac:dyDescent="0.25">
      <c r="A172" s="126"/>
      <c r="B172" s="151"/>
      <c r="C172" s="126"/>
      <c r="D172" s="126"/>
      <c r="E172" s="126"/>
    </row>
    <row r="173" spans="1:5" x14ac:dyDescent="0.25">
      <c r="A173" s="126"/>
      <c r="B173" s="151"/>
      <c r="C173" s="126"/>
      <c r="D173" s="126"/>
      <c r="E173" s="126"/>
    </row>
    <row r="174" spans="1:5" x14ac:dyDescent="0.25">
      <c r="A174" s="126"/>
      <c r="B174" s="151"/>
      <c r="C174" s="126"/>
      <c r="D174" s="126"/>
      <c r="E174" s="126"/>
    </row>
    <row r="175" spans="1:5" x14ac:dyDescent="0.25">
      <c r="A175" s="126"/>
      <c r="B175" s="151"/>
      <c r="C175" s="126"/>
      <c r="D175" s="126"/>
      <c r="E175" s="126"/>
    </row>
    <row r="176" spans="1:5" x14ac:dyDescent="0.25">
      <c r="A176" s="126"/>
      <c r="B176" s="151"/>
      <c r="C176" s="126"/>
      <c r="D176" s="126"/>
      <c r="E176" s="126"/>
    </row>
    <row r="177" spans="1:5" x14ac:dyDescent="0.25">
      <c r="A177" s="126"/>
      <c r="B177" s="151"/>
      <c r="C177" s="126"/>
      <c r="D177" s="126"/>
      <c r="E177" s="126"/>
    </row>
    <row r="178" spans="1:5" x14ac:dyDescent="0.25">
      <c r="A178" s="126"/>
      <c r="B178" s="151"/>
      <c r="C178" s="126"/>
      <c r="D178" s="126"/>
      <c r="E178" s="126"/>
    </row>
    <row r="179" spans="1:5" x14ac:dyDescent="0.25">
      <c r="A179" s="126"/>
      <c r="B179" s="151"/>
      <c r="C179" s="126"/>
      <c r="D179" s="126"/>
      <c r="E179" s="126"/>
    </row>
    <row r="180" spans="1:5" x14ac:dyDescent="0.25">
      <c r="A180" s="126"/>
      <c r="B180" s="151"/>
      <c r="C180" s="126"/>
      <c r="D180" s="126"/>
      <c r="E180" s="126"/>
    </row>
    <row r="181" spans="1:5" x14ac:dyDescent="0.25">
      <c r="A181" s="126"/>
      <c r="B181" s="151"/>
      <c r="C181" s="126"/>
      <c r="D181" s="126"/>
      <c r="E181" s="126"/>
    </row>
    <row r="182" spans="1:5" x14ac:dyDescent="0.25">
      <c r="A182" s="126"/>
      <c r="B182" s="151"/>
      <c r="C182" s="126"/>
      <c r="D182" s="126"/>
      <c r="E182" s="126"/>
    </row>
    <row r="183" spans="1:5" x14ac:dyDescent="0.25">
      <c r="A183" s="126"/>
      <c r="B183" s="151"/>
      <c r="C183" s="126"/>
      <c r="D183" s="126"/>
      <c r="E183" s="126"/>
    </row>
    <row r="184" spans="1:5" x14ac:dyDescent="0.25">
      <c r="A184" s="126"/>
      <c r="B184" s="151"/>
      <c r="C184" s="126"/>
      <c r="D184" s="126"/>
      <c r="E184" s="126"/>
    </row>
    <row r="185" spans="1:5" x14ac:dyDescent="0.25">
      <c r="A185" s="126"/>
      <c r="B185" s="151"/>
      <c r="C185" s="126"/>
      <c r="D185" s="126"/>
      <c r="E185" s="126"/>
    </row>
    <row r="186" spans="1:5" x14ac:dyDescent="0.25">
      <c r="A186" s="126"/>
      <c r="B186" s="151"/>
      <c r="C186" s="126"/>
      <c r="D186" s="126"/>
      <c r="E186" s="126"/>
    </row>
    <row r="187" spans="1:5" x14ac:dyDescent="0.25">
      <c r="A187" s="126"/>
      <c r="B187" s="151"/>
      <c r="C187" s="126"/>
      <c r="D187" s="126"/>
      <c r="E187" s="126"/>
    </row>
    <row r="188" spans="1:5" x14ac:dyDescent="0.25">
      <c r="A188" s="126"/>
      <c r="B188" s="151"/>
      <c r="C188" s="126"/>
      <c r="D188" s="126"/>
      <c r="E188" s="126"/>
    </row>
    <row r="189" spans="1:5" x14ac:dyDescent="0.25">
      <c r="A189" s="126"/>
      <c r="B189" s="151"/>
      <c r="C189" s="126"/>
      <c r="D189" s="126"/>
      <c r="E189" s="126"/>
    </row>
    <row r="190" spans="1:5" x14ac:dyDescent="0.25">
      <c r="A190" s="126"/>
      <c r="B190" s="151"/>
      <c r="C190" s="126"/>
      <c r="D190" s="126"/>
      <c r="E190" s="126"/>
    </row>
    <row r="191" spans="1:5" x14ac:dyDescent="0.25">
      <c r="A191" s="126"/>
      <c r="B191" s="151"/>
      <c r="C191" s="126"/>
      <c r="D191" s="126"/>
      <c r="E191" s="126"/>
    </row>
    <row r="192" spans="1:5" x14ac:dyDescent="0.25">
      <c r="A192" s="126"/>
      <c r="B192" s="151"/>
      <c r="C192" s="126"/>
      <c r="D192" s="126"/>
      <c r="E192" s="126"/>
    </row>
    <row r="193" spans="1:5" x14ac:dyDescent="0.25">
      <c r="A193" s="126"/>
      <c r="B193" s="151"/>
      <c r="C193" s="126"/>
      <c r="D193" s="126"/>
      <c r="E193" s="126"/>
    </row>
    <row r="194" spans="1:5" x14ac:dyDescent="0.25">
      <c r="A194" s="126"/>
      <c r="B194" s="151"/>
      <c r="C194" s="126"/>
      <c r="D194" s="126"/>
      <c r="E194" s="126"/>
    </row>
    <row r="195" spans="1:5" x14ac:dyDescent="0.25">
      <c r="A195" s="126"/>
      <c r="B195" s="151"/>
      <c r="C195" s="126"/>
      <c r="D195" s="126"/>
      <c r="E195" s="126"/>
    </row>
    <row r="196" spans="1:5" x14ac:dyDescent="0.25">
      <c r="A196" s="126"/>
      <c r="B196" s="151"/>
      <c r="C196" s="126"/>
      <c r="D196" s="126"/>
      <c r="E196" s="126"/>
    </row>
    <row r="197" spans="1:5" x14ac:dyDescent="0.25">
      <c r="A197" s="126"/>
      <c r="B197" s="151"/>
      <c r="C197" s="126"/>
      <c r="D197" s="126"/>
      <c r="E197" s="126"/>
    </row>
    <row r="198" spans="1:5" x14ac:dyDescent="0.25">
      <c r="A198" s="126"/>
      <c r="B198" s="151"/>
      <c r="C198" s="126"/>
      <c r="D198" s="126"/>
      <c r="E198" s="126"/>
    </row>
    <row r="199" spans="1:5" x14ac:dyDescent="0.25">
      <c r="A199" s="126"/>
      <c r="B199" s="151"/>
      <c r="C199" s="126"/>
      <c r="D199" s="126"/>
      <c r="E199" s="126"/>
    </row>
    <row r="200" spans="1:5" x14ac:dyDescent="0.25">
      <c r="A200" s="126"/>
      <c r="B200" s="151"/>
      <c r="C200" s="126"/>
      <c r="D200" s="126"/>
      <c r="E200" s="126"/>
    </row>
    <row r="201" spans="1:5" x14ac:dyDescent="0.25">
      <c r="A201" s="126"/>
      <c r="B201" s="151"/>
      <c r="C201" s="126"/>
      <c r="D201" s="126"/>
      <c r="E201" s="126"/>
    </row>
    <row r="202" spans="1:5" x14ac:dyDescent="0.25">
      <c r="A202" s="126"/>
      <c r="B202" s="151"/>
      <c r="C202" s="126"/>
      <c r="D202" s="126"/>
      <c r="E202" s="126"/>
    </row>
    <row r="203" spans="1:5" x14ac:dyDescent="0.25">
      <c r="A203" s="126"/>
      <c r="B203" s="151"/>
      <c r="C203" s="126"/>
      <c r="D203" s="126"/>
      <c r="E203" s="126"/>
    </row>
    <row r="204" spans="1:5" x14ac:dyDescent="0.25">
      <c r="A204" s="126"/>
      <c r="B204" s="151"/>
      <c r="C204" s="126"/>
      <c r="D204" s="126"/>
      <c r="E204" s="126"/>
    </row>
    <row r="205" spans="1:5" x14ac:dyDescent="0.25">
      <c r="A205" s="126"/>
      <c r="B205" s="151"/>
      <c r="C205" s="126"/>
      <c r="D205" s="126"/>
      <c r="E205" s="126"/>
    </row>
    <row r="206" spans="1:5" x14ac:dyDescent="0.25">
      <c r="A206" s="126"/>
      <c r="B206" s="151"/>
      <c r="C206" s="126"/>
      <c r="D206" s="126"/>
      <c r="E206" s="126"/>
    </row>
    <row r="207" spans="1:5" x14ac:dyDescent="0.25">
      <c r="A207" s="126"/>
      <c r="B207" s="151"/>
      <c r="C207" s="126"/>
      <c r="D207" s="126"/>
      <c r="E207" s="126"/>
    </row>
    <row r="208" spans="1:5" x14ac:dyDescent="0.25">
      <c r="A208" s="126"/>
      <c r="B208" s="151"/>
      <c r="C208" s="126"/>
      <c r="D208" s="126"/>
      <c r="E208" s="126"/>
    </row>
    <row r="209" spans="1:5" x14ac:dyDescent="0.25">
      <c r="A209" s="126"/>
      <c r="B209" s="151"/>
      <c r="C209" s="126"/>
      <c r="D209" s="126"/>
      <c r="E209" s="126"/>
    </row>
    <row r="210" spans="1:5" x14ac:dyDescent="0.25">
      <c r="A210" s="126"/>
      <c r="B210" s="151"/>
      <c r="C210" s="126"/>
      <c r="D210" s="126"/>
      <c r="E210" s="126"/>
    </row>
    <row r="211" spans="1:5" x14ac:dyDescent="0.25">
      <c r="A211" s="126"/>
      <c r="B211" s="151"/>
      <c r="C211" s="126"/>
      <c r="D211" s="126"/>
      <c r="E211" s="126"/>
    </row>
    <row r="212" spans="1:5" x14ac:dyDescent="0.25">
      <c r="A212" s="126"/>
      <c r="B212" s="151"/>
      <c r="C212" s="126"/>
      <c r="D212" s="126"/>
      <c r="E212" s="126"/>
    </row>
    <row r="213" spans="1:5" x14ac:dyDescent="0.25">
      <c r="A213" s="126"/>
      <c r="B213" s="151"/>
      <c r="C213" s="126"/>
      <c r="D213" s="126"/>
      <c r="E213" s="126"/>
    </row>
    <row r="214" spans="1:5" x14ac:dyDescent="0.25">
      <c r="A214" s="126"/>
      <c r="B214" s="151"/>
      <c r="C214" s="126"/>
      <c r="D214" s="126"/>
      <c r="E214" s="126"/>
    </row>
    <row r="215" spans="1:5" x14ac:dyDescent="0.25">
      <c r="A215" s="126"/>
      <c r="B215" s="151"/>
      <c r="C215" s="126"/>
      <c r="D215" s="126"/>
      <c r="E215" s="126"/>
    </row>
    <row r="216" spans="1:5" x14ac:dyDescent="0.25">
      <c r="A216" s="126"/>
      <c r="B216" s="151"/>
      <c r="C216" s="126"/>
      <c r="D216" s="126"/>
      <c r="E216" s="126"/>
    </row>
    <row r="217" spans="1:5" x14ac:dyDescent="0.25">
      <c r="A217" s="126"/>
      <c r="B217" s="151"/>
      <c r="C217" s="126"/>
      <c r="D217" s="126"/>
      <c r="E217" s="126"/>
    </row>
    <row r="218" spans="1:5" x14ac:dyDescent="0.25">
      <c r="A218" s="126"/>
      <c r="B218" s="151"/>
      <c r="C218" s="126"/>
      <c r="D218" s="126"/>
      <c r="E218" s="126"/>
    </row>
    <row r="219" spans="1:5" x14ac:dyDescent="0.25">
      <c r="A219" s="126"/>
      <c r="B219" s="151"/>
      <c r="C219" s="126"/>
      <c r="D219" s="126"/>
      <c r="E219" s="126"/>
    </row>
    <row r="220" spans="1:5" x14ac:dyDescent="0.25">
      <c r="A220" s="126"/>
      <c r="B220" s="151"/>
      <c r="C220" s="126"/>
      <c r="D220" s="126"/>
      <c r="E220" s="126"/>
    </row>
    <row r="221" spans="1:5" x14ac:dyDescent="0.25">
      <c r="A221" s="126"/>
      <c r="B221" s="151"/>
      <c r="C221" s="126"/>
      <c r="D221" s="126"/>
      <c r="E221" s="126"/>
    </row>
    <row r="222" spans="1:5" x14ac:dyDescent="0.25">
      <c r="A222" s="126"/>
      <c r="B222" s="151"/>
      <c r="C222" s="126"/>
      <c r="D222" s="126"/>
      <c r="E222" s="126"/>
    </row>
    <row r="223" spans="1:5" x14ac:dyDescent="0.25">
      <c r="A223" s="126"/>
      <c r="B223" s="151"/>
      <c r="C223" s="126"/>
      <c r="D223" s="126"/>
      <c r="E223" s="126"/>
    </row>
    <row r="224" spans="1:5" x14ac:dyDescent="0.25">
      <c r="A224" s="126"/>
      <c r="B224" s="151"/>
      <c r="C224" s="126"/>
      <c r="D224" s="126"/>
      <c r="E224" s="126"/>
    </row>
    <row r="225" spans="1:5" x14ac:dyDescent="0.25">
      <c r="A225" s="126"/>
      <c r="B225" s="151"/>
      <c r="C225" s="126"/>
      <c r="D225" s="126"/>
      <c r="E225" s="126"/>
    </row>
    <row r="226" spans="1:5" x14ac:dyDescent="0.25">
      <c r="A226" s="126"/>
      <c r="B226" s="151"/>
      <c r="C226" s="126"/>
      <c r="D226" s="126"/>
      <c r="E226" s="126"/>
    </row>
    <row r="227" spans="1:5" x14ac:dyDescent="0.25">
      <c r="A227" s="126"/>
      <c r="B227" s="151"/>
      <c r="C227" s="126"/>
      <c r="D227" s="126"/>
      <c r="E227" s="126"/>
    </row>
    <row r="228" spans="1:5" x14ac:dyDescent="0.25">
      <c r="A228" s="126"/>
      <c r="B228" s="151"/>
      <c r="C228" s="126"/>
      <c r="D228" s="126"/>
      <c r="E228" s="126"/>
    </row>
    <row r="229" spans="1:5" x14ac:dyDescent="0.25">
      <c r="A229" s="126"/>
      <c r="B229" s="151"/>
      <c r="C229" s="126"/>
      <c r="D229" s="126"/>
      <c r="E229" s="126"/>
    </row>
    <row r="230" spans="1:5" x14ac:dyDescent="0.25">
      <c r="A230" s="126"/>
      <c r="B230" s="151"/>
      <c r="C230" s="126"/>
      <c r="D230" s="126"/>
      <c r="E230" s="126"/>
    </row>
    <row r="231" spans="1:5" x14ac:dyDescent="0.25">
      <c r="A231" s="126"/>
      <c r="B231" s="151"/>
      <c r="C231" s="126"/>
      <c r="D231" s="126"/>
      <c r="E231" s="126"/>
    </row>
    <row r="232" spans="1:5" x14ac:dyDescent="0.25">
      <c r="A232" s="126"/>
      <c r="B232" s="151"/>
      <c r="C232" s="126"/>
      <c r="D232" s="126"/>
      <c r="E232" s="126"/>
    </row>
    <row r="233" spans="1:5" x14ac:dyDescent="0.25">
      <c r="A233" s="126"/>
      <c r="B233" s="151"/>
      <c r="C233" s="126"/>
      <c r="D233" s="126"/>
      <c r="E233" s="126"/>
    </row>
    <row r="234" spans="1:5" x14ac:dyDescent="0.25">
      <c r="A234" s="126"/>
      <c r="B234" s="151"/>
      <c r="C234" s="126"/>
      <c r="D234" s="126"/>
      <c r="E234" s="126"/>
    </row>
    <row r="235" spans="1:5" x14ac:dyDescent="0.25">
      <c r="A235" s="126"/>
      <c r="B235" s="151"/>
      <c r="C235" s="126"/>
      <c r="D235" s="126"/>
      <c r="E235" s="126"/>
    </row>
    <row r="236" spans="1:5" x14ac:dyDescent="0.25">
      <c r="A236" s="126"/>
      <c r="B236" s="151"/>
      <c r="C236" s="126"/>
      <c r="D236" s="126"/>
      <c r="E236" s="126"/>
    </row>
    <row r="237" spans="1:5" x14ac:dyDescent="0.25">
      <c r="A237" s="126"/>
      <c r="B237" s="151"/>
      <c r="C237" s="126"/>
      <c r="D237" s="126"/>
      <c r="E237" s="126"/>
    </row>
    <row r="238" spans="1:5" x14ac:dyDescent="0.25">
      <c r="A238" s="126"/>
      <c r="B238" s="151"/>
      <c r="C238" s="126"/>
      <c r="D238" s="126"/>
      <c r="E238" s="126"/>
    </row>
    <row r="239" spans="1:5" x14ac:dyDescent="0.25">
      <c r="A239" s="126"/>
      <c r="B239" s="151"/>
      <c r="C239" s="126"/>
      <c r="D239" s="126"/>
      <c r="E239" s="126"/>
    </row>
    <row r="240" spans="1:5" x14ac:dyDescent="0.25">
      <c r="A240" s="126"/>
      <c r="B240" s="151"/>
      <c r="C240" s="126"/>
      <c r="D240" s="126"/>
      <c r="E240" s="126"/>
    </row>
    <row r="241" spans="1:5" x14ac:dyDescent="0.25">
      <c r="A241" s="126"/>
      <c r="B241" s="151"/>
      <c r="C241" s="126"/>
      <c r="D241" s="126"/>
      <c r="E241" s="126"/>
    </row>
    <row r="242" spans="1:5" x14ac:dyDescent="0.25">
      <c r="A242" s="126"/>
      <c r="B242" s="151"/>
      <c r="C242" s="126"/>
      <c r="D242" s="126"/>
      <c r="E242" s="126"/>
    </row>
    <row r="243" spans="1:5" x14ac:dyDescent="0.25">
      <c r="A243" s="126"/>
      <c r="B243" s="151"/>
      <c r="C243" s="126"/>
      <c r="D243" s="126"/>
      <c r="E243" s="126"/>
    </row>
    <row r="244" spans="1:5" x14ac:dyDescent="0.25">
      <c r="A244" s="126"/>
      <c r="B244" s="151"/>
      <c r="C244" s="126"/>
      <c r="D244" s="126"/>
      <c r="E244" s="126"/>
    </row>
    <row r="245" spans="1:5" x14ac:dyDescent="0.25">
      <c r="A245" s="126"/>
      <c r="B245" s="151"/>
      <c r="C245" s="126"/>
      <c r="D245" s="126"/>
      <c r="E245" s="126"/>
    </row>
    <row r="246" spans="1:5" x14ac:dyDescent="0.25">
      <c r="A246" s="126"/>
      <c r="B246" s="151"/>
      <c r="C246" s="126"/>
      <c r="D246" s="126"/>
      <c r="E246" s="126"/>
    </row>
    <row r="247" spans="1:5" x14ac:dyDescent="0.25">
      <c r="A247" s="126"/>
      <c r="B247" s="151"/>
      <c r="C247" s="126"/>
      <c r="D247" s="126"/>
      <c r="E247" s="126"/>
    </row>
    <row r="248" spans="1:5" x14ac:dyDescent="0.25">
      <c r="A248" s="126"/>
      <c r="B248" s="151"/>
      <c r="C248" s="126"/>
      <c r="D248" s="126"/>
      <c r="E248" s="126"/>
    </row>
    <row r="249" spans="1:5" x14ac:dyDescent="0.25">
      <c r="A249" s="126"/>
      <c r="B249" s="151"/>
      <c r="C249" s="126"/>
      <c r="D249" s="126"/>
      <c r="E249" s="126"/>
    </row>
    <row r="250" spans="1:5" x14ac:dyDescent="0.25">
      <c r="A250" s="126"/>
      <c r="B250" s="151"/>
      <c r="C250" s="126"/>
      <c r="D250" s="126"/>
      <c r="E250" s="126"/>
    </row>
    <row r="251" spans="1:5" x14ac:dyDescent="0.25">
      <c r="A251" s="126"/>
      <c r="B251" s="151"/>
      <c r="C251" s="126"/>
      <c r="D251" s="126"/>
      <c r="E251" s="126"/>
    </row>
    <row r="252" spans="1:5" x14ac:dyDescent="0.25">
      <c r="A252" s="126"/>
      <c r="B252" s="151"/>
      <c r="C252" s="126"/>
      <c r="D252" s="126"/>
      <c r="E252" s="126"/>
    </row>
    <row r="253" spans="1:5" x14ac:dyDescent="0.25">
      <c r="A253" s="126"/>
      <c r="B253" s="151"/>
      <c r="C253" s="126"/>
      <c r="D253" s="126"/>
      <c r="E253" s="126"/>
    </row>
    <row r="254" spans="1:5" x14ac:dyDescent="0.25">
      <c r="A254" s="126"/>
      <c r="B254" s="151"/>
      <c r="C254" s="126"/>
      <c r="D254" s="126"/>
      <c r="E254" s="126"/>
    </row>
    <row r="255" spans="1:5" x14ac:dyDescent="0.25">
      <c r="A255" s="126"/>
      <c r="B255" s="151"/>
      <c r="C255" s="126"/>
      <c r="D255" s="126"/>
      <c r="E255" s="126"/>
    </row>
    <row r="256" spans="1:5" x14ac:dyDescent="0.25">
      <c r="A256" s="126"/>
      <c r="B256" s="151"/>
      <c r="C256" s="126"/>
      <c r="D256" s="126"/>
      <c r="E256" s="126"/>
    </row>
    <row r="257" spans="1:5" x14ac:dyDescent="0.25">
      <c r="A257" s="126"/>
      <c r="B257" s="151"/>
      <c r="C257" s="126"/>
      <c r="D257" s="126"/>
      <c r="E257" s="126"/>
    </row>
    <row r="258" spans="1:5" x14ac:dyDescent="0.25">
      <c r="A258" s="126"/>
      <c r="B258" s="151"/>
      <c r="C258" s="126"/>
      <c r="D258" s="126"/>
      <c r="E258" s="126"/>
    </row>
    <row r="259" spans="1:5" x14ac:dyDescent="0.25">
      <c r="A259" s="126"/>
      <c r="B259" s="151"/>
      <c r="C259" s="126"/>
      <c r="D259" s="126"/>
      <c r="E259" s="126"/>
    </row>
    <row r="260" spans="1:5" x14ac:dyDescent="0.25">
      <c r="A260" s="126"/>
      <c r="B260" s="151"/>
      <c r="C260" s="126"/>
      <c r="D260" s="126"/>
      <c r="E260" s="126"/>
    </row>
    <row r="261" spans="1:5" x14ac:dyDescent="0.25">
      <c r="A261" s="126"/>
      <c r="B261" s="151"/>
      <c r="C261" s="126"/>
      <c r="D261" s="126"/>
      <c r="E261" s="126"/>
    </row>
    <row r="262" spans="1:5" x14ac:dyDescent="0.25">
      <c r="A262" s="126"/>
      <c r="B262" s="151"/>
      <c r="C262" s="126"/>
      <c r="D262" s="126"/>
      <c r="E262" s="126"/>
    </row>
    <row r="263" spans="1:5" x14ac:dyDescent="0.25">
      <c r="A263" s="126"/>
      <c r="B263" s="151"/>
      <c r="C263" s="126"/>
      <c r="D263" s="126"/>
      <c r="E263" s="126"/>
    </row>
    <row r="264" spans="1:5" x14ac:dyDescent="0.25">
      <c r="A264" s="126"/>
      <c r="B264" s="151"/>
      <c r="C264" s="126"/>
      <c r="D264" s="126"/>
      <c r="E264" s="126"/>
    </row>
    <row r="265" spans="1:5" x14ac:dyDescent="0.25">
      <c r="A265" s="126"/>
      <c r="B265" s="151"/>
      <c r="C265" s="126"/>
      <c r="D265" s="126"/>
      <c r="E265" s="126"/>
    </row>
    <row r="266" spans="1:5" x14ac:dyDescent="0.25">
      <c r="A266" s="126"/>
      <c r="B266" s="151"/>
      <c r="C266" s="126"/>
      <c r="D266" s="126"/>
      <c r="E266" s="126"/>
    </row>
    <row r="267" spans="1:5" x14ac:dyDescent="0.25">
      <c r="A267" s="126"/>
      <c r="B267" s="151"/>
      <c r="C267" s="126"/>
      <c r="D267" s="126"/>
      <c r="E267" s="126"/>
    </row>
    <row r="268" spans="1:5" x14ac:dyDescent="0.25">
      <c r="A268" s="126"/>
      <c r="B268" s="151"/>
      <c r="C268" s="126"/>
      <c r="D268" s="126"/>
      <c r="E268" s="126"/>
    </row>
    <row r="269" spans="1:5" x14ac:dyDescent="0.25">
      <c r="A269" s="126"/>
      <c r="B269" s="151"/>
      <c r="C269" s="126"/>
      <c r="D269" s="126"/>
      <c r="E269" s="126"/>
    </row>
    <row r="270" spans="1:5" x14ac:dyDescent="0.25">
      <c r="A270" s="126"/>
      <c r="B270" s="151"/>
      <c r="C270" s="126"/>
      <c r="D270" s="126"/>
      <c r="E270" s="126"/>
    </row>
    <row r="271" spans="1:5" x14ac:dyDescent="0.25">
      <c r="A271" s="126"/>
      <c r="B271" s="151"/>
      <c r="C271" s="126"/>
      <c r="D271" s="126"/>
      <c r="E271" s="126"/>
    </row>
    <row r="272" spans="1:5" x14ac:dyDescent="0.25">
      <c r="A272" s="126"/>
      <c r="B272" s="151"/>
      <c r="C272" s="126"/>
      <c r="D272" s="126"/>
      <c r="E272" s="126"/>
    </row>
    <row r="273" spans="1:5" x14ac:dyDescent="0.25">
      <c r="A273" s="126"/>
      <c r="B273" s="151"/>
      <c r="C273" s="126"/>
      <c r="D273" s="126"/>
      <c r="E273" s="126"/>
    </row>
    <row r="274" spans="1:5" x14ac:dyDescent="0.25">
      <c r="A274" s="126"/>
      <c r="B274" s="151"/>
      <c r="C274" s="126"/>
      <c r="D274" s="126"/>
      <c r="E274" s="126"/>
    </row>
    <row r="275" spans="1:5" x14ac:dyDescent="0.25">
      <c r="A275" s="126"/>
      <c r="B275" s="151"/>
      <c r="C275" s="126"/>
      <c r="D275" s="126"/>
      <c r="E275" s="126"/>
    </row>
    <row r="276" spans="1:5" x14ac:dyDescent="0.25">
      <c r="A276" s="126"/>
      <c r="B276" s="151"/>
      <c r="C276" s="126"/>
      <c r="D276" s="126"/>
      <c r="E276" s="126"/>
    </row>
    <row r="277" spans="1:5" x14ac:dyDescent="0.25">
      <c r="A277" s="126"/>
      <c r="B277" s="151"/>
      <c r="C277" s="126"/>
      <c r="D277" s="126"/>
      <c r="E277" s="126"/>
    </row>
    <row r="278" spans="1:5" x14ac:dyDescent="0.25">
      <c r="A278" s="126"/>
      <c r="B278" s="151"/>
      <c r="C278" s="126"/>
      <c r="D278" s="126"/>
      <c r="E278" s="126"/>
    </row>
    <row r="279" spans="1:5" x14ac:dyDescent="0.25">
      <c r="A279" s="126"/>
      <c r="B279" s="151"/>
      <c r="C279" s="126"/>
      <c r="D279" s="126"/>
      <c r="E279" s="126"/>
    </row>
    <row r="280" spans="1:5" x14ac:dyDescent="0.25">
      <c r="A280" s="126"/>
      <c r="B280" s="151"/>
      <c r="C280" s="126"/>
      <c r="D280" s="126"/>
      <c r="E280" s="126"/>
    </row>
    <row r="281" spans="1:5" x14ac:dyDescent="0.25">
      <c r="A281" s="126"/>
      <c r="B281" s="151"/>
      <c r="C281" s="126"/>
      <c r="D281" s="126"/>
      <c r="E281" s="126"/>
    </row>
    <row r="282" spans="1:5" x14ac:dyDescent="0.25">
      <c r="A282" s="126"/>
      <c r="B282" s="151"/>
      <c r="C282" s="126"/>
      <c r="D282" s="126"/>
      <c r="E282" s="126"/>
    </row>
    <row r="283" spans="1:5" x14ac:dyDescent="0.25">
      <c r="A283" s="126"/>
      <c r="B283" s="151"/>
      <c r="C283" s="126"/>
      <c r="D283" s="126"/>
      <c r="E283" s="126"/>
    </row>
    <row r="284" spans="1:5" x14ac:dyDescent="0.25">
      <c r="A284" s="126"/>
      <c r="B284" s="151"/>
      <c r="C284" s="126"/>
      <c r="D284" s="126"/>
      <c r="E284" s="126"/>
    </row>
    <row r="285" spans="1:5" x14ac:dyDescent="0.25">
      <c r="A285" s="126"/>
      <c r="B285" s="151"/>
      <c r="C285" s="126"/>
      <c r="D285" s="126"/>
      <c r="E285" s="126"/>
    </row>
    <row r="286" spans="1:5" x14ac:dyDescent="0.25">
      <c r="A286" s="126"/>
      <c r="B286" s="151"/>
      <c r="C286" s="126"/>
      <c r="D286" s="126"/>
      <c r="E286" s="126"/>
    </row>
    <row r="287" spans="1:5" x14ac:dyDescent="0.25">
      <c r="A287" s="126"/>
      <c r="B287" s="151"/>
      <c r="C287" s="126"/>
      <c r="D287" s="126"/>
      <c r="E287" s="126"/>
    </row>
    <row r="288" spans="1:5" x14ac:dyDescent="0.25">
      <c r="A288" s="126"/>
      <c r="B288" s="151"/>
      <c r="C288" s="126"/>
      <c r="D288" s="126"/>
      <c r="E288" s="126"/>
    </row>
    <row r="289" spans="1:5" x14ac:dyDescent="0.25">
      <c r="A289" s="126"/>
      <c r="B289" s="151"/>
      <c r="C289" s="126"/>
      <c r="D289" s="126"/>
      <c r="E289" s="126"/>
    </row>
    <row r="290" spans="1:5" x14ac:dyDescent="0.25">
      <c r="A290" s="126"/>
      <c r="B290" s="151"/>
      <c r="C290" s="126"/>
      <c r="D290" s="126"/>
      <c r="E290" s="126"/>
    </row>
    <row r="291" spans="1:5" x14ac:dyDescent="0.25">
      <c r="A291" s="126"/>
      <c r="B291" s="151"/>
      <c r="C291" s="126"/>
      <c r="D291" s="126"/>
      <c r="E291" s="126"/>
    </row>
    <row r="292" spans="1:5" x14ac:dyDescent="0.25">
      <c r="A292" s="126"/>
      <c r="B292" s="151"/>
      <c r="C292" s="126"/>
      <c r="D292" s="126"/>
      <c r="E292" s="126"/>
    </row>
    <row r="293" spans="1:5" x14ac:dyDescent="0.25">
      <c r="A293" s="126"/>
      <c r="B293" s="151"/>
      <c r="C293" s="126"/>
      <c r="D293" s="126"/>
      <c r="E293" s="126"/>
    </row>
    <row r="294" spans="1:5" x14ac:dyDescent="0.25">
      <c r="A294" s="126"/>
      <c r="B294" s="151"/>
      <c r="C294" s="126"/>
      <c r="D294" s="126"/>
      <c r="E294" s="126"/>
    </row>
    <row r="295" spans="1:5" x14ac:dyDescent="0.25">
      <c r="A295" s="126"/>
      <c r="B295" s="151"/>
      <c r="C295" s="126"/>
      <c r="D295" s="126"/>
      <c r="E295" s="126"/>
    </row>
    <row r="296" spans="1:5" x14ac:dyDescent="0.25">
      <c r="A296" s="126"/>
      <c r="B296" s="151"/>
      <c r="C296" s="126"/>
      <c r="D296" s="126"/>
      <c r="E296" s="126"/>
    </row>
    <row r="297" spans="1:5" x14ac:dyDescent="0.25">
      <c r="A297" s="126"/>
      <c r="B297" s="151"/>
      <c r="C297" s="126"/>
      <c r="D297" s="126"/>
      <c r="E297" s="126"/>
    </row>
    <row r="298" spans="1:5" x14ac:dyDescent="0.25">
      <c r="A298" s="126"/>
      <c r="B298" s="151"/>
      <c r="C298" s="126"/>
      <c r="D298" s="126"/>
      <c r="E298" s="126"/>
    </row>
    <row r="299" spans="1:5" x14ac:dyDescent="0.25">
      <c r="A299" s="126"/>
      <c r="B299" s="151"/>
      <c r="C299" s="126"/>
      <c r="D299" s="126"/>
      <c r="E299" s="126"/>
    </row>
    <row r="300" spans="1:5" x14ac:dyDescent="0.25">
      <c r="A300" s="126"/>
      <c r="B300" s="151"/>
      <c r="C300" s="126"/>
      <c r="D300" s="126"/>
      <c r="E300" s="126"/>
    </row>
    <row r="301" spans="1:5" x14ac:dyDescent="0.25">
      <c r="A301" s="126"/>
      <c r="B301" s="151"/>
      <c r="C301" s="126"/>
      <c r="D301" s="126"/>
      <c r="E301" s="126"/>
    </row>
    <row r="302" spans="1:5" x14ac:dyDescent="0.25">
      <c r="A302" s="126"/>
      <c r="B302" s="151"/>
      <c r="C302" s="126"/>
      <c r="D302" s="126"/>
      <c r="E302" s="126"/>
    </row>
    <row r="303" spans="1:5" x14ac:dyDescent="0.25">
      <c r="A303" s="126"/>
      <c r="B303" s="151"/>
      <c r="C303" s="126"/>
      <c r="D303" s="126"/>
      <c r="E303" s="126"/>
    </row>
    <row r="304" spans="1:5" x14ac:dyDescent="0.25">
      <c r="A304" s="126"/>
      <c r="B304" s="151"/>
      <c r="C304" s="126"/>
      <c r="D304" s="126"/>
      <c r="E304" s="126"/>
    </row>
    <row r="305" spans="1:5" x14ac:dyDescent="0.25">
      <c r="A305" s="126"/>
      <c r="B305" s="151"/>
      <c r="C305" s="126"/>
      <c r="D305" s="126"/>
      <c r="E305" s="126"/>
    </row>
    <row r="306" spans="1:5" x14ac:dyDescent="0.25">
      <c r="A306" s="126"/>
      <c r="B306" s="151"/>
      <c r="C306" s="126"/>
      <c r="D306" s="126"/>
      <c r="E306" s="126"/>
    </row>
    <row r="307" spans="1:5" x14ac:dyDescent="0.25">
      <c r="A307" s="126"/>
      <c r="B307" s="151"/>
      <c r="C307" s="126"/>
      <c r="D307" s="126"/>
      <c r="E307" s="126"/>
    </row>
    <row r="308" spans="1:5" x14ac:dyDescent="0.25">
      <c r="A308" s="126"/>
      <c r="B308" s="151"/>
      <c r="C308" s="126"/>
      <c r="D308" s="126"/>
      <c r="E308" s="126"/>
    </row>
    <row r="309" spans="1:5" x14ac:dyDescent="0.25">
      <c r="A309" s="126"/>
      <c r="B309" s="151"/>
      <c r="C309" s="126"/>
      <c r="D309" s="126"/>
      <c r="E309" s="126"/>
    </row>
    <row r="310" spans="1:5" x14ac:dyDescent="0.25">
      <c r="A310" s="126"/>
      <c r="B310" s="151"/>
      <c r="C310" s="126"/>
      <c r="D310" s="126"/>
      <c r="E310" s="126"/>
    </row>
    <row r="311" spans="1:5" x14ac:dyDescent="0.25">
      <c r="A311" s="126"/>
      <c r="B311" s="151"/>
      <c r="C311" s="126"/>
      <c r="D311" s="126"/>
      <c r="E311" s="126"/>
    </row>
    <row r="312" spans="1:5" x14ac:dyDescent="0.25">
      <c r="A312" s="126"/>
      <c r="B312" s="151"/>
      <c r="C312" s="126"/>
      <c r="D312" s="126"/>
      <c r="E312" s="126"/>
    </row>
    <row r="313" spans="1:5" x14ac:dyDescent="0.25">
      <c r="A313" s="126"/>
      <c r="B313" s="151"/>
      <c r="C313" s="126"/>
      <c r="D313" s="126"/>
      <c r="E313" s="126"/>
    </row>
    <row r="314" spans="1:5" x14ac:dyDescent="0.25">
      <c r="A314" s="126"/>
      <c r="B314" s="151"/>
      <c r="C314" s="126"/>
      <c r="D314" s="126"/>
      <c r="E314" s="126"/>
    </row>
    <row r="315" spans="1:5" x14ac:dyDescent="0.25">
      <c r="A315" s="126"/>
      <c r="B315" s="151"/>
      <c r="C315" s="126"/>
      <c r="D315" s="126"/>
      <c r="E315" s="126"/>
    </row>
    <row r="316" spans="1:5" x14ac:dyDescent="0.25">
      <c r="A316" s="126"/>
      <c r="B316" s="151"/>
      <c r="C316" s="126"/>
      <c r="D316" s="126"/>
      <c r="E316" s="126"/>
    </row>
    <row r="317" spans="1:5" x14ac:dyDescent="0.25">
      <c r="A317" s="126"/>
      <c r="B317" s="151"/>
      <c r="C317" s="126"/>
      <c r="D317" s="126"/>
      <c r="E317" s="126"/>
    </row>
    <row r="318" spans="1:5" x14ac:dyDescent="0.25">
      <c r="A318" s="126"/>
      <c r="B318" s="151"/>
      <c r="C318" s="126"/>
      <c r="D318" s="126"/>
      <c r="E318" s="126"/>
    </row>
    <row r="319" spans="1:5" x14ac:dyDescent="0.25">
      <c r="A319" s="126"/>
      <c r="B319" s="151"/>
      <c r="C319" s="126"/>
      <c r="D319" s="126"/>
      <c r="E319" s="126"/>
    </row>
    <row r="320" spans="1:5" x14ac:dyDescent="0.25">
      <c r="A320" s="126"/>
      <c r="B320" s="151"/>
      <c r="C320" s="126"/>
      <c r="D320" s="126"/>
      <c r="E320" s="126"/>
    </row>
    <row r="321" spans="1:5" x14ac:dyDescent="0.25">
      <c r="A321" s="126"/>
      <c r="B321" s="151"/>
      <c r="C321" s="126"/>
      <c r="D321" s="126"/>
      <c r="E321" s="126"/>
    </row>
    <row r="322" spans="1:5" x14ac:dyDescent="0.25">
      <c r="A322" s="126"/>
      <c r="B322" s="151"/>
      <c r="C322" s="126"/>
      <c r="D322" s="126"/>
      <c r="E322" s="126"/>
    </row>
    <row r="323" spans="1:5" x14ac:dyDescent="0.25">
      <c r="A323" s="126"/>
      <c r="B323" s="151"/>
      <c r="C323" s="126"/>
      <c r="D323" s="126"/>
      <c r="E323" s="126"/>
    </row>
    <row r="324" spans="1:5" x14ac:dyDescent="0.25">
      <c r="A324" s="126"/>
      <c r="B324" s="151"/>
      <c r="C324" s="126"/>
      <c r="D324" s="126"/>
      <c r="E324" s="126"/>
    </row>
    <row r="325" spans="1:5" x14ac:dyDescent="0.25">
      <c r="A325" s="126"/>
      <c r="B325" s="151"/>
      <c r="C325" s="126"/>
      <c r="D325" s="126"/>
      <c r="E325" s="126"/>
    </row>
    <row r="326" spans="1:5" x14ac:dyDescent="0.25">
      <c r="A326" s="126"/>
      <c r="B326" s="151"/>
      <c r="C326" s="126"/>
      <c r="D326" s="126"/>
      <c r="E326" s="126"/>
    </row>
    <row r="327" spans="1:5" x14ac:dyDescent="0.25">
      <c r="A327" s="126"/>
      <c r="B327" s="151"/>
      <c r="C327" s="126"/>
      <c r="D327" s="126"/>
      <c r="E327" s="126"/>
    </row>
    <row r="328" spans="1:5" x14ac:dyDescent="0.25">
      <c r="A328" s="126"/>
      <c r="B328" s="151"/>
      <c r="C328" s="126"/>
      <c r="D328" s="126"/>
      <c r="E328" s="126"/>
    </row>
    <row r="329" spans="1:5" x14ac:dyDescent="0.25">
      <c r="A329" s="126"/>
      <c r="B329" s="151"/>
      <c r="C329" s="126"/>
      <c r="D329" s="126"/>
      <c r="E329" s="126"/>
    </row>
    <row r="330" spans="1:5" x14ac:dyDescent="0.25">
      <c r="A330" s="126"/>
      <c r="B330" s="151"/>
      <c r="C330" s="126"/>
      <c r="D330" s="126"/>
      <c r="E330" s="126"/>
    </row>
    <row r="331" spans="1:5" x14ac:dyDescent="0.25">
      <c r="A331" s="126"/>
      <c r="B331" s="151"/>
      <c r="C331" s="126"/>
      <c r="D331" s="126"/>
      <c r="E331" s="126"/>
    </row>
    <row r="332" spans="1:5" x14ac:dyDescent="0.25">
      <c r="A332" s="126"/>
      <c r="B332" s="151"/>
      <c r="C332" s="126"/>
      <c r="D332" s="126"/>
      <c r="E332" s="126"/>
    </row>
    <row r="333" spans="1:5" x14ac:dyDescent="0.25">
      <c r="A333" s="126"/>
      <c r="B333" s="151"/>
      <c r="C333" s="126"/>
      <c r="D333" s="126"/>
      <c r="E333" s="126"/>
    </row>
    <row r="334" spans="1:5" x14ac:dyDescent="0.25">
      <c r="A334" s="126"/>
      <c r="B334" s="151"/>
      <c r="C334" s="126"/>
      <c r="D334" s="126"/>
      <c r="E334" s="126"/>
    </row>
    <row r="335" spans="1:5" x14ac:dyDescent="0.25">
      <c r="A335" s="126"/>
      <c r="B335" s="151"/>
      <c r="C335" s="126"/>
      <c r="D335" s="126"/>
      <c r="E335" s="126"/>
    </row>
    <row r="336" spans="1:5" x14ac:dyDescent="0.25">
      <c r="A336" s="126"/>
      <c r="B336" s="151"/>
      <c r="C336" s="126"/>
      <c r="D336" s="126"/>
      <c r="E336" s="126"/>
    </row>
    <row r="337" spans="1:5" x14ac:dyDescent="0.25">
      <c r="A337" s="126"/>
      <c r="B337" s="151"/>
      <c r="C337" s="126"/>
      <c r="D337" s="126"/>
      <c r="E337" s="126"/>
    </row>
    <row r="338" spans="1:5" x14ac:dyDescent="0.25">
      <c r="A338" s="126"/>
      <c r="B338" s="151"/>
      <c r="C338" s="126"/>
      <c r="D338" s="126"/>
      <c r="E338" s="126"/>
    </row>
    <row r="339" spans="1:5" x14ac:dyDescent="0.25">
      <c r="A339" s="126"/>
      <c r="B339" s="151"/>
      <c r="C339" s="126"/>
      <c r="D339" s="126"/>
      <c r="E339" s="126"/>
    </row>
    <row r="340" spans="1:5" x14ac:dyDescent="0.25">
      <c r="A340" s="126"/>
      <c r="B340" s="151"/>
      <c r="C340" s="126"/>
      <c r="D340" s="126"/>
      <c r="E340" s="126"/>
    </row>
    <row r="341" spans="1:5" x14ac:dyDescent="0.25">
      <c r="A341" s="126"/>
      <c r="B341" s="151"/>
      <c r="C341" s="126"/>
      <c r="D341" s="126"/>
      <c r="E341" s="126"/>
    </row>
    <row r="342" spans="1:5" x14ac:dyDescent="0.25">
      <c r="A342" s="126"/>
      <c r="B342" s="151"/>
      <c r="C342" s="126"/>
      <c r="D342" s="126"/>
      <c r="E342" s="126"/>
    </row>
    <row r="343" spans="1:5" x14ac:dyDescent="0.25">
      <c r="A343" s="126"/>
      <c r="B343" s="151"/>
      <c r="C343" s="126"/>
      <c r="D343" s="126"/>
      <c r="E343" s="126"/>
    </row>
    <row r="344" spans="1:5" x14ac:dyDescent="0.25">
      <c r="A344" s="126"/>
      <c r="B344" s="151"/>
      <c r="C344" s="126"/>
      <c r="D344" s="126"/>
      <c r="E344" s="126"/>
    </row>
    <row r="345" spans="1:5" x14ac:dyDescent="0.25">
      <c r="A345" s="126"/>
      <c r="B345" s="151"/>
      <c r="C345" s="126"/>
      <c r="D345" s="126"/>
      <c r="E345" s="126"/>
    </row>
    <row r="346" spans="1:5" x14ac:dyDescent="0.25">
      <c r="A346" s="126"/>
      <c r="B346" s="151"/>
      <c r="C346" s="126"/>
      <c r="D346" s="126"/>
      <c r="E346" s="126"/>
    </row>
    <row r="347" spans="1:5" x14ac:dyDescent="0.25">
      <c r="A347" s="126"/>
      <c r="B347" s="151"/>
      <c r="C347" s="126"/>
      <c r="D347" s="126"/>
      <c r="E347" s="126"/>
    </row>
    <row r="348" spans="1:5" x14ac:dyDescent="0.25">
      <c r="A348" s="126"/>
      <c r="B348" s="151"/>
      <c r="C348" s="126"/>
      <c r="D348" s="126"/>
      <c r="E348" s="126"/>
    </row>
    <row r="349" spans="1:5" x14ac:dyDescent="0.25">
      <c r="A349" s="126"/>
      <c r="B349" s="151"/>
      <c r="C349" s="126"/>
      <c r="D349" s="126"/>
      <c r="E349" s="126"/>
    </row>
    <row r="350" spans="1:5" x14ac:dyDescent="0.25">
      <c r="A350" s="126"/>
      <c r="B350" s="151"/>
      <c r="C350" s="126"/>
      <c r="D350" s="126"/>
      <c r="E350" s="126"/>
    </row>
    <row r="351" spans="1:5" x14ac:dyDescent="0.25">
      <c r="A351" s="126"/>
      <c r="B351" s="151"/>
      <c r="C351" s="126"/>
      <c r="D351" s="126"/>
      <c r="E351" s="126"/>
    </row>
    <row r="352" spans="1:5" x14ac:dyDescent="0.25">
      <c r="A352" s="126"/>
      <c r="B352" s="151"/>
      <c r="C352" s="126"/>
      <c r="D352" s="126"/>
      <c r="E352" s="126"/>
    </row>
    <row r="353" spans="1:5" x14ac:dyDescent="0.25">
      <c r="A353" s="126"/>
      <c r="B353" s="151"/>
      <c r="C353" s="126"/>
      <c r="D353" s="126"/>
      <c r="E353" s="126"/>
    </row>
    <row r="354" spans="1:5" x14ac:dyDescent="0.25">
      <c r="A354" s="126"/>
      <c r="B354" s="151"/>
      <c r="C354" s="126"/>
      <c r="D354" s="126"/>
      <c r="E354" s="126"/>
    </row>
    <row r="355" spans="1:5" x14ac:dyDescent="0.25">
      <c r="A355" s="126"/>
      <c r="B355" s="151"/>
      <c r="C355" s="126"/>
      <c r="D355" s="126"/>
      <c r="E355" s="126"/>
    </row>
    <row r="356" spans="1:5" x14ac:dyDescent="0.25">
      <c r="A356" s="126"/>
      <c r="B356" s="151"/>
      <c r="C356" s="126"/>
      <c r="D356" s="126"/>
      <c r="E356" s="126"/>
    </row>
    <row r="357" spans="1:5" x14ac:dyDescent="0.25">
      <c r="A357" s="126"/>
      <c r="B357" s="151"/>
      <c r="C357" s="126"/>
      <c r="D357" s="126"/>
      <c r="E357" s="126"/>
    </row>
    <row r="358" spans="1:5" x14ac:dyDescent="0.25">
      <c r="A358" s="126"/>
      <c r="B358" s="151"/>
      <c r="C358" s="126"/>
      <c r="D358" s="126"/>
      <c r="E358" s="126"/>
    </row>
    <row r="359" spans="1:5" x14ac:dyDescent="0.25">
      <c r="A359" s="126"/>
      <c r="B359" s="151"/>
      <c r="C359" s="126"/>
      <c r="D359" s="126"/>
      <c r="E359" s="126"/>
    </row>
    <row r="360" spans="1:5" x14ac:dyDescent="0.25">
      <c r="A360" s="126"/>
      <c r="B360" s="151"/>
      <c r="C360" s="126"/>
      <c r="D360" s="126"/>
      <c r="E360" s="126"/>
    </row>
    <row r="361" spans="1:5" x14ac:dyDescent="0.25">
      <c r="A361" s="126"/>
      <c r="B361" s="151"/>
      <c r="C361" s="126"/>
      <c r="D361" s="126"/>
      <c r="E361" s="126"/>
    </row>
    <row r="362" spans="1:5" x14ac:dyDescent="0.25">
      <c r="A362" s="126"/>
      <c r="B362" s="151"/>
      <c r="C362" s="126"/>
      <c r="D362" s="126"/>
      <c r="E362" s="126"/>
    </row>
    <row r="363" spans="1:5" x14ac:dyDescent="0.25">
      <c r="A363" s="126"/>
      <c r="B363" s="151"/>
      <c r="C363" s="126"/>
      <c r="D363" s="126"/>
      <c r="E363" s="126"/>
    </row>
    <row r="364" spans="1:5" x14ac:dyDescent="0.25">
      <c r="A364" s="126"/>
      <c r="B364" s="151"/>
      <c r="C364" s="126"/>
      <c r="D364" s="126"/>
      <c r="E364" s="126"/>
    </row>
    <row r="365" spans="1:5" x14ac:dyDescent="0.25">
      <c r="A365" s="126"/>
      <c r="B365" s="151"/>
      <c r="C365" s="126"/>
      <c r="D365" s="126"/>
      <c r="E365" s="126"/>
    </row>
    <row r="366" spans="1:5" x14ac:dyDescent="0.25">
      <c r="A366" s="126"/>
      <c r="B366" s="151"/>
      <c r="C366" s="126"/>
      <c r="D366" s="126"/>
      <c r="E366" s="126"/>
    </row>
    <row r="367" spans="1:5" x14ac:dyDescent="0.25">
      <c r="A367" s="126"/>
      <c r="B367" s="151"/>
      <c r="C367" s="126"/>
      <c r="D367" s="126"/>
      <c r="E367" s="126"/>
    </row>
    <row r="368" spans="1:5" x14ac:dyDescent="0.25">
      <c r="A368" s="126"/>
      <c r="B368" s="151"/>
      <c r="C368" s="126"/>
      <c r="D368" s="126"/>
      <c r="E368" s="126"/>
    </row>
    <row r="369" spans="1:5" x14ac:dyDescent="0.25">
      <c r="A369" s="126"/>
      <c r="B369" s="151"/>
      <c r="C369" s="126"/>
      <c r="D369" s="126"/>
      <c r="E369" s="126"/>
    </row>
    <row r="370" spans="1:5" x14ac:dyDescent="0.25">
      <c r="A370" s="126"/>
      <c r="B370" s="151"/>
      <c r="C370" s="126"/>
      <c r="D370" s="126"/>
      <c r="E370" s="126"/>
    </row>
    <row r="371" spans="1:5" x14ac:dyDescent="0.25">
      <c r="A371" s="126"/>
      <c r="B371" s="151"/>
      <c r="C371" s="126"/>
      <c r="D371" s="126"/>
      <c r="E371" s="126"/>
    </row>
    <row r="372" spans="1:5" x14ac:dyDescent="0.25">
      <c r="A372" s="126"/>
      <c r="B372" s="151"/>
      <c r="C372" s="126"/>
      <c r="D372" s="126"/>
      <c r="E372" s="126"/>
    </row>
    <row r="373" spans="1:5" x14ac:dyDescent="0.25">
      <c r="A373" s="126"/>
      <c r="B373" s="151"/>
      <c r="C373" s="126"/>
      <c r="D373" s="126"/>
      <c r="E373" s="126"/>
    </row>
    <row r="374" spans="1:5" x14ac:dyDescent="0.25">
      <c r="A374" s="126"/>
      <c r="B374" s="151"/>
      <c r="C374" s="126"/>
      <c r="D374" s="126"/>
      <c r="E374" s="126"/>
    </row>
    <row r="375" spans="1:5" x14ac:dyDescent="0.25">
      <c r="A375" s="126"/>
      <c r="B375" s="151"/>
      <c r="C375" s="126"/>
      <c r="D375" s="126"/>
      <c r="E375" s="126"/>
    </row>
    <row r="376" spans="1:5" x14ac:dyDescent="0.25">
      <c r="A376" s="126"/>
      <c r="B376" s="151"/>
      <c r="C376" s="126"/>
      <c r="D376" s="126"/>
      <c r="E376" s="126"/>
    </row>
    <row r="377" spans="1:5" x14ac:dyDescent="0.25">
      <c r="A377" s="126"/>
      <c r="B377" s="151"/>
      <c r="C377" s="126"/>
      <c r="D377" s="126"/>
      <c r="E377" s="126"/>
    </row>
    <row r="378" spans="1:5" x14ac:dyDescent="0.25">
      <c r="A378" s="126"/>
      <c r="B378" s="151"/>
      <c r="C378" s="126"/>
      <c r="D378" s="126"/>
      <c r="E378" s="126"/>
    </row>
    <row r="379" spans="1:5" x14ac:dyDescent="0.25">
      <c r="A379" s="126"/>
      <c r="B379" s="151"/>
      <c r="C379" s="126"/>
      <c r="D379" s="126"/>
      <c r="E379" s="126"/>
    </row>
    <row r="380" spans="1:5" x14ac:dyDescent="0.25">
      <c r="A380" s="126"/>
      <c r="B380" s="151"/>
      <c r="C380" s="126"/>
      <c r="D380" s="126"/>
      <c r="E380" s="126"/>
    </row>
    <row r="381" spans="1:5" x14ac:dyDescent="0.25">
      <c r="A381" s="126"/>
      <c r="B381" s="151"/>
      <c r="C381" s="126"/>
      <c r="D381" s="126"/>
      <c r="E381" s="126"/>
    </row>
    <row r="382" spans="1:5" x14ac:dyDescent="0.25">
      <c r="A382" s="126"/>
      <c r="B382" s="151"/>
      <c r="C382" s="126"/>
      <c r="D382" s="126"/>
      <c r="E382" s="126"/>
    </row>
    <row r="383" spans="1:5" x14ac:dyDescent="0.25">
      <c r="A383" s="126"/>
      <c r="B383" s="151"/>
      <c r="C383" s="126"/>
      <c r="D383" s="126"/>
      <c r="E383" s="126"/>
    </row>
    <row r="384" spans="1:5" x14ac:dyDescent="0.25">
      <c r="A384" s="126"/>
      <c r="B384" s="151"/>
      <c r="C384" s="126"/>
      <c r="D384" s="126"/>
      <c r="E384" s="126"/>
    </row>
    <row r="385" spans="1:5" x14ac:dyDescent="0.25">
      <c r="A385" s="126"/>
      <c r="B385" s="151"/>
      <c r="C385" s="126"/>
      <c r="D385" s="126"/>
      <c r="E385" s="126"/>
    </row>
    <row r="386" spans="1:5" x14ac:dyDescent="0.25">
      <c r="A386" s="126"/>
      <c r="B386" s="151"/>
      <c r="C386" s="126"/>
      <c r="D386" s="126"/>
      <c r="E386" s="126"/>
    </row>
    <row r="387" spans="1:5" x14ac:dyDescent="0.25">
      <c r="A387" s="126"/>
      <c r="B387" s="151"/>
      <c r="C387" s="126"/>
      <c r="D387" s="126"/>
      <c r="E387" s="126"/>
    </row>
    <row r="388" spans="1:5" x14ac:dyDescent="0.25">
      <c r="A388" s="126"/>
      <c r="B388" s="151"/>
      <c r="C388" s="126"/>
      <c r="D388" s="126"/>
      <c r="E388" s="126"/>
    </row>
    <row r="389" spans="1:5" x14ac:dyDescent="0.25">
      <c r="A389" s="126"/>
      <c r="B389" s="151"/>
      <c r="C389" s="126"/>
      <c r="D389" s="126"/>
      <c r="E389" s="126"/>
    </row>
    <row r="390" spans="1:5" x14ac:dyDescent="0.25">
      <c r="A390" s="126"/>
      <c r="B390" s="151"/>
      <c r="C390" s="126"/>
      <c r="D390" s="126"/>
      <c r="E390" s="126"/>
    </row>
    <row r="391" spans="1:5" x14ac:dyDescent="0.25">
      <c r="A391" s="126"/>
      <c r="B391" s="151"/>
      <c r="C391" s="126"/>
      <c r="D391" s="126"/>
      <c r="E391" s="126"/>
    </row>
    <row r="392" spans="1:5" x14ac:dyDescent="0.25">
      <c r="A392" s="126"/>
      <c r="B392" s="151"/>
      <c r="C392" s="126"/>
      <c r="D392" s="126"/>
      <c r="E392" s="126"/>
    </row>
    <row r="393" spans="1:5" x14ac:dyDescent="0.25">
      <c r="A393" s="126"/>
      <c r="B393" s="151"/>
      <c r="C393" s="126"/>
      <c r="D393" s="126"/>
      <c r="E393" s="126"/>
    </row>
    <row r="394" spans="1:5" x14ac:dyDescent="0.25">
      <c r="A394" s="126"/>
      <c r="B394" s="151"/>
      <c r="C394" s="126"/>
      <c r="D394" s="126"/>
      <c r="E394" s="126"/>
    </row>
    <row r="395" spans="1:5" x14ac:dyDescent="0.25">
      <c r="A395" s="126"/>
      <c r="B395" s="151"/>
      <c r="C395" s="126"/>
      <c r="D395" s="126"/>
      <c r="E395" s="126"/>
    </row>
    <row r="396" spans="1:5" x14ac:dyDescent="0.25">
      <c r="A396" s="126"/>
      <c r="B396" s="151"/>
      <c r="C396" s="126"/>
      <c r="D396" s="126"/>
      <c r="E396" s="126"/>
    </row>
    <row r="397" spans="1:5" x14ac:dyDescent="0.25">
      <c r="A397" s="126"/>
      <c r="B397" s="151"/>
      <c r="C397" s="126"/>
      <c r="D397" s="126"/>
      <c r="E397" s="126"/>
    </row>
    <row r="398" spans="1:5" x14ac:dyDescent="0.25">
      <c r="A398" s="126"/>
      <c r="B398" s="151"/>
      <c r="C398" s="126"/>
      <c r="D398" s="126"/>
      <c r="E398" s="126"/>
    </row>
    <row r="399" spans="1:5" x14ac:dyDescent="0.25">
      <c r="A399" s="126"/>
      <c r="B399" s="151"/>
      <c r="C399" s="126"/>
      <c r="D399" s="126"/>
      <c r="E399" s="126"/>
    </row>
    <row r="400" spans="1:5" x14ac:dyDescent="0.25">
      <c r="A400" s="126"/>
      <c r="B400" s="151"/>
      <c r="C400" s="126"/>
      <c r="D400" s="126"/>
      <c r="E400" s="126"/>
    </row>
    <row r="401" spans="1:5" x14ac:dyDescent="0.25">
      <c r="A401" s="126"/>
      <c r="B401" s="151"/>
      <c r="C401" s="126"/>
      <c r="D401" s="126"/>
      <c r="E401" s="126"/>
    </row>
    <row r="402" spans="1:5" x14ac:dyDescent="0.25">
      <c r="A402" s="126"/>
      <c r="B402" s="151"/>
      <c r="C402" s="126"/>
      <c r="D402" s="126"/>
      <c r="E402" s="126"/>
    </row>
    <row r="403" spans="1:5" x14ac:dyDescent="0.25">
      <c r="A403" s="126"/>
      <c r="B403" s="151"/>
      <c r="C403" s="126"/>
      <c r="D403" s="126"/>
      <c r="E403" s="126"/>
    </row>
    <row r="404" spans="1:5" x14ac:dyDescent="0.25">
      <c r="A404" s="126"/>
      <c r="B404" s="151"/>
      <c r="C404" s="126"/>
      <c r="D404" s="126"/>
      <c r="E404" s="126"/>
    </row>
    <row r="405" spans="1:5" x14ac:dyDescent="0.25">
      <c r="A405" s="126"/>
      <c r="B405" s="151"/>
      <c r="C405" s="126"/>
      <c r="D405" s="126"/>
      <c r="E405" s="126"/>
    </row>
    <row r="406" spans="1:5" x14ac:dyDescent="0.25">
      <c r="A406" s="126"/>
      <c r="B406" s="151"/>
      <c r="C406" s="126"/>
      <c r="D406" s="126"/>
      <c r="E406" s="126"/>
    </row>
    <row r="407" spans="1:5" x14ac:dyDescent="0.25">
      <c r="A407" s="126"/>
      <c r="B407" s="151"/>
      <c r="C407" s="126"/>
      <c r="D407" s="126"/>
      <c r="E407" s="126"/>
    </row>
    <row r="408" spans="1:5" x14ac:dyDescent="0.25">
      <c r="A408" s="126"/>
      <c r="B408" s="151"/>
      <c r="C408" s="126"/>
      <c r="D408" s="126"/>
      <c r="E408" s="126"/>
    </row>
    <row r="409" spans="1:5" x14ac:dyDescent="0.25">
      <c r="A409" s="126"/>
      <c r="B409" s="151"/>
      <c r="C409" s="126"/>
      <c r="D409" s="126"/>
      <c r="E409" s="126"/>
    </row>
    <row r="410" spans="1:5" x14ac:dyDescent="0.25">
      <c r="A410" s="126"/>
      <c r="B410" s="151"/>
      <c r="C410" s="126"/>
      <c r="D410" s="126"/>
      <c r="E410" s="126"/>
    </row>
    <row r="411" spans="1:5" x14ac:dyDescent="0.25">
      <c r="A411" s="126"/>
      <c r="B411" s="151"/>
      <c r="C411" s="126"/>
      <c r="D411" s="126"/>
      <c r="E411" s="126"/>
    </row>
    <row r="412" spans="1:5" x14ac:dyDescent="0.25">
      <c r="A412" s="126"/>
      <c r="B412" s="151"/>
      <c r="C412" s="126"/>
      <c r="D412" s="126"/>
      <c r="E412" s="126"/>
    </row>
    <row r="413" spans="1:5" x14ac:dyDescent="0.25">
      <c r="A413" s="126"/>
      <c r="B413" s="151"/>
      <c r="C413" s="126"/>
      <c r="D413" s="126"/>
      <c r="E413" s="126"/>
    </row>
    <row r="414" spans="1:5" x14ac:dyDescent="0.25">
      <c r="A414" s="126"/>
      <c r="B414" s="151"/>
      <c r="C414" s="126"/>
      <c r="D414" s="126"/>
      <c r="E414" s="126"/>
    </row>
    <row r="415" spans="1:5" x14ac:dyDescent="0.25">
      <c r="A415" s="126"/>
      <c r="B415" s="151"/>
      <c r="C415" s="126"/>
      <c r="D415" s="126"/>
      <c r="E415" s="126"/>
    </row>
    <row r="416" spans="1:5" x14ac:dyDescent="0.25">
      <c r="A416" s="126"/>
      <c r="B416" s="151"/>
      <c r="C416" s="126"/>
      <c r="D416" s="126"/>
      <c r="E416" s="126"/>
    </row>
    <row r="417" spans="1:5" x14ac:dyDescent="0.25">
      <c r="A417" s="126"/>
      <c r="B417" s="151"/>
      <c r="C417" s="126"/>
      <c r="D417" s="126"/>
      <c r="E417" s="126"/>
    </row>
    <row r="418" spans="1:5" x14ac:dyDescent="0.25">
      <c r="A418" s="126"/>
      <c r="B418" s="151"/>
      <c r="C418" s="126"/>
      <c r="D418" s="126"/>
      <c r="E418" s="126"/>
    </row>
    <row r="419" spans="1:5" x14ac:dyDescent="0.25">
      <c r="A419" s="126"/>
      <c r="B419" s="151"/>
      <c r="C419" s="126"/>
      <c r="D419" s="126"/>
      <c r="E419" s="126"/>
    </row>
    <row r="420" spans="1:5" x14ac:dyDescent="0.25">
      <c r="A420" s="126"/>
      <c r="B420" s="151"/>
      <c r="C420" s="126"/>
      <c r="D420" s="126"/>
      <c r="E420" s="126"/>
    </row>
    <row r="421" spans="1:5" x14ac:dyDescent="0.25">
      <c r="A421" s="126"/>
      <c r="B421" s="151"/>
      <c r="C421" s="126"/>
      <c r="D421" s="126"/>
      <c r="E421" s="126"/>
    </row>
    <row r="422" spans="1:5" x14ac:dyDescent="0.25">
      <c r="A422" s="126"/>
      <c r="B422" s="151"/>
      <c r="C422" s="126"/>
      <c r="D422" s="126"/>
      <c r="E422" s="126"/>
    </row>
    <row r="423" spans="1:5" x14ac:dyDescent="0.25">
      <c r="A423" s="126"/>
      <c r="B423" s="151"/>
      <c r="C423" s="126"/>
      <c r="D423" s="126"/>
      <c r="E423" s="126"/>
    </row>
    <row r="424" spans="1:5" x14ac:dyDescent="0.25">
      <c r="A424" s="126"/>
      <c r="B424" s="151"/>
      <c r="C424" s="126"/>
      <c r="D424" s="126"/>
      <c r="E424" s="126"/>
    </row>
    <row r="425" spans="1:5" x14ac:dyDescent="0.25">
      <c r="A425" s="126"/>
      <c r="B425" s="151"/>
      <c r="C425" s="126"/>
      <c r="D425" s="126"/>
      <c r="E425" s="126"/>
    </row>
    <row r="426" spans="1:5" x14ac:dyDescent="0.25">
      <c r="A426" s="126"/>
      <c r="B426" s="151"/>
      <c r="C426" s="126"/>
      <c r="D426" s="126"/>
      <c r="E426" s="126"/>
    </row>
    <row r="427" spans="1:5" x14ac:dyDescent="0.25">
      <c r="A427" s="126"/>
      <c r="B427" s="151"/>
      <c r="C427" s="126"/>
      <c r="D427" s="126"/>
      <c r="E427" s="126"/>
    </row>
    <row r="428" spans="1:5" x14ac:dyDescent="0.25">
      <c r="A428" s="126"/>
      <c r="B428" s="151"/>
      <c r="C428" s="126"/>
      <c r="D428" s="126"/>
      <c r="E428" s="126"/>
    </row>
    <row r="429" spans="1:5" x14ac:dyDescent="0.25">
      <c r="A429" s="126"/>
      <c r="B429" s="151"/>
      <c r="C429" s="126"/>
      <c r="D429" s="126"/>
      <c r="E429" s="126"/>
    </row>
    <row r="430" spans="1:5" x14ac:dyDescent="0.25">
      <c r="A430" s="126"/>
      <c r="B430" s="151"/>
      <c r="C430" s="126"/>
      <c r="D430" s="126"/>
      <c r="E430" s="126"/>
    </row>
    <row r="431" spans="1:5" x14ac:dyDescent="0.25">
      <c r="A431" s="126"/>
      <c r="B431" s="151"/>
      <c r="C431" s="126"/>
      <c r="D431" s="126"/>
      <c r="E431" s="126"/>
    </row>
    <row r="432" spans="1:5" x14ac:dyDescent="0.25">
      <c r="A432" s="126"/>
      <c r="B432" s="151"/>
      <c r="C432" s="126"/>
      <c r="D432" s="126"/>
      <c r="E432" s="126"/>
    </row>
    <row r="433" spans="1:5" x14ac:dyDescent="0.25">
      <c r="A433" s="126"/>
      <c r="B433" s="151"/>
      <c r="C433" s="126"/>
      <c r="D433" s="126"/>
      <c r="E433" s="126"/>
    </row>
    <row r="434" spans="1:5" x14ac:dyDescent="0.25">
      <c r="A434" s="126"/>
      <c r="B434" s="151"/>
      <c r="C434" s="126"/>
      <c r="D434" s="126"/>
      <c r="E434" s="126"/>
    </row>
    <row r="435" spans="1:5" x14ac:dyDescent="0.25">
      <c r="A435" s="126"/>
      <c r="B435" s="151"/>
      <c r="C435" s="126"/>
      <c r="D435" s="126"/>
      <c r="E435" s="126"/>
    </row>
    <row r="436" spans="1:5" x14ac:dyDescent="0.25">
      <c r="A436" s="126"/>
      <c r="B436" s="151"/>
      <c r="C436" s="126"/>
      <c r="D436" s="126"/>
      <c r="E436" s="126"/>
    </row>
    <row r="437" spans="1:5" x14ac:dyDescent="0.25">
      <c r="A437" s="126"/>
      <c r="B437" s="151"/>
      <c r="C437" s="126"/>
      <c r="D437" s="126"/>
      <c r="E437" s="126"/>
    </row>
    <row r="438" spans="1:5" x14ac:dyDescent="0.25">
      <c r="A438" s="126"/>
      <c r="B438" s="151"/>
      <c r="C438" s="126"/>
      <c r="D438" s="126"/>
      <c r="E438" s="126"/>
    </row>
    <row r="439" spans="1:5" x14ac:dyDescent="0.25">
      <c r="A439" s="126"/>
      <c r="B439" s="151"/>
      <c r="C439" s="126"/>
      <c r="D439" s="126"/>
      <c r="E439" s="126"/>
    </row>
    <row r="440" spans="1:5" x14ac:dyDescent="0.25">
      <c r="A440" s="126"/>
      <c r="B440" s="151"/>
      <c r="C440" s="126"/>
      <c r="D440" s="126"/>
      <c r="E440" s="126"/>
    </row>
    <row r="441" spans="1:5" x14ac:dyDescent="0.25">
      <c r="A441" s="126"/>
      <c r="B441" s="151"/>
      <c r="C441" s="126"/>
      <c r="D441" s="126"/>
      <c r="E441" s="126"/>
    </row>
    <row r="442" spans="1:5" x14ac:dyDescent="0.25">
      <c r="A442" s="126"/>
      <c r="B442" s="151"/>
      <c r="C442" s="126"/>
      <c r="D442" s="126"/>
      <c r="E442" s="126"/>
    </row>
    <row r="443" spans="1:5" x14ac:dyDescent="0.25">
      <c r="A443" s="126"/>
      <c r="B443" s="151"/>
      <c r="C443" s="126"/>
      <c r="D443" s="126"/>
      <c r="E443" s="126"/>
    </row>
    <row r="444" spans="1:5" x14ac:dyDescent="0.25">
      <c r="A444" s="126"/>
      <c r="B444" s="151"/>
      <c r="C444" s="126"/>
      <c r="D444" s="126"/>
      <c r="E444" s="126"/>
    </row>
    <row r="445" spans="1:5" x14ac:dyDescent="0.25">
      <c r="A445" s="126"/>
      <c r="B445" s="151"/>
      <c r="C445" s="126"/>
      <c r="D445" s="126"/>
      <c r="E445" s="126"/>
    </row>
    <row r="446" spans="1:5" x14ac:dyDescent="0.25">
      <c r="A446" s="126"/>
      <c r="B446" s="151"/>
      <c r="C446" s="126"/>
      <c r="D446" s="126"/>
      <c r="E446" s="126"/>
    </row>
    <row r="447" spans="1:5" x14ac:dyDescent="0.25">
      <c r="A447" s="126"/>
      <c r="B447" s="151"/>
      <c r="C447" s="126"/>
      <c r="D447" s="126"/>
      <c r="E447" s="126"/>
    </row>
    <row r="448" spans="1:5" x14ac:dyDescent="0.25">
      <c r="A448" s="126"/>
      <c r="B448" s="151"/>
      <c r="C448" s="126"/>
      <c r="D448" s="126"/>
      <c r="E448" s="126"/>
    </row>
    <row r="449" spans="1:5" x14ac:dyDescent="0.25">
      <c r="A449" s="126"/>
      <c r="B449" s="151"/>
      <c r="C449" s="126"/>
      <c r="D449" s="126"/>
      <c r="E449" s="126"/>
    </row>
    <row r="450" spans="1:5" x14ac:dyDescent="0.25">
      <c r="A450" s="126"/>
      <c r="B450" s="151"/>
      <c r="C450" s="126"/>
      <c r="D450" s="126"/>
      <c r="E450" s="126"/>
    </row>
    <row r="451" spans="1:5" x14ac:dyDescent="0.25">
      <c r="A451" s="126"/>
      <c r="B451" s="151"/>
      <c r="C451" s="126"/>
      <c r="D451" s="126"/>
      <c r="E451" s="126"/>
    </row>
    <row r="452" spans="1:5" x14ac:dyDescent="0.25">
      <c r="A452" s="126"/>
      <c r="B452" s="151"/>
      <c r="C452" s="126"/>
      <c r="D452" s="126"/>
      <c r="E452" s="126"/>
    </row>
    <row r="453" spans="1:5" x14ac:dyDescent="0.25">
      <c r="A453" s="126"/>
      <c r="B453" s="151"/>
      <c r="C453" s="126"/>
      <c r="D453" s="126"/>
      <c r="E453" s="126"/>
    </row>
    <row r="454" spans="1:5" x14ac:dyDescent="0.25">
      <c r="A454" s="126"/>
      <c r="B454" s="151"/>
      <c r="C454" s="126"/>
      <c r="D454" s="126"/>
      <c r="E454" s="126"/>
    </row>
    <row r="455" spans="1:5" x14ac:dyDescent="0.25">
      <c r="A455" s="126"/>
      <c r="B455" s="151"/>
      <c r="C455" s="126"/>
      <c r="D455" s="126"/>
      <c r="E455" s="126"/>
    </row>
    <row r="456" spans="1:5" x14ac:dyDescent="0.25">
      <c r="A456" s="126"/>
      <c r="B456" s="151"/>
      <c r="C456" s="126"/>
      <c r="D456" s="126"/>
      <c r="E456" s="126"/>
    </row>
    <row r="457" spans="1:5" x14ac:dyDescent="0.25">
      <c r="A457" s="126"/>
      <c r="B457" s="151"/>
      <c r="C457" s="126"/>
      <c r="D457" s="126"/>
      <c r="E457" s="126"/>
    </row>
    <row r="458" spans="1:5" x14ac:dyDescent="0.25">
      <c r="A458" s="126"/>
      <c r="B458" s="151"/>
      <c r="C458" s="126"/>
      <c r="D458" s="126"/>
      <c r="E458" s="126"/>
    </row>
    <row r="459" spans="1:5" x14ac:dyDescent="0.25">
      <c r="A459" s="126"/>
      <c r="B459" s="151"/>
      <c r="C459" s="126"/>
      <c r="D459" s="126"/>
      <c r="E459" s="126"/>
    </row>
    <row r="460" spans="1:5" x14ac:dyDescent="0.25">
      <c r="A460" s="126"/>
      <c r="B460" s="151"/>
      <c r="C460" s="126"/>
      <c r="D460" s="126"/>
      <c r="E460" s="126"/>
    </row>
    <row r="461" spans="1:5" x14ac:dyDescent="0.25">
      <c r="A461" s="126"/>
      <c r="B461" s="151"/>
      <c r="C461" s="126"/>
      <c r="D461" s="126"/>
      <c r="E461" s="126"/>
    </row>
    <row r="462" spans="1:5" x14ac:dyDescent="0.25">
      <c r="A462" s="126"/>
      <c r="B462" s="151"/>
      <c r="C462" s="126"/>
      <c r="D462" s="126"/>
      <c r="E462" s="126"/>
    </row>
    <row r="463" spans="1:5" x14ac:dyDescent="0.25">
      <c r="A463" s="126"/>
      <c r="B463" s="151"/>
      <c r="C463" s="126"/>
      <c r="D463" s="126"/>
      <c r="E463" s="126"/>
    </row>
    <row r="464" spans="1:5" x14ac:dyDescent="0.25">
      <c r="A464" s="126"/>
      <c r="B464" s="151"/>
      <c r="C464" s="126"/>
      <c r="D464" s="126"/>
      <c r="E464" s="126"/>
    </row>
    <row r="465" spans="1:5" x14ac:dyDescent="0.25">
      <c r="A465" s="126"/>
      <c r="B465" s="151"/>
      <c r="C465" s="126"/>
      <c r="D465" s="126"/>
      <c r="E465" s="126"/>
    </row>
    <row r="466" spans="1:5" x14ac:dyDescent="0.25">
      <c r="A466" s="126"/>
      <c r="B466" s="151"/>
      <c r="C466" s="126"/>
      <c r="D466" s="126"/>
      <c r="E466" s="126"/>
    </row>
    <row r="467" spans="1:5" x14ac:dyDescent="0.25">
      <c r="A467" s="126"/>
      <c r="B467" s="151"/>
      <c r="C467" s="126"/>
      <c r="D467" s="126"/>
      <c r="E467" s="126"/>
    </row>
    <row r="468" spans="1:5" x14ac:dyDescent="0.25">
      <c r="A468" s="126"/>
      <c r="B468" s="151"/>
      <c r="C468" s="126"/>
      <c r="D468" s="126"/>
      <c r="E468" s="126"/>
    </row>
    <row r="469" spans="1:5" x14ac:dyDescent="0.25">
      <c r="A469" s="126"/>
      <c r="B469" s="151"/>
      <c r="C469" s="126"/>
      <c r="D469" s="126"/>
      <c r="E469" s="126"/>
    </row>
    <row r="470" spans="1:5" x14ac:dyDescent="0.25">
      <c r="A470" s="126"/>
      <c r="B470" s="151"/>
      <c r="C470" s="126"/>
      <c r="D470" s="126"/>
      <c r="E470" s="126"/>
    </row>
    <row r="471" spans="1:5" x14ac:dyDescent="0.25">
      <c r="A471" s="126"/>
      <c r="B471" s="151"/>
      <c r="C471" s="126"/>
      <c r="D471" s="126"/>
      <c r="E471" s="126"/>
    </row>
    <row r="472" spans="1:5" x14ac:dyDescent="0.25">
      <c r="A472" s="126"/>
      <c r="B472" s="151"/>
      <c r="C472" s="126"/>
      <c r="D472" s="126"/>
      <c r="E472" s="126"/>
    </row>
    <row r="473" spans="1:5" x14ac:dyDescent="0.25">
      <c r="A473" s="126"/>
      <c r="B473" s="151"/>
      <c r="C473" s="126"/>
      <c r="D473" s="126"/>
      <c r="E473" s="126"/>
    </row>
    <row r="474" spans="1:5" x14ac:dyDescent="0.25">
      <c r="A474" s="126"/>
      <c r="B474" s="151"/>
      <c r="C474" s="126"/>
      <c r="D474" s="126"/>
      <c r="E474" s="126"/>
    </row>
    <row r="475" spans="1:5" x14ac:dyDescent="0.25">
      <c r="A475" s="126"/>
      <c r="B475" s="151"/>
      <c r="C475" s="126"/>
      <c r="D475" s="126"/>
      <c r="E475" s="126"/>
    </row>
    <row r="476" spans="1:5" x14ac:dyDescent="0.25">
      <c r="A476" s="126"/>
      <c r="B476" s="151"/>
      <c r="C476" s="126"/>
      <c r="D476" s="126"/>
      <c r="E476" s="126"/>
    </row>
    <row r="477" spans="1:5" x14ac:dyDescent="0.25">
      <c r="A477" s="126"/>
      <c r="B477" s="151"/>
      <c r="C477" s="126"/>
      <c r="D477" s="126"/>
      <c r="E477" s="126"/>
    </row>
    <row r="478" spans="1:5" x14ac:dyDescent="0.25">
      <c r="A478" s="126"/>
      <c r="B478" s="151"/>
      <c r="C478" s="126"/>
      <c r="D478" s="126"/>
      <c r="E478" s="126"/>
    </row>
    <row r="479" spans="1:5" x14ac:dyDescent="0.25">
      <c r="A479" s="126"/>
      <c r="B479" s="151"/>
      <c r="C479" s="126"/>
      <c r="D479" s="126"/>
      <c r="E479" s="126"/>
    </row>
    <row r="480" spans="1:5" x14ac:dyDescent="0.25">
      <c r="A480" s="126"/>
      <c r="B480" s="151"/>
      <c r="C480" s="126"/>
      <c r="D480" s="126"/>
      <c r="E480" s="126"/>
    </row>
    <row r="481" spans="1:5" x14ac:dyDescent="0.25">
      <c r="A481" s="126"/>
      <c r="B481" s="151"/>
      <c r="C481" s="126"/>
      <c r="D481" s="126"/>
      <c r="E481" s="126"/>
    </row>
    <row r="482" spans="1:5" x14ac:dyDescent="0.25">
      <c r="A482" s="126"/>
      <c r="B482" s="151"/>
      <c r="C482" s="126"/>
      <c r="D482" s="126"/>
      <c r="E482" s="126"/>
    </row>
    <row r="483" spans="1:5" x14ac:dyDescent="0.25">
      <c r="A483" s="126"/>
      <c r="B483" s="151"/>
      <c r="C483" s="126"/>
      <c r="D483" s="126"/>
      <c r="E483" s="126"/>
    </row>
    <row r="484" spans="1:5" x14ac:dyDescent="0.25">
      <c r="A484" s="126"/>
      <c r="B484" s="151"/>
      <c r="C484" s="126"/>
      <c r="D484" s="126"/>
      <c r="E484" s="126"/>
    </row>
    <row r="485" spans="1:5" x14ac:dyDescent="0.25">
      <c r="A485" s="126"/>
      <c r="B485" s="151"/>
      <c r="C485" s="126"/>
      <c r="D485" s="126"/>
      <c r="E485" s="126"/>
    </row>
    <row r="486" spans="1:5" x14ac:dyDescent="0.25">
      <c r="A486" s="126"/>
      <c r="B486" s="151"/>
      <c r="C486" s="126"/>
      <c r="D486" s="126"/>
      <c r="E486" s="126"/>
    </row>
    <row r="487" spans="1:5" x14ac:dyDescent="0.25">
      <c r="A487" s="126"/>
      <c r="B487" s="151"/>
      <c r="C487" s="126"/>
      <c r="D487" s="126"/>
      <c r="E487" s="126"/>
    </row>
    <row r="488" spans="1:5" x14ac:dyDescent="0.25">
      <c r="A488" s="126"/>
      <c r="B488" s="151"/>
      <c r="C488" s="126"/>
      <c r="D488" s="126"/>
      <c r="E488" s="126"/>
    </row>
    <row r="489" spans="1:5" x14ac:dyDescent="0.25">
      <c r="A489" s="126"/>
      <c r="B489" s="151"/>
      <c r="C489" s="126"/>
      <c r="D489" s="126"/>
      <c r="E489" s="126"/>
    </row>
    <row r="490" spans="1:5" x14ac:dyDescent="0.25">
      <c r="A490" s="126"/>
      <c r="B490" s="151"/>
      <c r="C490" s="126"/>
      <c r="D490" s="126"/>
      <c r="E490" s="126"/>
    </row>
    <row r="491" spans="1:5" x14ac:dyDescent="0.25">
      <c r="A491" s="126"/>
      <c r="B491" s="151"/>
      <c r="C491" s="126"/>
      <c r="D491" s="126"/>
      <c r="E491" s="126"/>
    </row>
    <row r="492" spans="1:5" x14ac:dyDescent="0.25">
      <c r="A492" s="126"/>
      <c r="B492" s="151"/>
      <c r="C492" s="126"/>
      <c r="D492" s="126"/>
      <c r="E492" s="126"/>
    </row>
    <row r="493" spans="1:5" x14ac:dyDescent="0.25">
      <c r="A493" s="126"/>
      <c r="B493" s="151"/>
      <c r="C493" s="126"/>
      <c r="D493" s="126"/>
      <c r="E493" s="126"/>
    </row>
    <row r="494" spans="1:5" x14ac:dyDescent="0.25">
      <c r="A494" s="126"/>
      <c r="B494" s="151"/>
      <c r="C494" s="126"/>
      <c r="D494" s="126"/>
      <c r="E494" s="126"/>
    </row>
    <row r="495" spans="1:5" x14ac:dyDescent="0.25">
      <c r="A495" s="126"/>
      <c r="B495" s="151"/>
      <c r="C495" s="126"/>
      <c r="D495" s="126"/>
      <c r="E495" s="126"/>
    </row>
    <row r="496" spans="1:5" x14ac:dyDescent="0.25">
      <c r="A496" s="126"/>
      <c r="B496" s="151"/>
      <c r="C496" s="126"/>
      <c r="D496" s="126"/>
      <c r="E496" s="126"/>
    </row>
    <row r="497" spans="1:5" x14ac:dyDescent="0.25">
      <c r="A497" s="126"/>
      <c r="B497" s="151"/>
      <c r="C497" s="126"/>
      <c r="D497" s="126"/>
      <c r="E497" s="126"/>
    </row>
    <row r="498" spans="1:5" x14ac:dyDescent="0.25">
      <c r="A498" s="126"/>
      <c r="B498" s="151"/>
      <c r="C498" s="126"/>
      <c r="D498" s="126"/>
      <c r="E498" s="126"/>
    </row>
    <row r="499" spans="1:5" x14ac:dyDescent="0.25">
      <c r="A499" s="126"/>
      <c r="B499" s="151"/>
      <c r="C499" s="126"/>
      <c r="D499" s="126"/>
      <c r="E499" s="126"/>
    </row>
    <row r="500" spans="1:5" x14ac:dyDescent="0.25">
      <c r="A500" s="126"/>
      <c r="B500" s="151"/>
      <c r="C500" s="126"/>
      <c r="D500" s="126"/>
      <c r="E500" s="126"/>
    </row>
    <row r="501" spans="1:5" x14ac:dyDescent="0.25">
      <c r="A501" s="126"/>
      <c r="B501" s="151"/>
      <c r="C501" s="126"/>
      <c r="D501" s="126"/>
      <c r="E501" s="126"/>
    </row>
    <row r="502" spans="1:5" x14ac:dyDescent="0.25">
      <c r="A502" s="126"/>
      <c r="B502" s="151"/>
      <c r="C502" s="126"/>
      <c r="D502" s="126"/>
      <c r="E502" s="126"/>
    </row>
    <row r="503" spans="1:5" x14ac:dyDescent="0.25">
      <c r="A503" s="126"/>
      <c r="B503" s="151"/>
      <c r="C503" s="126"/>
      <c r="D503" s="126"/>
      <c r="E503" s="126"/>
    </row>
    <row r="504" spans="1:5" x14ac:dyDescent="0.25">
      <c r="A504" s="126"/>
      <c r="B504" s="151"/>
      <c r="C504" s="126"/>
      <c r="D504" s="126"/>
      <c r="E504" s="126"/>
    </row>
    <row r="505" spans="1:5" x14ac:dyDescent="0.25">
      <c r="A505" s="126"/>
      <c r="B505" s="151"/>
      <c r="C505" s="126"/>
      <c r="D505" s="126"/>
      <c r="E505" s="126"/>
    </row>
    <row r="506" spans="1:5" x14ac:dyDescent="0.25">
      <c r="A506" s="126"/>
      <c r="B506" s="151"/>
      <c r="C506" s="126"/>
      <c r="D506" s="126"/>
      <c r="E506" s="126"/>
    </row>
    <row r="507" spans="1:5" x14ac:dyDescent="0.25">
      <c r="A507" s="126"/>
      <c r="B507" s="151"/>
      <c r="C507" s="126"/>
      <c r="D507" s="126"/>
      <c r="E507" s="126"/>
    </row>
    <row r="508" spans="1:5" x14ac:dyDescent="0.25">
      <c r="A508" s="126"/>
      <c r="B508" s="151"/>
      <c r="C508" s="126"/>
      <c r="D508" s="126"/>
      <c r="E508" s="126"/>
    </row>
    <row r="509" spans="1:5" x14ac:dyDescent="0.25">
      <c r="A509" s="126"/>
      <c r="B509" s="151"/>
      <c r="C509" s="126"/>
      <c r="D509" s="126"/>
      <c r="E509" s="126"/>
    </row>
    <row r="510" spans="1:5" x14ac:dyDescent="0.25">
      <c r="A510" s="126"/>
      <c r="B510" s="151"/>
      <c r="C510" s="126"/>
      <c r="D510" s="126"/>
      <c r="E510" s="126"/>
    </row>
    <row r="511" spans="1:5" x14ac:dyDescent="0.25">
      <c r="A511" s="126"/>
      <c r="B511" s="151"/>
      <c r="C511" s="126"/>
      <c r="D511" s="126"/>
      <c r="E511" s="126"/>
    </row>
    <row r="512" spans="1:5" x14ac:dyDescent="0.25">
      <c r="A512" s="126"/>
      <c r="B512" s="151"/>
      <c r="C512" s="126"/>
      <c r="D512" s="126"/>
      <c r="E512" s="126"/>
    </row>
    <row r="513" spans="1:5" x14ac:dyDescent="0.25">
      <c r="A513" s="126"/>
      <c r="B513" s="151"/>
      <c r="C513" s="126"/>
      <c r="D513" s="126"/>
      <c r="E513" s="126"/>
    </row>
    <row r="514" spans="1:5" x14ac:dyDescent="0.25">
      <c r="A514" s="126"/>
      <c r="B514" s="151"/>
      <c r="C514" s="126"/>
      <c r="D514" s="126"/>
      <c r="E514" s="126"/>
    </row>
    <row r="515" spans="1:5" x14ac:dyDescent="0.25">
      <c r="A515" s="126"/>
      <c r="B515" s="151"/>
      <c r="C515" s="126"/>
      <c r="D515" s="126"/>
      <c r="E515" s="126"/>
    </row>
    <row r="516" spans="1:5" x14ac:dyDescent="0.25">
      <c r="A516" s="126"/>
      <c r="B516" s="151"/>
      <c r="C516" s="126"/>
      <c r="D516" s="126"/>
      <c r="E516" s="126"/>
    </row>
    <row r="517" spans="1:5" x14ac:dyDescent="0.25">
      <c r="A517" s="126"/>
      <c r="B517" s="151"/>
      <c r="C517" s="126"/>
      <c r="D517" s="126"/>
      <c r="E517" s="126"/>
    </row>
    <row r="518" spans="1:5" x14ac:dyDescent="0.25">
      <c r="A518" s="126"/>
      <c r="B518" s="151"/>
      <c r="C518" s="126"/>
      <c r="D518" s="126"/>
      <c r="E518" s="126"/>
    </row>
    <row r="519" spans="1:5" x14ac:dyDescent="0.25">
      <c r="A519" s="126"/>
      <c r="B519" s="151"/>
      <c r="C519" s="126"/>
      <c r="D519" s="126"/>
      <c r="E519" s="126"/>
    </row>
    <row r="520" spans="1:5" x14ac:dyDescent="0.25">
      <c r="A520" s="126"/>
      <c r="B520" s="151"/>
      <c r="C520" s="126"/>
      <c r="D520" s="126"/>
      <c r="E520" s="126"/>
    </row>
    <row r="521" spans="1:5" x14ac:dyDescent="0.25">
      <c r="A521" s="126"/>
      <c r="B521" s="151"/>
      <c r="C521" s="126"/>
      <c r="D521" s="126"/>
      <c r="E521" s="126"/>
    </row>
    <row r="522" spans="1:5" x14ac:dyDescent="0.25">
      <c r="A522" s="126"/>
      <c r="B522" s="151"/>
      <c r="C522" s="126"/>
      <c r="D522" s="126"/>
      <c r="E522" s="126"/>
    </row>
    <row r="523" spans="1:5" x14ac:dyDescent="0.25">
      <c r="A523" s="126"/>
      <c r="B523" s="151"/>
      <c r="C523" s="126"/>
      <c r="D523" s="126"/>
      <c r="E523" s="126"/>
    </row>
    <row r="524" spans="1:5" x14ac:dyDescent="0.25">
      <c r="A524" s="126"/>
      <c r="B524" s="151"/>
      <c r="C524" s="126"/>
      <c r="D524" s="126"/>
      <c r="E524" s="126"/>
    </row>
    <row r="525" spans="1:5" x14ac:dyDescent="0.25">
      <c r="A525" s="126"/>
      <c r="B525" s="151"/>
      <c r="C525" s="126"/>
      <c r="D525" s="126"/>
      <c r="E525" s="126"/>
    </row>
    <row r="526" spans="1:5" x14ac:dyDescent="0.25">
      <c r="A526" s="126"/>
      <c r="B526" s="151"/>
      <c r="C526" s="126"/>
      <c r="D526" s="126"/>
      <c r="E526" s="126"/>
    </row>
    <row r="527" spans="1:5" x14ac:dyDescent="0.25">
      <c r="A527" s="126"/>
      <c r="B527" s="151"/>
      <c r="C527" s="126"/>
      <c r="D527" s="126"/>
      <c r="E527" s="126"/>
    </row>
    <row r="528" spans="1:5" x14ac:dyDescent="0.25">
      <c r="A528" s="126"/>
      <c r="B528" s="151"/>
      <c r="C528" s="126"/>
      <c r="D528" s="126"/>
      <c r="E528" s="126"/>
    </row>
    <row r="529" spans="1:5" x14ac:dyDescent="0.25">
      <c r="A529" s="126"/>
      <c r="B529" s="151"/>
      <c r="C529" s="126"/>
      <c r="D529" s="126"/>
      <c r="E529" s="126"/>
    </row>
    <row r="530" spans="1:5" x14ac:dyDescent="0.25">
      <c r="A530" s="126"/>
      <c r="B530" s="151"/>
      <c r="C530" s="126"/>
      <c r="D530" s="126"/>
      <c r="E530" s="126"/>
    </row>
    <row r="531" spans="1:5" x14ac:dyDescent="0.25">
      <c r="A531" s="126"/>
      <c r="B531" s="151"/>
      <c r="C531" s="126"/>
      <c r="D531" s="126"/>
      <c r="E531" s="126"/>
    </row>
    <row r="532" spans="1:5" x14ac:dyDescent="0.25">
      <c r="A532" s="126"/>
      <c r="B532" s="151"/>
      <c r="C532" s="126"/>
      <c r="D532" s="126"/>
      <c r="E532" s="126"/>
    </row>
    <row r="533" spans="1:5" x14ac:dyDescent="0.25">
      <c r="A533" s="126"/>
      <c r="B533" s="151"/>
      <c r="C533" s="126"/>
      <c r="D533" s="126"/>
      <c r="E533" s="126"/>
    </row>
    <row r="534" spans="1:5" x14ac:dyDescent="0.25">
      <c r="A534" s="126"/>
      <c r="B534" s="151"/>
      <c r="C534" s="126"/>
      <c r="D534" s="126"/>
      <c r="E534" s="126"/>
    </row>
    <row r="535" spans="1:5" x14ac:dyDescent="0.25">
      <c r="A535" s="126"/>
      <c r="B535" s="151"/>
      <c r="C535" s="126"/>
      <c r="D535" s="126"/>
      <c r="E535" s="126"/>
    </row>
    <row r="536" spans="1:5" x14ac:dyDescent="0.25">
      <c r="A536" s="126"/>
      <c r="B536" s="151"/>
      <c r="C536" s="126"/>
      <c r="D536" s="126"/>
      <c r="E536" s="126"/>
    </row>
    <row r="537" spans="1:5" x14ac:dyDescent="0.25">
      <c r="A537" s="126"/>
      <c r="B537" s="151"/>
      <c r="C537" s="126"/>
      <c r="D537" s="126"/>
      <c r="E537" s="126"/>
    </row>
    <row r="538" spans="1:5" x14ac:dyDescent="0.25">
      <c r="A538" s="126"/>
      <c r="B538" s="151"/>
      <c r="C538" s="126"/>
      <c r="D538" s="126"/>
      <c r="E538" s="126"/>
    </row>
    <row r="539" spans="1:5" x14ac:dyDescent="0.25">
      <c r="A539" s="126"/>
      <c r="B539" s="151"/>
      <c r="C539" s="126"/>
      <c r="D539" s="126"/>
      <c r="E539" s="126"/>
    </row>
    <row r="540" spans="1:5" x14ac:dyDescent="0.25">
      <c r="A540" s="126"/>
      <c r="B540" s="151"/>
      <c r="C540" s="126"/>
      <c r="D540" s="126"/>
      <c r="E540" s="126"/>
    </row>
    <row r="541" spans="1:5" x14ac:dyDescent="0.25">
      <c r="A541" s="126"/>
      <c r="B541" s="151"/>
      <c r="C541" s="126"/>
      <c r="D541" s="126"/>
      <c r="E541" s="126"/>
    </row>
    <row r="542" spans="1:5" x14ac:dyDescent="0.25">
      <c r="A542" s="126"/>
      <c r="B542" s="151"/>
      <c r="C542" s="126"/>
      <c r="D542" s="126"/>
      <c r="E542" s="126"/>
    </row>
    <row r="543" spans="1:5" x14ac:dyDescent="0.25">
      <c r="A543" s="126"/>
      <c r="B543" s="151"/>
      <c r="C543" s="126"/>
      <c r="D543" s="126"/>
      <c r="E543" s="126"/>
    </row>
    <row r="544" spans="1:5" x14ac:dyDescent="0.25">
      <c r="A544" s="126"/>
      <c r="B544" s="151"/>
      <c r="C544" s="126"/>
      <c r="D544" s="126"/>
      <c r="E544" s="126"/>
    </row>
    <row r="545" spans="1:5" x14ac:dyDescent="0.25">
      <c r="A545" s="126"/>
      <c r="B545" s="151"/>
      <c r="C545" s="126"/>
      <c r="D545" s="126"/>
      <c r="E545" s="126"/>
    </row>
    <row r="546" spans="1:5" x14ac:dyDescent="0.25">
      <c r="A546" s="126"/>
      <c r="B546" s="151"/>
      <c r="C546" s="126"/>
      <c r="D546" s="126"/>
      <c r="E546" s="126"/>
    </row>
    <row r="547" spans="1:5" x14ac:dyDescent="0.25">
      <c r="A547" s="126"/>
      <c r="B547" s="151"/>
      <c r="C547" s="126"/>
      <c r="D547" s="126"/>
      <c r="E547" s="126"/>
    </row>
    <row r="548" spans="1:5" x14ac:dyDescent="0.25">
      <c r="A548" s="126"/>
      <c r="B548" s="151"/>
      <c r="C548" s="126"/>
      <c r="D548" s="126"/>
      <c r="E548" s="126"/>
    </row>
    <row r="549" spans="1:5" x14ac:dyDescent="0.25">
      <c r="A549" s="126"/>
      <c r="B549" s="151"/>
      <c r="C549" s="126"/>
      <c r="D549" s="126"/>
      <c r="E549" s="126"/>
    </row>
    <row r="550" spans="1:5" x14ac:dyDescent="0.25">
      <c r="A550" s="126"/>
      <c r="B550" s="151"/>
      <c r="C550" s="126"/>
      <c r="D550" s="126"/>
      <c r="E550" s="126"/>
    </row>
    <row r="551" spans="1:5" x14ac:dyDescent="0.25">
      <c r="A551" s="126"/>
      <c r="B551" s="151"/>
      <c r="C551" s="126"/>
      <c r="D551" s="126"/>
      <c r="E551" s="126"/>
    </row>
    <row r="552" spans="1:5" x14ac:dyDescent="0.25">
      <c r="A552" s="126"/>
      <c r="B552" s="151"/>
      <c r="C552" s="126"/>
      <c r="D552" s="126"/>
      <c r="E552" s="126"/>
    </row>
    <row r="553" spans="1:5" x14ac:dyDescent="0.25">
      <c r="A553" s="126"/>
      <c r="B553" s="151"/>
      <c r="C553" s="126"/>
      <c r="D553" s="126"/>
      <c r="E553" s="126"/>
    </row>
    <row r="554" spans="1:5" x14ac:dyDescent="0.25">
      <c r="A554" s="126"/>
      <c r="B554" s="151"/>
      <c r="C554" s="126"/>
      <c r="D554" s="126"/>
      <c r="E554" s="126"/>
    </row>
    <row r="555" spans="1:5" x14ac:dyDescent="0.25">
      <c r="A555" s="126"/>
      <c r="B555" s="151"/>
      <c r="C555" s="126"/>
      <c r="D555" s="126"/>
      <c r="E555" s="126"/>
    </row>
    <row r="556" spans="1:5" x14ac:dyDescent="0.25">
      <c r="A556" s="126"/>
      <c r="B556" s="151"/>
      <c r="C556" s="126"/>
      <c r="D556" s="126"/>
      <c r="E556" s="126"/>
    </row>
    <row r="557" spans="1:5" x14ac:dyDescent="0.25">
      <c r="A557" s="126"/>
      <c r="B557" s="151"/>
      <c r="C557" s="126"/>
      <c r="D557" s="126"/>
      <c r="E557" s="126"/>
    </row>
    <row r="558" spans="1:5" x14ac:dyDescent="0.25">
      <c r="A558" s="126"/>
      <c r="B558" s="151"/>
      <c r="C558" s="126"/>
      <c r="D558" s="126"/>
      <c r="E558" s="126"/>
    </row>
    <row r="559" spans="1:5" x14ac:dyDescent="0.25">
      <c r="A559" s="126"/>
      <c r="B559" s="151"/>
      <c r="C559" s="126"/>
      <c r="D559" s="126"/>
      <c r="E559" s="126"/>
    </row>
    <row r="560" spans="1:5" x14ac:dyDescent="0.25">
      <c r="A560" s="126"/>
      <c r="B560" s="151"/>
      <c r="C560" s="126"/>
      <c r="D560" s="126"/>
      <c r="E560" s="126"/>
    </row>
    <row r="561" spans="1:5" x14ac:dyDescent="0.25">
      <c r="A561" s="126"/>
      <c r="B561" s="151"/>
      <c r="C561" s="126"/>
      <c r="D561" s="126"/>
      <c r="E561" s="126"/>
    </row>
    <row r="562" spans="1:5" x14ac:dyDescent="0.25">
      <c r="A562" s="126"/>
      <c r="B562" s="151"/>
      <c r="C562" s="126"/>
      <c r="D562" s="126"/>
      <c r="E562" s="126"/>
    </row>
    <row r="563" spans="1:5" x14ac:dyDescent="0.25">
      <c r="A563" s="126"/>
      <c r="B563" s="151"/>
      <c r="C563" s="126"/>
      <c r="D563" s="126"/>
      <c r="E563" s="126"/>
    </row>
    <row r="564" spans="1:5" x14ac:dyDescent="0.25">
      <c r="A564" s="126"/>
      <c r="B564" s="151"/>
      <c r="C564" s="126"/>
      <c r="D564" s="126"/>
      <c r="E564" s="126"/>
    </row>
    <row r="565" spans="1:5" x14ac:dyDescent="0.25">
      <c r="A565" s="126"/>
      <c r="B565" s="151"/>
      <c r="C565" s="126"/>
      <c r="D565" s="126"/>
      <c r="E565" s="126"/>
    </row>
    <row r="566" spans="1:5" x14ac:dyDescent="0.25">
      <c r="A566" s="126"/>
      <c r="B566" s="151"/>
      <c r="C566" s="126"/>
      <c r="D566" s="126"/>
      <c r="E566" s="126"/>
    </row>
    <row r="567" spans="1:5" x14ac:dyDescent="0.25">
      <c r="A567" s="126"/>
      <c r="B567" s="151"/>
      <c r="C567" s="126"/>
      <c r="D567" s="126"/>
      <c r="E567" s="126"/>
    </row>
    <row r="568" spans="1:5" x14ac:dyDescent="0.25">
      <c r="A568" s="126"/>
      <c r="B568" s="151"/>
      <c r="C568" s="126"/>
      <c r="D568" s="126"/>
      <c r="E568" s="126"/>
    </row>
    <row r="569" spans="1:5" x14ac:dyDescent="0.25">
      <c r="A569" s="126"/>
      <c r="B569" s="151"/>
      <c r="C569" s="126"/>
      <c r="D569" s="126"/>
      <c r="E569" s="126"/>
    </row>
    <row r="570" spans="1:5" x14ac:dyDescent="0.25">
      <c r="A570" s="126"/>
      <c r="B570" s="151"/>
      <c r="C570" s="126"/>
      <c r="D570" s="126"/>
      <c r="E570" s="126"/>
    </row>
    <row r="571" spans="1:5" x14ac:dyDescent="0.25">
      <c r="A571" s="126"/>
      <c r="B571" s="151"/>
      <c r="C571" s="126"/>
      <c r="D571" s="126"/>
      <c r="E571" s="126"/>
    </row>
    <row r="572" spans="1:5" x14ac:dyDescent="0.25">
      <c r="A572" s="126"/>
      <c r="B572" s="151"/>
      <c r="C572" s="126"/>
      <c r="D572" s="126"/>
      <c r="E572" s="126"/>
    </row>
    <row r="573" spans="1:5" x14ac:dyDescent="0.25">
      <c r="A573" s="126"/>
      <c r="B573" s="151"/>
      <c r="C573" s="126"/>
      <c r="D573" s="126"/>
      <c r="E573" s="126"/>
    </row>
    <row r="574" spans="1:5" x14ac:dyDescent="0.25">
      <c r="A574" s="126"/>
      <c r="B574" s="151"/>
      <c r="C574" s="126"/>
      <c r="D574" s="126"/>
      <c r="E574" s="126"/>
    </row>
    <row r="575" spans="1:5" x14ac:dyDescent="0.25">
      <c r="A575" s="126"/>
      <c r="B575" s="151"/>
      <c r="C575" s="126"/>
      <c r="D575" s="126"/>
      <c r="E575" s="126"/>
    </row>
    <row r="576" spans="1:5" x14ac:dyDescent="0.25">
      <c r="A576" s="126"/>
      <c r="B576" s="151"/>
      <c r="C576" s="126"/>
      <c r="D576" s="126"/>
      <c r="E576" s="126"/>
    </row>
    <row r="577" spans="1:5" x14ac:dyDescent="0.25">
      <c r="A577" s="126"/>
      <c r="B577" s="151"/>
      <c r="C577" s="126"/>
      <c r="D577" s="126"/>
      <c r="E577" s="126"/>
    </row>
    <row r="578" spans="1:5" x14ac:dyDescent="0.25">
      <c r="A578" s="126"/>
      <c r="B578" s="151"/>
      <c r="C578" s="126"/>
      <c r="D578" s="126"/>
      <c r="E578" s="126"/>
    </row>
    <row r="579" spans="1:5" x14ac:dyDescent="0.25">
      <c r="A579" s="126"/>
      <c r="B579" s="151"/>
      <c r="C579" s="126"/>
      <c r="D579" s="126"/>
      <c r="E579" s="126"/>
    </row>
    <row r="580" spans="1:5" x14ac:dyDescent="0.25">
      <c r="A580" s="126"/>
      <c r="B580" s="151"/>
      <c r="C580" s="126"/>
      <c r="D580" s="126"/>
      <c r="E580" s="126"/>
    </row>
    <row r="581" spans="1:5" x14ac:dyDescent="0.25">
      <c r="A581" s="126"/>
      <c r="B581" s="151"/>
      <c r="C581" s="126"/>
      <c r="D581" s="126"/>
      <c r="E581" s="126"/>
    </row>
    <row r="582" spans="1:5" x14ac:dyDescent="0.25">
      <c r="A582" s="126"/>
      <c r="B582" s="151"/>
      <c r="C582" s="126"/>
      <c r="D582" s="126"/>
      <c r="E582" s="126"/>
    </row>
    <row r="583" spans="1:5" x14ac:dyDescent="0.25">
      <c r="A583" s="126"/>
      <c r="B583" s="151"/>
      <c r="C583" s="126"/>
      <c r="D583" s="126"/>
      <c r="E583" s="126"/>
    </row>
    <row r="584" spans="1:5" x14ac:dyDescent="0.25">
      <c r="A584" s="126"/>
      <c r="B584" s="151"/>
      <c r="C584" s="126"/>
      <c r="D584" s="126"/>
      <c r="E584" s="126"/>
    </row>
    <row r="585" spans="1:5" x14ac:dyDescent="0.25">
      <c r="A585" s="126"/>
      <c r="B585" s="151"/>
      <c r="C585" s="126"/>
      <c r="D585" s="126"/>
      <c r="E585" s="126"/>
    </row>
    <row r="586" spans="1:5" x14ac:dyDescent="0.25">
      <c r="A586" s="126"/>
      <c r="B586" s="151"/>
      <c r="C586" s="126"/>
      <c r="D586" s="126"/>
      <c r="E586" s="126"/>
    </row>
    <row r="587" spans="1:5" x14ac:dyDescent="0.25">
      <c r="A587" s="126"/>
      <c r="B587" s="151"/>
      <c r="C587" s="126"/>
      <c r="D587" s="126"/>
      <c r="E587" s="126"/>
    </row>
    <row r="588" spans="1:5" x14ac:dyDescent="0.25">
      <c r="A588" s="126"/>
      <c r="B588" s="151"/>
      <c r="C588" s="126"/>
      <c r="D588" s="126"/>
      <c r="E588" s="126"/>
    </row>
    <row r="589" spans="1:5" x14ac:dyDescent="0.25">
      <c r="A589" s="126"/>
      <c r="B589" s="151"/>
      <c r="C589" s="126"/>
      <c r="D589" s="126"/>
      <c r="E589" s="126"/>
    </row>
  </sheetData>
  <autoFilter ref="A78:E88">
    <sortState ref="A79:E88">
      <sortCondition ref="D78:D88"/>
    </sortState>
  </autoFilter>
  <sortState ref="A53:F81">
    <sortCondition ref="E53"/>
  </sortState>
  <mergeCells count="17">
    <mergeCell ref="F1:G1"/>
    <mergeCell ref="A1:E1"/>
    <mergeCell ref="A2:E2"/>
    <mergeCell ref="A7:E7"/>
    <mergeCell ref="A72:E72"/>
    <mergeCell ref="A84:B84"/>
    <mergeCell ref="A87:E87"/>
    <mergeCell ref="D91:E91"/>
    <mergeCell ref="D92:E92"/>
    <mergeCell ref="D88:E88"/>
    <mergeCell ref="D89:E89"/>
    <mergeCell ref="D90:E90"/>
    <mergeCell ref="C28:E28"/>
    <mergeCell ref="A30:E30"/>
    <mergeCell ref="C36:E36"/>
    <mergeCell ref="A38:E38"/>
    <mergeCell ref="A56:E56"/>
  </mergeCells>
  <phoneticPr fontId="46" type="noConversion"/>
  <conditionalFormatting sqref="B590:B1048576">
    <cfRule type="duplicateValues" dxfId="215" priority="2412"/>
    <cfRule type="duplicateValues" dxfId="214" priority="2414"/>
  </conditionalFormatting>
  <conditionalFormatting sqref="E590:E1048576">
    <cfRule type="duplicateValues" dxfId="213" priority="2415"/>
  </conditionalFormatting>
  <conditionalFormatting sqref="B590:B1048576">
    <cfRule type="duplicateValues" dxfId="212" priority="1937"/>
  </conditionalFormatting>
  <conditionalFormatting sqref="B590:B1048576">
    <cfRule type="duplicateValues" dxfId="211" priority="1754"/>
  </conditionalFormatting>
  <conditionalFormatting sqref="B383:B589">
    <cfRule type="duplicateValues" dxfId="210" priority="212"/>
  </conditionalFormatting>
  <conditionalFormatting sqref="B383:B589">
    <cfRule type="duplicateValues" dxfId="209" priority="211"/>
  </conditionalFormatting>
  <conditionalFormatting sqref="B383:B589">
    <cfRule type="duplicateValues" dxfId="208" priority="209"/>
    <cfRule type="duplicateValues" dxfId="207" priority="210"/>
  </conditionalFormatting>
  <conditionalFormatting sqref="B383:B589">
    <cfRule type="duplicateValues" dxfId="206" priority="198"/>
  </conditionalFormatting>
  <conditionalFormatting sqref="E383:E589">
    <cfRule type="duplicateValues" dxfId="205" priority="197"/>
  </conditionalFormatting>
  <conditionalFormatting sqref="E383:E589">
    <cfRule type="duplicateValues" dxfId="204" priority="215"/>
  </conditionalFormatting>
  <conditionalFormatting sqref="B383:B589">
    <cfRule type="duplicateValues" dxfId="203" priority="177"/>
    <cfRule type="duplicateValues" dxfId="202" priority="184"/>
    <cfRule type="duplicateValues" dxfId="201" priority="185"/>
  </conditionalFormatting>
  <conditionalFormatting sqref="B256:B382">
    <cfRule type="duplicateValues" dxfId="200" priority="148"/>
  </conditionalFormatting>
  <conditionalFormatting sqref="B256:B382">
    <cfRule type="duplicateValues" dxfId="199" priority="147"/>
  </conditionalFormatting>
  <conditionalFormatting sqref="B256:B382">
    <cfRule type="duplicateValues" dxfId="198" priority="145"/>
    <cfRule type="duplicateValues" dxfId="197" priority="146"/>
  </conditionalFormatting>
  <conditionalFormatting sqref="B256:B382">
    <cfRule type="duplicateValues" dxfId="196" priority="134"/>
  </conditionalFormatting>
  <conditionalFormatting sqref="E256:E382">
    <cfRule type="duplicateValues" dxfId="195" priority="133"/>
  </conditionalFormatting>
  <conditionalFormatting sqref="B256:B382">
    <cfRule type="duplicateValues" dxfId="194" priority="117"/>
    <cfRule type="duplicateValues" dxfId="193" priority="122"/>
    <cfRule type="duplicateValues" dxfId="192" priority="123"/>
  </conditionalFormatting>
  <conditionalFormatting sqref="E256:E382">
    <cfRule type="duplicateValues" dxfId="191" priority="90"/>
  </conditionalFormatting>
  <conditionalFormatting sqref="E256:E382">
    <cfRule type="duplicateValues" dxfId="190" priority="154"/>
  </conditionalFormatting>
  <conditionalFormatting sqref="B100:B255 B1:B7 B29:B30 B55:B56 B71:B72 B37:B38 B40:B53 B58:B69 B74:B77 B83:B98 B79:B81">
    <cfRule type="duplicateValues" dxfId="189" priority="75"/>
  </conditionalFormatting>
  <conditionalFormatting sqref="B100:B255 B29:B30 B1:B7 B55:B56 B71:B72 B37:B38 B40:B53 B58:B69 B74:B77 B83:B98 B79:B81">
    <cfRule type="duplicateValues" dxfId="188" priority="74"/>
  </conditionalFormatting>
  <conditionalFormatting sqref="B100:B255 B1:B7 B55:B56 B71:B72 B37:B38 B29:B30 B40:B53 B58:B69 B74:B77 B83:B98 B79:B81 B9:B27">
    <cfRule type="duplicateValues" dxfId="187" priority="72"/>
    <cfRule type="duplicateValues" dxfId="186" priority="73"/>
  </conditionalFormatting>
  <conditionalFormatting sqref="E41">
    <cfRule type="duplicateValues" dxfId="185" priority="71"/>
  </conditionalFormatting>
  <conditionalFormatting sqref="E59">
    <cfRule type="duplicateValues" dxfId="184" priority="70"/>
  </conditionalFormatting>
  <conditionalFormatting sqref="E91">
    <cfRule type="duplicateValues" dxfId="183" priority="69"/>
  </conditionalFormatting>
  <conditionalFormatting sqref="E60">
    <cfRule type="duplicateValues" dxfId="182" priority="68"/>
  </conditionalFormatting>
  <conditionalFormatting sqref="E18">
    <cfRule type="duplicateValues" dxfId="181" priority="67"/>
  </conditionalFormatting>
  <conditionalFormatting sqref="E75">
    <cfRule type="duplicateValues" dxfId="180" priority="66"/>
  </conditionalFormatting>
  <conditionalFormatting sqref="B79:B255 B36:B77 B1:B31">
    <cfRule type="duplicateValues" dxfId="179" priority="65"/>
  </conditionalFormatting>
  <conditionalFormatting sqref="E98:E255 E36:E43 E53:E62 E69:E77 E80:E92 E1:E15 E18:E20 E23:E32">
    <cfRule type="duplicateValues" dxfId="178" priority="64"/>
  </conditionalFormatting>
  <conditionalFormatting sqref="E15 E10">
    <cfRule type="duplicateValues" dxfId="177" priority="76"/>
  </conditionalFormatting>
  <conditionalFormatting sqref="B32:B35">
    <cfRule type="duplicateValues" dxfId="176" priority="62"/>
  </conditionalFormatting>
  <conditionalFormatting sqref="B32:B35">
    <cfRule type="duplicateValues" dxfId="175" priority="61"/>
  </conditionalFormatting>
  <conditionalFormatting sqref="B32:B35">
    <cfRule type="duplicateValues" dxfId="174" priority="59"/>
    <cfRule type="duplicateValues" dxfId="173" priority="60"/>
  </conditionalFormatting>
  <conditionalFormatting sqref="B32:B35">
    <cfRule type="duplicateValues" dxfId="172" priority="58"/>
  </conditionalFormatting>
  <conditionalFormatting sqref="E33:E35">
    <cfRule type="duplicateValues" dxfId="171" priority="57"/>
  </conditionalFormatting>
  <conditionalFormatting sqref="E33:E35">
    <cfRule type="duplicateValues" dxfId="170" priority="63"/>
  </conditionalFormatting>
  <conditionalFormatting sqref="B79:B255 B1:B77">
    <cfRule type="duplicateValues" dxfId="169" priority="54"/>
    <cfRule type="duplicateValues" dxfId="168" priority="55"/>
    <cfRule type="duplicateValues" dxfId="167" priority="56"/>
  </conditionalFormatting>
  <conditionalFormatting sqref="E93:E97">
    <cfRule type="duplicateValues" dxfId="166" priority="53"/>
  </conditionalFormatting>
  <conditionalFormatting sqref="B78">
    <cfRule type="duplicateValues" dxfId="165" priority="51"/>
  </conditionalFormatting>
  <conditionalFormatting sqref="B78">
    <cfRule type="duplicateValues" dxfId="164" priority="50"/>
  </conditionalFormatting>
  <conditionalFormatting sqref="B78">
    <cfRule type="duplicateValues" dxfId="163" priority="48"/>
    <cfRule type="duplicateValues" dxfId="162" priority="49"/>
  </conditionalFormatting>
  <conditionalFormatting sqref="B78">
    <cfRule type="duplicateValues" dxfId="161" priority="47"/>
  </conditionalFormatting>
  <conditionalFormatting sqref="E78">
    <cfRule type="duplicateValues" dxfId="160" priority="46"/>
  </conditionalFormatting>
  <conditionalFormatting sqref="E78">
    <cfRule type="duplicateValues" dxfId="159" priority="52"/>
  </conditionalFormatting>
  <conditionalFormatting sqref="B78">
    <cfRule type="duplicateValues" dxfId="158" priority="43"/>
    <cfRule type="duplicateValues" dxfId="157" priority="44"/>
    <cfRule type="duplicateValues" dxfId="156" priority="45"/>
  </conditionalFormatting>
  <conditionalFormatting sqref="B9:B27">
    <cfRule type="duplicateValues" dxfId="155" priority="77"/>
  </conditionalFormatting>
  <conditionalFormatting sqref="E42">
    <cfRule type="duplicateValues" dxfId="154" priority="78"/>
  </conditionalFormatting>
  <conditionalFormatting sqref="E43 E11:E12">
    <cfRule type="duplicateValues" dxfId="153" priority="79"/>
  </conditionalFormatting>
  <conditionalFormatting sqref="E44">
    <cfRule type="duplicateValues" dxfId="152" priority="41"/>
  </conditionalFormatting>
  <conditionalFormatting sqref="E44">
    <cfRule type="duplicateValues" dxfId="151" priority="42"/>
  </conditionalFormatting>
  <conditionalFormatting sqref="E16">
    <cfRule type="duplicateValues" dxfId="150" priority="39"/>
  </conditionalFormatting>
  <conditionalFormatting sqref="E16">
    <cfRule type="duplicateValues" dxfId="149" priority="40"/>
  </conditionalFormatting>
  <conditionalFormatting sqref="E21">
    <cfRule type="duplicateValues" dxfId="148" priority="37"/>
  </conditionalFormatting>
  <conditionalFormatting sqref="E21">
    <cfRule type="duplicateValues" dxfId="147" priority="38"/>
  </conditionalFormatting>
  <conditionalFormatting sqref="E63">
    <cfRule type="duplicateValues" dxfId="146" priority="35"/>
  </conditionalFormatting>
  <conditionalFormatting sqref="E63">
    <cfRule type="duplicateValues" dxfId="145" priority="36"/>
  </conditionalFormatting>
  <conditionalFormatting sqref="E69:E78 E53:E63 E80:E255 E1:E16 E18:E44">
    <cfRule type="duplicateValues" dxfId="144" priority="34"/>
  </conditionalFormatting>
  <conditionalFormatting sqref="E22">
    <cfRule type="duplicateValues" dxfId="143" priority="32"/>
  </conditionalFormatting>
  <conditionalFormatting sqref="E22">
    <cfRule type="duplicateValues" dxfId="142" priority="33"/>
  </conditionalFormatting>
  <conditionalFormatting sqref="E79">
    <cfRule type="duplicateValues" dxfId="141" priority="31"/>
  </conditionalFormatting>
  <conditionalFormatting sqref="E79">
    <cfRule type="duplicateValues" dxfId="140" priority="29"/>
  </conditionalFormatting>
  <conditionalFormatting sqref="E79">
    <cfRule type="duplicateValues" dxfId="139" priority="30"/>
  </conditionalFormatting>
  <conditionalFormatting sqref="E64">
    <cfRule type="duplicateValues" dxfId="138" priority="28"/>
  </conditionalFormatting>
  <conditionalFormatting sqref="E64">
    <cfRule type="duplicateValues" dxfId="137" priority="26"/>
  </conditionalFormatting>
  <conditionalFormatting sqref="E64">
    <cfRule type="duplicateValues" dxfId="136" priority="27"/>
  </conditionalFormatting>
  <conditionalFormatting sqref="E65">
    <cfRule type="duplicateValues" dxfId="135" priority="25"/>
  </conditionalFormatting>
  <conditionalFormatting sqref="E65">
    <cfRule type="duplicateValues" dxfId="134" priority="23"/>
  </conditionalFormatting>
  <conditionalFormatting sqref="E65">
    <cfRule type="duplicateValues" dxfId="133" priority="24"/>
  </conditionalFormatting>
  <conditionalFormatting sqref="E66:E68">
    <cfRule type="duplicateValues" dxfId="132" priority="22"/>
  </conditionalFormatting>
  <conditionalFormatting sqref="E66:E68">
    <cfRule type="duplicateValues" dxfId="131" priority="20"/>
  </conditionalFormatting>
  <conditionalFormatting sqref="E66:E68">
    <cfRule type="duplicateValues" dxfId="130" priority="21"/>
  </conditionalFormatting>
  <conditionalFormatting sqref="E47">
    <cfRule type="duplicateValues" dxfId="129" priority="18"/>
  </conditionalFormatting>
  <conditionalFormatting sqref="E47">
    <cfRule type="duplicateValues" dxfId="128" priority="19"/>
  </conditionalFormatting>
  <conditionalFormatting sqref="E47">
    <cfRule type="duplicateValues" dxfId="127" priority="17"/>
  </conditionalFormatting>
  <conditionalFormatting sqref="B11:B15">
    <cfRule type="duplicateValues" dxfId="126" priority="16"/>
  </conditionalFormatting>
  <conditionalFormatting sqref="B11:B15">
    <cfRule type="duplicateValues" dxfId="125" priority="15"/>
  </conditionalFormatting>
  <conditionalFormatting sqref="B16:B17">
    <cfRule type="duplicateValues" dxfId="124" priority="14"/>
  </conditionalFormatting>
  <conditionalFormatting sqref="B16:B17">
    <cfRule type="duplicateValues" dxfId="123" priority="13"/>
  </conditionalFormatting>
  <conditionalFormatting sqref="E45:E46 E17">
    <cfRule type="duplicateValues" dxfId="122" priority="80"/>
  </conditionalFormatting>
  <conditionalFormatting sqref="B19">
    <cfRule type="duplicateValues" dxfId="121" priority="12"/>
  </conditionalFormatting>
  <conditionalFormatting sqref="B19">
    <cfRule type="duplicateValues" dxfId="120" priority="11"/>
  </conditionalFormatting>
  <conditionalFormatting sqref="B18">
    <cfRule type="duplicateValues" dxfId="119" priority="10"/>
  </conditionalFormatting>
  <conditionalFormatting sqref="B18">
    <cfRule type="duplicateValues" dxfId="118" priority="9"/>
  </conditionalFormatting>
  <conditionalFormatting sqref="B18">
    <cfRule type="duplicateValues" dxfId="117" priority="7"/>
    <cfRule type="duplicateValues" dxfId="116" priority="8"/>
  </conditionalFormatting>
  <conditionalFormatting sqref="E98:E255 E13:E14 E53:E58 E36:E40 E92 E61:E62 E76:E77 E69:E74 E1:E9 E80:E90 E19:E20 E23:E32">
    <cfRule type="duplicateValues" dxfId="115" priority="81"/>
  </conditionalFormatting>
  <conditionalFormatting sqref="E48">
    <cfRule type="duplicateValues" dxfId="114" priority="5"/>
  </conditionalFormatting>
  <conditionalFormatting sqref="E48">
    <cfRule type="duplicateValues" dxfId="113" priority="6"/>
  </conditionalFormatting>
  <conditionalFormatting sqref="E48">
    <cfRule type="duplicateValues" dxfId="112" priority="4"/>
  </conditionalFormatting>
  <conditionalFormatting sqref="E49:E52">
    <cfRule type="duplicateValues" dxfId="111" priority="2"/>
  </conditionalFormatting>
  <conditionalFormatting sqref="E49:E52">
    <cfRule type="duplicateValues" dxfId="110" priority="1"/>
  </conditionalFormatting>
  <conditionalFormatting sqref="E49:E52">
    <cfRule type="duplicateValues" dxfId="109" priority="3"/>
  </conditionalFormatting>
  <hyperlinks>
    <hyperlink ref="E82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8" priority="6"/>
  </conditionalFormatting>
  <conditionalFormatting sqref="A831">
    <cfRule type="duplicateValues" dxfId="107" priority="5"/>
  </conditionalFormatting>
  <conditionalFormatting sqref="A832">
    <cfRule type="duplicateValues" dxfId="106" priority="4"/>
  </conditionalFormatting>
  <conditionalFormatting sqref="A833">
    <cfRule type="duplicateValues" dxfId="105" priority="3"/>
  </conditionalFormatting>
  <conditionalFormatting sqref="A834">
    <cfRule type="duplicateValues" dxfId="104" priority="2"/>
  </conditionalFormatting>
  <conditionalFormatting sqref="A1:A1048576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2417</v>
      </c>
      <c r="B1" s="211"/>
      <c r="C1" s="211"/>
      <c r="D1" s="211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2426</v>
      </c>
      <c r="B18" s="211"/>
      <c r="C18" s="211"/>
      <c r="D18" s="211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2021-07-30T23:29:58Z</dcterms:modified>
</cp:coreProperties>
</file>