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1\"/>
    </mc:Choice>
  </mc:AlternateContent>
  <bookViews>
    <workbookView xWindow="0" yWindow="0" windowWidth="19200" windowHeight="8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6" i="1" l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/>
  <c r="A51" i="1"/>
  <c r="F52" i="1"/>
  <c r="G52" i="1"/>
  <c r="H52" i="1"/>
  <c r="I52" i="1"/>
  <c r="J52" i="1"/>
  <c r="K52" i="1"/>
  <c r="F51" i="1"/>
  <c r="G51" i="1"/>
  <c r="H51" i="1"/>
  <c r="I51" i="1"/>
  <c r="J51" i="1"/>
  <c r="K51" i="1"/>
  <c r="F49" i="1" l="1"/>
  <c r="G49" i="1"/>
  <c r="H49" i="1"/>
  <c r="I49" i="1"/>
  <c r="J49" i="1"/>
  <c r="K49" i="1"/>
  <c r="A42" i="1"/>
  <c r="A49" i="1"/>
  <c r="A48" i="1"/>
  <c r="A47" i="1"/>
  <c r="A46" i="1"/>
  <c r="A45" i="1"/>
  <c r="A44" i="1"/>
  <c r="A4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1" i="1"/>
  <c r="A40" i="1"/>
  <c r="A39" i="1"/>
  <c r="A38" i="1"/>
  <c r="A37" i="1"/>
  <c r="A36" i="1"/>
  <c r="A35" i="1"/>
  <c r="A34" i="1"/>
  <c r="A33" i="1"/>
  <c r="A32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85" i="16" s="1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1" i="1" l="1"/>
  <c r="G31" i="1"/>
  <c r="H31" i="1"/>
  <c r="I31" i="1"/>
  <c r="J31" i="1"/>
  <c r="K31" i="1"/>
  <c r="A31" i="1"/>
  <c r="A30" i="1"/>
  <c r="A29" i="1"/>
  <c r="A28" i="1"/>
  <c r="A27" i="1"/>
  <c r="A26" i="1"/>
  <c r="A25" i="1"/>
  <c r="A24" i="1"/>
  <c r="A23" i="1"/>
  <c r="A22" i="1"/>
  <c r="A21" i="1"/>
  <c r="A20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F16" i="1" l="1"/>
  <c r="G16" i="1"/>
  <c r="H16" i="1"/>
  <c r="I16" i="1"/>
  <c r="J16" i="1"/>
  <c r="K16" i="1"/>
  <c r="F50" i="1"/>
  <c r="G50" i="1"/>
  <c r="H50" i="1"/>
  <c r="I50" i="1"/>
  <c r="J50" i="1"/>
  <c r="K50" i="1"/>
  <c r="A16" i="1"/>
  <c r="A50" i="1"/>
  <c r="F15" i="1" l="1"/>
  <c r="G15" i="1"/>
  <c r="H15" i="1"/>
  <c r="I15" i="1"/>
  <c r="J15" i="1"/>
  <c r="K15" i="1"/>
  <c r="F13" i="1"/>
  <c r="G13" i="1"/>
  <c r="H13" i="1"/>
  <c r="I13" i="1"/>
  <c r="J13" i="1"/>
  <c r="K13" i="1"/>
  <c r="F14" i="1"/>
  <c r="G14" i="1"/>
  <c r="H14" i="1"/>
  <c r="I14" i="1"/>
  <c r="J14" i="1"/>
  <c r="K14" i="1"/>
  <c r="F9" i="1"/>
  <c r="G9" i="1"/>
  <c r="H9" i="1"/>
  <c r="I9" i="1"/>
  <c r="J9" i="1"/>
  <c r="K9" i="1"/>
  <c r="F11" i="1"/>
  <c r="G11" i="1"/>
  <c r="H11" i="1"/>
  <c r="I11" i="1"/>
  <c r="J11" i="1"/>
  <c r="K11" i="1"/>
  <c r="F7" i="1"/>
  <c r="G7" i="1"/>
  <c r="H7" i="1"/>
  <c r="I7" i="1"/>
  <c r="J7" i="1"/>
  <c r="K7" i="1"/>
  <c r="F8" i="1"/>
  <c r="G8" i="1"/>
  <c r="H8" i="1"/>
  <c r="I8" i="1"/>
  <c r="J8" i="1"/>
  <c r="K8" i="1"/>
  <c r="A15" i="1" l="1"/>
  <c r="A14" i="1" l="1"/>
  <c r="A13" i="1"/>
  <c r="F12" i="1" l="1"/>
  <c r="G12" i="1"/>
  <c r="H12" i="1"/>
  <c r="I12" i="1"/>
  <c r="J12" i="1"/>
  <c r="K12" i="1"/>
  <c r="A12" i="1"/>
  <c r="A11" i="1" l="1"/>
  <c r="A10" i="1" l="1"/>
  <c r="F10" i="1"/>
  <c r="G10" i="1"/>
  <c r="H10" i="1"/>
  <c r="I10" i="1"/>
  <c r="J10" i="1"/>
  <c r="K10" i="1"/>
  <c r="A9" i="1" l="1"/>
  <c r="A8" i="1" l="1"/>
  <c r="A7" i="1" l="1"/>
  <c r="A10" i="3" l="1"/>
  <c r="F10" i="3"/>
  <c r="G10" i="3"/>
  <c r="H10" i="3"/>
  <c r="I10" i="3"/>
  <c r="J10" i="3"/>
  <c r="A6" i="1" l="1"/>
  <c r="F6" i="1"/>
  <c r="G6" i="1"/>
  <c r="H6" i="1"/>
  <c r="I6" i="1"/>
  <c r="J6" i="1"/>
  <c r="K6" i="1"/>
  <c r="A9" i="3" l="1"/>
  <c r="J9" i="3"/>
  <c r="I9" i="3"/>
  <c r="H9" i="3"/>
  <c r="G9" i="3"/>
  <c r="F9" i="3"/>
  <c r="F5" i="1" l="1"/>
  <c r="G5" i="1"/>
  <c r="H5" i="1"/>
  <c r="I5" i="1"/>
  <c r="J5" i="1"/>
  <c r="K5" i="1"/>
  <c r="A5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<sst xmlns="http://schemas.openxmlformats.org/spreadsheetml/2006/main" count="13735" uniqueCount="2626">
  <si>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</si>
  <si>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</si>
  <si>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</si>
  <si>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</si>
  <si>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</si>
  <si>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</si>
  <si>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</si>
  <si>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</si>
  <si>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</si>
  <si>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</si>
  <si>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</si>
  <si>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</si>
  <si>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</si>
  <si>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</si>
  <si>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</si>
  <si>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</si>
  <si>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</si>
  <si>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</si>
  <si>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</si>
  <si>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</si>
  <si>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</si>
  <si>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</si>
  <si>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</si>
  <si>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</si>
  <si>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</si>
  <si>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</si>
  <si>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</si>
  <si>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</si>
  <si>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</si>
  <si>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</si>
  <si>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</si>
  <si>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</si>
  <si>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</si>
  <si>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</si>
  <si>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</si>
  <si>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</si>
  <si>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</si>
  <si>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</si>
  <si>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</si>
  <si>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</si>
  <si>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</si>
  <si>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</si>
  <si>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</si>
  <si>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</si>
  <si>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</si>
  <si>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</si>
  <si>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</si>
  <si>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</si>
  <si>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</si>
  <si>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</si>
  <si>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</si>
  <si>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</si>
  <si>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</si>
  <si>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</si>
  <si>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</si>
  <si>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</si>
  <si>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</si>
  <si>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</si>
  <si>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</si>
  <si>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</si>
  <si>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</si>
  <si>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</si>
  <si>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</si>
  <si>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</si>
  <si>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</si>
  <si>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</si>
  <si>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</si>
  <si>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</si>
  <si>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</si>
  <si>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</si>
  <si>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</si>
  <si>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</si>
  <si>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</si>
  <si>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</si>
  <si>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</si>
  <si>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</si>
  <si>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</si>
  <si>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</si>
  <si>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</si>
  <si>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</si>
  <si>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</si>
  <si>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</si>
  <si>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</si>
  <si>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</si>
  <si>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</si>
  <si>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</si>
  <si>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</si>
  <si>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</si>
  <si>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</si>
  <si>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</si>
  <si>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</si>
  <si>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</si>
  <si>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</si>
  <si>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</si>
  <si>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</si>
  <si>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</si>
  <si>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</si>
  <si>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</si>
  <si>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</si>
  <si>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</si>
  <si>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</si>
  <si>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</si>
  <si>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</si>
  <si>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</si>
  <si>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</si>
  <si>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</si>
  <si>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</si>
  <si>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</si>
  <si>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</si>
  <si>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</si>
  <si>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</si>
  <si>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</si>
  <si>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</si>
  <si>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</si>
  <si>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</si>
  <si>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</si>
  <si>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</si>
  <si>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</si>
  <si>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</si>
  <si>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</si>
  <si>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</si>
  <si>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</si>
  <si>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</si>
  <si>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</si>
  <si>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</si>
  <si>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</si>
  <si>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</si>
  <si>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</si>
  <si>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</si>
  <si>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</si>
  <si>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</si>
  <si>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</si>
  <si>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</si>
  <si>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</si>
  <si>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</si>
  <si>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</si>
  <si>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</si>
  <si>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</si>
  <si>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</si>
  <si>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</si>
  <si>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</si>
  <si>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</si>
  <si>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</si>
  <si>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</si>
  <si>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</si>
  <si>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</si>
  <si>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</si>
  <si>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</si>
  <si>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</si>
  <si>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</si>
  <si>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</si>
  <si>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</si>
  <si>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</si>
  <si>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</si>
  <si>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</si>
  <si>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</si>
  <si>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</si>
  <si>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</si>
  <si>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</si>
  <si>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</si>
  <si>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</si>
  <si>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</si>
  <si>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</si>
  <si>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</si>
  <si>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</si>
  <si>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</si>
  <si>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</si>
  <si>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</si>
  <si>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</si>
  <si>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</si>
  <si>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</si>
  <si>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</si>
  <si>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</si>
  <si>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</si>
  <si>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</si>
  <si>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</si>
  <si>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</si>
  <si>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</si>
  <si>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</si>
  <si>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</si>
  <si>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</si>
  <si>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</si>
  <si>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</si>
  <si>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</si>
  <si>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</si>
  <si>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</si>
  <si>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</si>
  <si>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</si>
  <si>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</si>
  <si>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</si>
  <si>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</si>
  <si>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</si>
  <si>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</si>
  <si>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</si>
  <si>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</si>
  <si>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</si>
  <si>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</si>
  <si>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</si>
  <si>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</si>
  <si>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</si>
  <si>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</si>
  <si>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</si>
  <si>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</si>
  <si>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</si>
  <si>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</si>
  <si>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</si>
  <si>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</si>
  <si>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</si>
  <si>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</si>
  <si>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</si>
  <si>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</si>
  <si>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</si>
  <si>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</si>
  <si>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</si>
  <si>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</si>
  <si>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</si>
  <si>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</si>
  <si>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</si>
  <si>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</si>
  <si>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</si>
  <si>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</si>
  <si>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</si>
  <si>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</si>
  <si>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</si>
  <si>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</si>
  <si>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</si>
  <si>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</si>
  <si>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</si>
  <si>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</si>
  <si>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</si>
  <si>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</si>
  <si>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</si>
  <si>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</si>
  <si>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</si>
  <si>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</si>
  <si>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</si>
  <si>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</si>
  <si>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</si>
  <si>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</si>
  <si>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</si>
  <si>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</si>
  <si>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</si>
  <si>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</si>
  <si>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</si>
  <si>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</si>
  <si>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</si>
  <si>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</si>
  <si>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</si>
  <si>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</si>
  <si>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</si>
  <si>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</si>
  <si>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</si>
  <si>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</si>
  <si>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</si>
  <si>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</si>
  <si>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</si>
  <si>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</si>
  <si>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</si>
  <si>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</si>
  <si>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</si>
  <si>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</si>
  <si>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</si>
  <si>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</si>
  <si>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</si>
  <si>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</si>
  <si>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</si>
  <si>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</si>
  <si>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</si>
  <si>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</si>
  <si>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</si>
  <si>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</si>
  <si>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</si>
  <si>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</si>
  <si>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</si>
  <si>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</si>
  <si>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</si>
  <si>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</si>
  <si>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</si>
  <si>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</si>
  <si>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</si>
  <si>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</si>
  <si>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</si>
  <si>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</si>
  <si>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</si>
  <si>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</si>
  <si>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</si>
  <si>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</si>
  <si>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</si>
  <si>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</si>
  <si>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</si>
  <si>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</si>
  <si>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</si>
  <si>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</si>
  <si>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</si>
  <si>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</si>
  <si>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</si>
  <si>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</si>
  <si>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</si>
  <si>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</si>
  <si>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</si>
  <si>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</si>
  <si>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</si>
  <si>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</si>
  <si>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</si>
  <si>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</si>
  <si>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</si>
  <si>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</si>
  <si>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</si>
  <si>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</si>
  <si>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</si>
  <si>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</si>
  <si>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</si>
  <si>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</si>
  <si>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</si>
  <si>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</si>
  <si>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</si>
  <si>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</si>
  <si>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</si>
  <si>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</si>
  <si>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</si>
  <si>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</si>
  <si>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</si>
  <si>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</si>
  <si>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</si>
  <si>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</si>
  <si>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</si>
  <si>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</si>
  <si>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</si>
  <si>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</si>
  <si>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</si>
  <si>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</si>
  <si>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</si>
  <si>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</si>
  <si>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</si>
  <si>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</si>
  <si>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</si>
  <si>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</si>
  <si>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</si>
  <si>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</si>
  <si>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</si>
  <si>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</si>
  <si>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</si>
  <si>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</si>
  <si>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</si>
  <si>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</si>
  <si>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</si>
  <si>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</si>
  <si>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</si>
  <si>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</si>
  <si>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</si>
  <si>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</si>
  <si>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</si>
  <si>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</si>
  <si>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</si>
  <si>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</si>
  <si>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</si>
  <si>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</si>
  <si>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</si>
  <si>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</si>
  <si>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</si>
  <si>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</si>
  <si>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</si>
  <si>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</si>
  <si>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</si>
  <si>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</si>
  <si>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</si>
  <si>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</si>
  <si>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</si>
  <si>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</si>
  <si>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</si>
  <si>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</si>
  <si>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</si>
  <si>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</si>
  <si>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</si>
  <si>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</si>
  <si>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</si>
  <si>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</si>
  <si>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</si>
  <si>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</si>
  <si>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</si>
  <si>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</si>
  <si>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</si>
  <si>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</si>
  <si>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</si>
  <si>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</si>
  <si>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</si>
  <si>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</si>
  <si>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</si>
  <si>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</si>
  <si>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</si>
  <si>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</si>
  <si>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</si>
  <si>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</si>
  <si>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</si>
  <si>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</si>
  <si>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</si>
  <si>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</si>
  <si>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</si>
  <si>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</si>
  <si>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</si>
  <si>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</si>
  <si>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</si>
  <si>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</si>
  <si>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</si>
  <si>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</si>
  <si>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</si>
  <si>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</si>
  <si>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</si>
  <si>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</si>
  <si>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</si>
  <si>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</si>
  <si>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</si>
  <si>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</si>
  <si>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</si>
  <si>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</si>
  <si>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</si>
  <si>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</si>
  <si>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</si>
  <si>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</si>
  <si>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</si>
  <si>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</si>
  <si>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</si>
  <si>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</si>
  <si>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</si>
  <si>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</si>
  <si>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</si>
  <si>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</si>
  <si>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</si>
  <si>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</si>
  <si>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</si>
  <si>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</si>
  <si>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</si>
  <si>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</si>
  <si>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</si>
  <si>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</si>
  <si>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</si>
  <si>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</si>
  <si>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</si>
  <si>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</si>
  <si>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</si>
  <si>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</si>
  <si>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</si>
  <si>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</si>
  <si>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</si>
  <si>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</si>
  <si>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</si>
  <si>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</si>
  <si>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</si>
  <si>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</si>
  <si>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</si>
  <si>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</si>
  <si>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</si>
  <si>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</si>
  <si>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</si>
  <si>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</si>
  <si>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</si>
  <si>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</si>
  <si>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</si>
  <si>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</si>
  <si>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</si>
  <si>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</si>
  <si>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</si>
  <si>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</si>
  <si>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</si>
  <si>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</si>
  <si>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</si>
  <si>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</si>
  <si>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</si>
  <si>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</si>
  <si>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</si>
  <si>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</si>
  <si>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</si>
  <si>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</si>
  <si>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</si>
  <si>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</si>
  <si>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</si>
  <si>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</si>
  <si>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</si>
  <si>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</si>
  <si>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</si>
  <si>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</si>
  <si>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</si>
  <si>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</si>
  <si>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</si>
  <si>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</si>
  <si>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</si>
  <si>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</si>
  <si>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</si>
  <si>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</si>
  <si>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</si>
  <si>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</si>
  <si>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</si>
  <si>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</si>
  <si>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</si>
  <si>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</si>
  <si>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</si>
  <si>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</si>
  <si>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</si>
  <si>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</si>
  <si>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</si>
  <si>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</si>
  <si>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</si>
  <si>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</si>
  <si>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</si>
  <si>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</si>
  <si>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</si>
  <si>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</si>
  <si>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</si>
  <si>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</si>
  <si>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</si>
  <si>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</si>
  <si>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</si>
  <si>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</si>
  <si>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</si>
  <si>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</si>
  <si>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</si>
  <si>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</si>
  <si>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</si>
  <si>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</si>
  <si>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</si>
  <si>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</si>
  <si>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</si>
  <si>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</si>
  <si>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</si>
  <si>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</si>
  <si>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</si>
  <si>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</si>
  <si>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</si>
  <si>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</si>
  <si>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</si>
  <si>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</si>
  <si>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</si>
  <si>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</si>
  <si>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</si>
  <si>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</si>
  <si>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</si>
  <si>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</si>
  <si>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</si>
  <si>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</si>
  <si>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</si>
  <si>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</si>
  <si>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</si>
  <si>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</si>
  <si>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</si>
  <si>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</si>
  <si>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</si>
  <si>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</si>
  <si>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</si>
  <si>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</si>
  <si>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</si>
  <si>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</si>
  <si>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</si>
  <si>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</si>
  <si>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</si>
  <si>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</si>
  <si>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</si>
  <si>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</si>
  <si>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</si>
  <si>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</si>
  <si>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</si>
  <si>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</si>
  <si>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</si>
  <si>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</si>
  <si>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</si>
  <si>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</si>
  <si>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</si>
  <si>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</si>
  <si>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</si>
  <si>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</si>
  <si>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</si>
  <si>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</si>
  <si>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</si>
  <si>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</si>
  <si>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</si>
  <si>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</si>
  <si>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</si>
  <si>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</si>
  <si>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</si>
  <si>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</si>
  <si>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</si>
  <si>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</si>
  <si>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</si>
  <si>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</si>
  <si>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</si>
  <si>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</si>
  <si>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</si>
  <si>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</si>
  <si>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</si>
  <si>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</si>
  <si>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</si>
  <si>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</si>
  <si>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</si>
  <si>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</si>
  <si>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</si>
  <si>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</si>
  <si>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</si>
  <si>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</si>
  <si>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</si>
  <si>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</si>
  <si>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</si>
  <si>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</si>
  <si>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</si>
  <si>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</si>
  <si>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</si>
  <si>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</si>
  <si>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</si>
  <si>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</si>
  <si>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</si>
  <si>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</si>
  <si>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</si>
  <si>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</si>
  <si>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</si>
  <si>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</si>
  <si>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</si>
  <si>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</si>
  <si>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</si>
  <si>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</si>
  <si>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</si>
  <si>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</si>
  <si>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</si>
  <si>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</si>
  <si>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</si>
  <si>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</si>
  <si>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</si>
  <si>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</si>
  <si>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</si>
  <si>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</si>
  <si>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</si>
  <si>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</si>
  <si>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</si>
  <si>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</si>
  <si>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</si>
  <si>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</si>
  <si>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</si>
  <si>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</si>
  <si>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</si>
  <si>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</si>
  <si>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</si>
  <si>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</si>
  <si>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</si>
  <si>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</si>
  <si>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</si>
  <si>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</si>
  <si>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</si>
  <si>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</si>
  <si>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</si>
  <si>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</si>
  <si>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</si>
  <si>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</si>
  <si>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</si>
  <si>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</si>
  <si>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</si>
  <si>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</si>
  <si>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</si>
  <si>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</si>
  <si>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</si>
  <si>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</si>
  <si>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</si>
  <si>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</si>
  <si>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</si>
  <si>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</si>
  <si>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</si>
  <si>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</si>
  <si>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</si>
  <si>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</si>
  <si>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</si>
  <si>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</si>
  <si>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</si>
  <si>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</si>
  <si>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</si>
  <si>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</si>
  <si>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</si>
  <si>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</si>
  <si>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</si>
  <si>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</si>
  <si>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</si>
  <si>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</si>
  <si>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</si>
  <si>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</si>
  <si>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</si>
  <si>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</si>
  <si>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</si>
  <si>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</si>
  <si>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</si>
  <si>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</si>
  <si>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</si>
  <si>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</si>
  <si>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</si>
  <si>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</si>
  <si>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</si>
  <si>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</si>
  <si>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</si>
  <si>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</si>
  <si>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</si>
  <si>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</si>
  <si>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</si>
  <si>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</si>
  <si>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</si>
  <si>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</si>
  <si>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</si>
  <si>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</si>
  <si>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</si>
  <si>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</si>
  <si>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</si>
  <si>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</si>
  <si>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</si>
  <si>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</si>
  <si>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</si>
  <si>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</si>
  <si>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</si>
  <si>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</si>
  <si>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</si>
  <si>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</si>
  <si>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</si>
  <si>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</si>
  <si>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</si>
  <si>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</si>
  <si>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</si>
  <si>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</si>
  <si>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</si>
  <si>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</si>
  <si>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</si>
  <si>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</si>
  <si>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</si>
  <si>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</si>
  <si>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</si>
  <si>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</si>
  <si>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</si>
  <si>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</si>
  <si>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</si>
  <si>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</si>
  <si>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</si>
  <si>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</si>
  <si>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</si>
  <si>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</si>
  <si>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</si>
  <si>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</si>
  <si>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</si>
  <si>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</si>
  <si>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</si>
  <si>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</si>
  <si>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</si>
  <si>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</si>
  <si>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</si>
  <si>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</si>
  <si>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</si>
  <si>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</si>
  <si>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</si>
  <si>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</si>
  <si>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</si>
  <si>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</si>
  <si>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</si>
  <si>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</si>
  <si>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</si>
  <si>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</si>
  <si>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</si>
  <si>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</si>
  <si>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</si>
  <si>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</si>
  <si>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</si>
  <si>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</si>
  <si>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</si>
  <si>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</si>
  <si>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</si>
  <si>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</si>
  <si>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</si>
  <si>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</si>
  <si>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</si>
  <si>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</si>
  <si>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</si>
  <si>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</si>
  <si>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</si>
  <si>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</si>
  <si>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</si>
  <si>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</si>
  <si>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</si>
  <si>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</si>
  <si>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</si>
  <si>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</si>
  <si>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</si>
  <si>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</si>
  <si>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</si>
  <si>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</si>
  <si>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</si>
  <si>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</si>
  <si>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</si>
  <si>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</si>
  <si>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</si>
  <si>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</si>
  <si>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</si>
  <si>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</si>
  <si>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</si>
  <si>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</si>
  <si>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</si>
  <si>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</si>
  <si>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</si>
  <si>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</si>
  <si>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</si>
  <si>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</si>
  <si>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</si>
  <si>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</si>
  <si>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</si>
  <si>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</si>
  <si>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</si>
  <si>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</si>
  <si>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</si>
  <si>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</si>
  <si>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</si>
  <si>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</si>
  <si>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</si>
  <si>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</si>
  <si>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</si>
  <si>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</si>
  <si>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</si>
  <si>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</si>
  <si>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</si>
  <si>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</si>
  <si>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</si>
  <si>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</si>
  <si>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</si>
  <si>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</si>
  <si>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</si>
  <si>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</si>
  <si>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</si>
  <si>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</si>
  <si>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</si>
  <si>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</si>
  <si>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</si>
  <si>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</si>
  <si>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</si>
  <si>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</si>
  <si>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</si>
  <si>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</si>
  <si>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</si>
  <si>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</si>
  <si>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</si>
  <si>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</si>
  <si>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</si>
  <si>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</si>
  <si>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</si>
  <si>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</si>
  <si>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</si>
  <si>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</si>
  <si>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</si>
  <si>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</si>
  <si>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</si>
  <si>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</si>
  <si>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</si>
  <si>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</si>
  <si>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</si>
  <si>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</si>
  <si>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</si>
  <si>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</si>
  <si>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</si>
  <si>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</si>
  <si>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</si>
  <si>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</si>
  <si>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</si>
  <si>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</si>
  <si>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</si>
  <si>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</si>
  <si>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</si>
  <si>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</si>
  <si>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</si>
  <si>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</si>
  <si>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</si>
  <si>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</si>
  <si>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</si>
  <si>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</si>
  <si>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</si>
  <si>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</si>
  <si>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</si>
  <si>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</si>
  <si>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</si>
  <si>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</si>
  <si>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</si>
  <si>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</si>
  <si>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</si>
  <si>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</si>
  <si>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</si>
  <si>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</si>
  <si>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</si>
  <si>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</si>
  <si>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</si>
  <si>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</si>
  <si>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</si>
  <si>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</si>
  <si>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</si>
  <si>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</si>
  <si>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</si>
  <si>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</si>
  <si>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</si>
  <si>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</si>
  <si>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</si>
  <si>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</si>
  <si>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</si>
  <si>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</si>
  <si>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</si>
  <si>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</si>
  <si>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</si>
  <si>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</si>
  <si>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</si>
  <si>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</si>
  <si>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</si>
  <si>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</si>
  <si>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</si>
  <si>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</si>
  <si>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</si>
  <si>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</si>
  <si>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</si>
  <si>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</si>
  <si>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</si>
  <si>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</si>
  <si>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</si>
  <si>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</si>
  <si>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</si>
  <si>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</si>
  <si>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</si>
  <si>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</si>
  <si>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</si>
  <si>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</si>
  <si>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</si>
  <si>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</si>
  <si>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</si>
  <si>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</si>
  <si>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</si>
  <si>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</si>
  <si>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</si>
  <si>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</si>
  <si>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</si>
  <si>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</si>
  <si>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</si>
  <si>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</si>
  <si>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</si>
  <si>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</si>
  <si>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</si>
  <si>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</si>
  <si>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</si>
  <si>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</si>
  <si>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</si>
  <si>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</si>
  <si>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</si>
  <si>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</si>
  <si>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</si>
  <si>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</si>
  <si>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</si>
  <si>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</si>
  <si>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</si>
  <si>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</si>
  <si>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</si>
  <si>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</si>
  <si>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</si>
  <si>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</si>
  <si>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</si>
  <si>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</si>
  <si>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</si>
  <si>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</si>
  <si>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</si>
  <si>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</si>
  <si>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</si>
  <si>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</si>
  <si>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</si>
  <si>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</si>
  <si>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</si>
  <si>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</si>
  <si>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</si>
  <si>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</si>
  <si>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</si>
  <si>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</si>
  <si>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</si>
  <si>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</si>
  <si>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</si>
  <si>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</si>
  <si>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</si>
  <si>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</si>
  <si>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</si>
  <si>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</si>
  <si>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</si>
  <si>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</si>
  <si>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</si>
  <si>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</si>
  <si>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</si>
  <si>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</si>
  <si>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</si>
  <si>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</si>
  <si>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</si>
  <si>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</si>
  <si>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</si>
  <si>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</si>
  <si>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</si>
  <si>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</si>
  <si>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</si>
  <si>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</si>
  <si>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</si>
  <si>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</si>
  <si>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</si>
  <si>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</si>
  <si>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</si>
  <si>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</si>
  <si>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</si>
  <si>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</si>
  <si>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</si>
  <si>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</si>
  <si>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</si>
  <si>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</si>
  <si>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</si>
  <si>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</si>
  <si>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</si>
  <si>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</si>
  <si>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</si>
  <si>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</si>
  <si>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</si>
  <si>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</si>
  <si>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</si>
  <si>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</si>
  <si>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</si>
  <si>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</si>
  <si>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</si>
  <si>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</si>
  <si>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</si>
  <si>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</si>
  <si>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</si>
  <si>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</si>
  <si>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</si>
  <si>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</si>
  <si>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</si>
  <si>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</si>
  <si>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</si>
  <si>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</si>
  <si>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</si>
  <si>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</si>
  <si>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</si>
  <si>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</si>
  <si>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</si>
  <si>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</si>
  <si>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</si>
  <si>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</si>
  <si>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</si>
  <si>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</si>
  <si>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</si>
  <si>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</si>
  <si>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</si>
  <si>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</si>
  <si>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</si>
  <si>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</si>
  <si>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</si>
  <si>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</si>
  <si>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</si>
  <si>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</si>
  <si>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</si>
  <si>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</si>
  <si>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</si>
  <si>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</si>
  <si>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</si>
  <si>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</si>
  <si>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</si>
  <si>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</si>
  <si>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</si>
  <si>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</si>
  <si>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</si>
  <si>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</si>
  <si>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</si>
  <si>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</si>
  <si>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</si>
  <si>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</si>
  <si>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</si>
  <si>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</si>
  <si>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</si>
  <si>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</si>
  <si>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</si>
  <si>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</si>
  <si>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</si>
  <si>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</si>
  <si>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</si>
  <si>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</si>
  <si>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</si>
  <si>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</si>
  <si>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</si>
  <si>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</si>
  <si>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</si>
  <si>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</si>
  <si>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</si>
  <si>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</si>
  <si>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</si>
  <si>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</si>
  <si>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</si>
  <si>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</si>
  <si>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</si>
  <si>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</si>
  <si>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</si>
  <si>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</si>
  <si>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</si>
  <si>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</si>
  <si>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</si>
  <si>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</si>
  <si>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</si>
  <si>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</si>
  <si>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</si>
  <si>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</si>
  <si>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</si>
  <si>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</si>
  <si>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</si>
  <si>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</si>
  <si>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</si>
  <si>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</si>
  <si>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</si>
  <si>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</si>
  <si>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</si>
  <si>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</si>
  <si>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</si>
  <si>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</si>
  <si>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</si>
  <si>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</si>
  <si>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</si>
  <si>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</si>
  <si>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</si>
  <si>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</si>
  <si>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</si>
  <si>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</si>
  <si>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</si>
  <si>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</si>
  <si>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</si>
  <si>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</si>
  <si>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</si>
  <si>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</si>
  <si>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</si>
  <si>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</si>
  <si>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</si>
  <si>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</si>
  <si>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</si>
  <si>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</si>
  <si>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</si>
  <si>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</si>
  <si>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</si>
  <si>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</si>
  <si>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</si>
  <si>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</si>
  <si>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</si>
  <si>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</si>
  <si>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</si>
  <si>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</si>
  <si>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</si>
  <si>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</si>
  <si>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</si>
  <si>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</si>
  <si>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</si>
  <si>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</si>
  <si>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</si>
  <si>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</si>
  <si>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</si>
  <si>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</si>
  <si>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</si>
  <si>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</si>
  <si>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</si>
  <si>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</si>
  <si>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</si>
  <si>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</si>
  <si>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</si>
  <si>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</si>
  <si>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</si>
  <si>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</si>
  <si>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</si>
  <si>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</si>
  <si>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</si>
  <si>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</si>
  <si>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</si>
  <si>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</si>
  <si>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</si>
  <si>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</si>
  <si>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</si>
  <si>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</si>
  <si>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</si>
  <si>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</si>
  <si>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</si>
  <si>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</si>
  <si>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</si>
  <si>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</si>
  <si>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</si>
  <si>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</si>
  <si>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</si>
  <si>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</si>
  <si>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</si>
  <si>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</si>
  <si>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</si>
  <si>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</si>
  <si>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</si>
  <si>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</si>
  <si>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</si>
  <si>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</si>
  <si>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</si>
  <si>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</si>
  <si>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</si>
  <si>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</si>
  <si>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</si>
  <si>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</si>
  <si>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</si>
  <si>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</si>
  <si>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</si>
  <si>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</si>
  <si>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</si>
  <si>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</si>
  <si>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</si>
  <si>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</si>
  <si>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</si>
  <si>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</si>
  <si>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</si>
  <si>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</si>
  <si>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</si>
  <si>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</si>
  <si>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</si>
  <si>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</si>
  <si>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</si>
  <si>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</si>
  <si>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</si>
  <si>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</si>
  <si>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</si>
  <si>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</si>
  <si>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</si>
  <si>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</si>
  <si>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</si>
  <si>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</si>
  <si>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</si>
  <si>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</si>
  <si>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</si>
  <si>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</si>
  <si>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</si>
  <si>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</si>
  <si>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</si>
  <si>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</si>
  <si>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</si>
  <si>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</si>
  <si>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</si>
  <si>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</si>
  <si>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</si>
  <si>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</si>
  <si>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</si>
  <si>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</si>
  <si>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</si>
  <si>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</si>
  <si>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</si>
  <si>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</si>
  <si>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</si>
  <si>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</si>
  <si>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</si>
  <si>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</si>
  <si>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</si>
  <si>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</si>
  <si>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</si>
  <si>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</si>
  <si>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</si>
  <si>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</si>
  <si>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</si>
  <si>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</si>
  <si>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</si>
  <si>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</si>
  <si>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</si>
  <si>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</si>
  <si>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</si>
  <si>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</si>
  <si>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</si>
  <si>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</si>
  <si>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</si>
  <si>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</si>
  <si>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</si>
  <si>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</si>
  <si>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</si>
  <si>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</si>
  <si>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</si>
  <si>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</si>
  <si>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</si>
  <si>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</si>
  <si>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</si>
  <si>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</si>
  <si>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</si>
  <si>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</si>
  <si>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</si>
  <si>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</si>
  <si>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</si>
  <si>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</si>
  <si>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</si>
  <si>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</si>
  <si>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</si>
  <si>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</si>
  <si>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</si>
  <si>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</si>
  <si>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</si>
  <si>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</si>
  <si>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</si>
  <si>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</si>
  <si>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</si>
  <si>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</si>
  <si>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</si>
  <si>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</si>
  <si>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</si>
  <si>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</si>
  <si>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</si>
  <si>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</si>
  <si>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</si>
  <si>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</si>
  <si>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</si>
  <si>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</si>
  <si>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</si>
  <si>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</si>
  <si>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</si>
  <si>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</si>
  <si>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</si>
  <si>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</si>
  <si>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</si>
  <si>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</si>
  <si>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</si>
  <si>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</si>
  <si>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</si>
  <si>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</si>
  <si>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</si>
  <si>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</si>
  <si>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</si>
  <si>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</si>
  <si>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</si>
  <si>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</si>
  <si>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</si>
  <si>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</si>
  <si>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</si>
  <si>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</si>
  <si>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</si>
  <si>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</si>
  <si>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</si>
  <si>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</si>
  <si>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</si>
  <si>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</si>
  <si>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</si>
  <si>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</si>
  <si>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</si>
  <si>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</si>
  <si>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</si>
  <si>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</si>
  <si>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</si>
  <si>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</si>
  <si>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</si>
  <si>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</si>
  <si>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</si>
  <si>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</si>
  <si>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</si>
  <si>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</si>
  <si>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</si>
  <si>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</si>
  <si>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</si>
  <si>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</si>
  <si>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</si>
  <si>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</si>
  <si>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</si>
  <si>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</si>
  <si>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</si>
  <si>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</si>
  <si>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</si>
  <si>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</si>
  <si>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</si>
  <si>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</si>
  <si>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</si>
  <si>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</si>
  <si>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</si>
  <si>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</si>
  <si>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</si>
  <si>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</si>
  <si>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</si>
  <si>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</si>
  <si>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</si>
  <si>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</si>
  <si>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</si>
  <si>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</si>
  <si>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</si>
  <si>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</si>
  <si>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</si>
  <si>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</si>
  <si>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</si>
  <si>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</si>
  <si>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</si>
  <si>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</si>
  <si>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</si>
  <si>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</si>
  <si>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</si>
  <si>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</si>
  <si>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</si>
  <si>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</si>
  <si>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</si>
  <si>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</si>
  <si>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</si>
  <si>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</si>
  <si>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</si>
  <si>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</si>
  <si>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</si>
  <si>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</si>
  <si>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</si>
  <si>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</si>
  <si>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</si>
  <si>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</si>
  <si>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</si>
  <si>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</si>
  <si>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</si>
  <si>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</si>
  <si>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</si>
  <si>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</si>
  <si>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</si>
  <si>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</si>
  <si>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</si>
  <si>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</si>
  <si>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</si>
  <si>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</si>
  <si>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</si>
  <si>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</si>
  <si>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</si>
  <si>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</si>
  <si>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</si>
  <si>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</si>
  <si>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</si>
  <si>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</si>
  <si>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</si>
  <si>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</si>
  <si>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</si>
  <si>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</si>
  <si>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</si>
  <si>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</si>
  <si>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</si>
  <si>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</si>
  <si>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</si>
  <si>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</si>
  <si>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</si>
  <si>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</si>
  <si>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</si>
  <si>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</si>
  <si>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</si>
  <si>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</si>
  <si>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</si>
  <si>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</si>
  <si>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</si>
  <si>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</si>
  <si>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</si>
  <si>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</si>
  <si>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</si>
  <si>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</si>
  <si>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</si>
  <si>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</si>
  <si>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</si>
  <si>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</si>
  <si>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</si>
  <si>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</si>
  <si>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</si>
  <si>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</si>
  <si>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</si>
  <si>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</si>
  <si>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</si>
  <si>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</si>
  <si>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</si>
  <si>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</si>
  <si>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</si>
  <si>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</si>
  <si>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</si>
  <si>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</si>
  <si>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</si>
  <si>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</si>
  <si>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</si>
  <si>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</si>
  <si>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</si>
  <si>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</si>
  <si>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</si>
  <si>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</si>
  <si>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</si>
  <si>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</si>
  <si>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</si>
  <si>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</si>
  <si>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</si>
  <si>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</si>
  <si>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</si>
  <si>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</si>
  <si>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</si>
  <si>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</si>
  <si>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</si>
  <si>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</si>
  <si>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</si>
  <si>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</si>
  <si>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</si>
  <si>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</si>
  <si>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</si>
  <si>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</si>
  <si>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</si>
  <si>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</si>
  <si>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</si>
  <si>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</si>
  <si>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</si>
  <si>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</si>
  <si>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</si>
  <si>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</si>
  <si>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</si>
  <si>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</si>
  <si>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</si>
  <si>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</si>
  <si>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</si>
  <si>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</si>
  <si>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</si>
  <si>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</si>
  <si>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</si>
  <si>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</si>
  <si>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</si>
  <si>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</si>
  <si>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</si>
  <si>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</si>
  <si>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</si>
  <si>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</si>
  <si>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</si>
  <si>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</si>
  <si>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</si>
  <si>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</si>
  <si>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</si>
  <si>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</si>
  <si>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</si>
  <si>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</si>
  <si>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</si>
  <si>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</si>
  <si>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</si>
  <si>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</si>
  <si>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</si>
  <si>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</si>
  <si>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</si>
  <si>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</si>
  <si>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</si>
  <si>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</si>
  <si>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</si>
  <si>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</si>
  <si>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</si>
  <si>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</si>
  <si>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</si>
  <si>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</si>
  <si>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</si>
  <si>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</si>
  <si>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</si>
  <si>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</si>
  <si>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</si>
  <si>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</si>
  <si>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</si>
  <si>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</si>
  <si>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</si>
  <si>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</si>
  <si>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</si>
  <si>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</si>
  <si>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</si>
  <si>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</si>
  <si>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</si>
  <si>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</si>
  <si>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</si>
  <si>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</si>
  <si>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</si>
  <si>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</si>
  <si>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</si>
  <si>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</si>
  <si>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</si>
  <si>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</si>
  <si>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</si>
  <si>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</si>
  <si>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</si>
  <si>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</si>
  <si>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</si>
  <si>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</si>
  <si>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</si>
  <si>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</si>
  <si>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</si>
  <si>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</si>
  <si>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</si>
  <si>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</si>
  <si>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</si>
  <si>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</si>
  <si>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</si>
  <si>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</si>
  <si>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</si>
  <si>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</si>
  <si>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</si>
  <si>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</si>
  <si>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</si>
  <si>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</si>
  <si>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</si>
  <si>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</si>
  <si>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</si>
  <si>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</si>
  <si>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</si>
  <si>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</si>
  <si>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</si>
  <si>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</si>
  <si>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</si>
  <si>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</si>
  <si>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</si>
  <si>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</si>
  <si>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</si>
  <si>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</si>
  <si>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</si>
  <si>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</si>
  <si>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</si>
  <si>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</si>
  <si>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</si>
  <si>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</si>
  <si>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</si>
  <si>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</si>
  <si>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</si>
  <si>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</si>
  <si>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</si>
  <si>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</si>
  <si>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</si>
  <si>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</si>
  <si>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</si>
  <si>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</si>
  <si>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</si>
  <si>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</si>
  <si>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</si>
  <si>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</si>
  <si>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</si>
  <si>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</si>
  <si>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</si>
  <si>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</si>
  <si>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</si>
  <si>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</si>
  <si>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</si>
  <si>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</si>
  <si>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</si>
  <si>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</si>
  <si>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</si>
  <si>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</si>
  <si>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</si>
  <si>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</si>
  <si>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</si>
  <si>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</si>
  <si>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</si>
  <si>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</si>
  <si>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</si>
  <si>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</si>
  <si>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</si>
  <si>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</si>
  <si>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</si>
  <si>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</si>
  <si>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</si>
  <si>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</si>
  <si>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</si>
  <si>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</si>
  <si>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</si>
  <si>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</si>
  <si>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</si>
  <si>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</si>
  <si>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</si>
  <si>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</si>
  <si>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</si>
  <si>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</si>
  <si>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</si>
  <si>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</si>
  <si>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</si>
  <si>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</si>
  <si>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</si>
  <si>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</si>
  <si>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</si>
  <si>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</si>
  <si>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</si>
  <si>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</si>
  <si>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</si>
  <si>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</si>
  <si>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</si>
  <si>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</si>
  <si>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</si>
  <si>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</si>
  <si>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</si>
  <si>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</si>
  <si>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</si>
  <si>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</si>
  <si>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</si>
  <si>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</si>
  <si>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</si>
  <si>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</si>
  <si>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</si>
  <si>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</si>
  <si>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</si>
  <si>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</si>
  <si>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</si>
  <si>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</si>
  <si>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</si>
  <si>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</si>
  <si>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</si>
  <si>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</si>
  <si>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</si>
  <si>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</si>
  <si>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</si>
  <si>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</si>
  <si>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</si>
  <si>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</si>
  <si>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</si>
  <si>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</si>
  <si>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</si>
  <si>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</si>
  <si>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</si>
  <si>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</si>
  <si>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</si>
  <si>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</si>
  <si>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</si>
  <si>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</si>
  <si>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</si>
  <si>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</si>
  <si>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</si>
  <si>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</si>
  <si>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</si>
  <si>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</si>
  <si>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</si>
  <si>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</si>
  <si>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</si>
  <si>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</si>
  <si>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</si>
  <si>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</si>
  <si>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</si>
  <si>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</si>
  <si>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</si>
  <si>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</si>
  <si>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</si>
  <si>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</si>
  <si>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</si>
  <si>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</si>
  <si>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</si>
  <si>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</si>
  <si>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</si>
  <si>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</si>
  <si>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</si>
  <si>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</si>
  <si>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</si>
  <si>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</si>
  <si>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</si>
  <si>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</si>
  <si>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</si>
  <si>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</si>
  <si>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</si>
  <si>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</si>
  <si>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</si>
  <si>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</si>
  <si>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</si>
  <si>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</si>
  <si>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</si>
  <si>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</si>
  <si>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</si>
  <si>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</si>
  <si>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</si>
  <si>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</si>
  <si>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</si>
  <si>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</si>
  <si>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</si>
  <si>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</si>
  <si>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</si>
  <si>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</si>
  <si>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</si>
  <si>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</si>
  <si>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</si>
  <si>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</si>
  <si>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</si>
  <si>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</si>
  <si>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</si>
  <si>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</si>
  <si>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</si>
  <si>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</si>
  <si>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</si>
  <si>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</si>
  <si>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</si>
  <si>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</si>
  <si>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</si>
  <si>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</si>
  <si>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</si>
  <si>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</si>
  <si>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</si>
  <si>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</si>
  <si>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</si>
  <si>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</si>
  <si>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</si>
  <si>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</si>
  <si>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</si>
  <si>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</si>
  <si>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</si>
  <si>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</si>
  <si>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</si>
  <si>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</si>
  <si>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</si>
  <si>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</si>
  <si>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</si>
  <si>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</si>
  <si>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</si>
  <si>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</si>
  <si>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</si>
  <si>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</si>
  <si>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</si>
  <si>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</si>
  <si>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</si>
  <si>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</si>
  <si>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</si>
  <si>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</si>
  <si>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</si>
  <si>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</si>
  <si>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</si>
  <si>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</si>
  <si>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</si>
  <si>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</si>
  <si>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</si>
  <si>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</si>
  <si>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</si>
  <si>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</si>
  <si>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</si>
  <si>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</si>
  <si>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</si>
  <si>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</si>
  <si>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</si>
  <si>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</si>
  <si>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</si>
  <si>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</si>
  <si>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</si>
  <si>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</si>
  <si>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</si>
  <si>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</si>
  <si>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</si>
  <si>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</si>
  <si>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</si>
  <si>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</si>
  <si>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</si>
  <si>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</si>
  <si>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</si>
  <si>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</si>
  <si>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</si>
  <si>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</si>
  <si>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</si>
  <si>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</si>
  <si>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</si>
  <si>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</si>
  <si>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</si>
  <si>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</si>
  <si>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</si>
  <si>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</si>
  <si>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</si>
  <si>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</si>
  <si>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</si>
  <si>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</si>
  <si>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</si>
  <si>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</si>
  <si>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</si>
  <si>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</si>
  <si>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</si>
  <si>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</si>
  <si>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</si>
  <si>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</si>
  <si>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</si>
  <si>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</si>
  <si>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</si>
  <si>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</si>
  <si>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</si>
  <si>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</si>
  <si>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</si>
  <si>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</si>
  <si>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</si>
  <si>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</si>
  <si>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</si>
  <si>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</si>
  <si>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</si>
  <si>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</si>
  <si>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</si>
  <si>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</si>
  <si>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</si>
  <si>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</si>
  <si>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</si>
  <si>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</si>
  <si>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</si>
  <si>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</si>
  <si>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</si>
  <si>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</si>
  <si>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</si>
  <si>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</si>
  <si>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</si>
  <si>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</si>
  <si>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</si>
  <si>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</si>
  <si>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</si>
  <si>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</si>
  <si>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</si>
  <si>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</si>
  <si>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</si>
  <si>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</si>
  <si>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</si>
  <si>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</si>
  <si>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</si>
  <si>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</si>
  <si>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</si>
  <si>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</si>
  <si>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</si>
  <si>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</si>
  <si>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</si>
  <si>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</si>
  <si>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</si>
  <si>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</si>
  <si>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</si>
  <si>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</si>
  <si>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</si>
  <si>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</si>
  <si>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</si>
  <si>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</si>
  <si>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</si>
  <si>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</si>
  <si>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</si>
  <si>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</si>
  <si>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</si>
  <si>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</si>
  <si>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</si>
  <si>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</si>
  <si>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</si>
  <si>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</si>
  <si>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</si>
  <si>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</si>
  <si>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</si>
  <si>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</si>
  <si>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</si>
  <si>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</si>
  <si>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</si>
  <si>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</si>
  <si>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</si>
  <si>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</si>
  <si>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</si>
  <si>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</si>
  <si>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</si>
  <si>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</si>
  <si>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</si>
  <si>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</si>
  <si>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</si>
  <si>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</si>
  <si>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</si>
  <si>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</si>
  <si>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</si>
  <si>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</si>
  <si>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</si>
  <si>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</si>
  <si>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</si>
  <si>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</si>
  <si>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</si>
  <si>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</si>
  <si>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</si>
  <si>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</si>
  <si>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</si>
  <si>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</si>
  <si>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</si>
  <si>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</si>
  <si>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</si>
  <si>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</si>
  <si>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</si>
  <si>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</si>
  <si>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</si>
  <si>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</si>
  <si>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</si>
  <si>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</si>
  <si>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</si>
  <si>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</si>
  <si>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</si>
  <si>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</si>
  <si>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</si>
  <si>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</si>
  <si>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</si>
  <si>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</si>
  <si>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</si>
  <si>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</si>
  <si>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</si>
  <si>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</si>
  <si>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</si>
  <si>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</si>
  <si>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</si>
  <si>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</si>
  <si>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</si>
  <si>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</si>
  <si>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</si>
  <si>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</si>
  <si>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</si>
  <si>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</si>
  <si>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</si>
  <si>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</si>
  <si>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</si>
  <si>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</si>
  <si>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</si>
  <si>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</si>
  <si>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</si>
  <si>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</si>
  <si>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</si>
  <si>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</si>
  <si>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</si>
  <si>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</si>
  <si>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</si>
  <si>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</si>
  <si>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</si>
  <si>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</si>
  <si>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</si>
  <si>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</si>
  <si>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</si>
  <si>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</si>
  <si>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</si>
  <si>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</si>
  <si>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</si>
  <si>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</si>
  <si>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</si>
  <si>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</si>
  <si>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</si>
  <si>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</si>
  <si>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</si>
  <si>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</si>
  <si>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</si>
  <si>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</si>
  <si>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</si>
  <si>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</si>
  <si>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</si>
  <si>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</si>
  <si>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</si>
  <si>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</si>
  <si>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</si>
  <si>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</si>
  <si>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</si>
  <si>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</si>
  <si>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</si>
  <si>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</si>
  <si>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</si>
  <si>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</si>
  <si>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</si>
  <si>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</si>
  <si>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</si>
  <si>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</si>
  <si>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</si>
  <si>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</si>
  <si>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</si>
  <si>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</si>
  <si>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</si>
  <si>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</si>
  <si>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</si>
  <si>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</si>
  <si>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</si>
  <si>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</si>
  <si>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</si>
  <si>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</si>
  <si>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</si>
  <si>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</si>
  <si>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</si>
  <si>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</si>
  <si>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</si>
  <si>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</si>
  <si>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</si>
  <si>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</si>
  <si>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</si>
  <si>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</si>
  <si>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</si>
  <si>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</si>
  <si>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</si>
  <si>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</si>
  <si>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</si>
  <si>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</si>
  <si>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</si>
  <si>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</si>
  <si>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</si>
  <si>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</si>
  <si>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</si>
  <si>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</si>
  <si>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</si>
  <si>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</si>
  <si>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</si>
  <si>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</si>
  <si>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</si>
  <si>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</si>
  <si>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</si>
  <si>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</si>
  <si>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</si>
  <si>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</si>
  <si>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</si>
  <si>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</si>
  <si>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</si>
  <si>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</si>
  <si>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</si>
  <si>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</si>
  <si>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</si>
  <si>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</si>
  <si>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</si>
  <si>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</si>
  <si>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</si>
  <si>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</si>
  <si>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</si>
  <si>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</si>
  <si>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</si>
  <si>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</si>
  <si>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</si>
  <si>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</si>
  <si>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</si>
  <si>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</si>
  <si>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</si>
  <si>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</si>
  <si>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</si>
  <si>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</si>
  <si>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</si>
  <si>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</si>
  <si>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</si>
  <si>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</si>
  <si>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</si>
  <si>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</si>
  <si>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</si>
  <si>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</si>
  <si>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</si>
  <si>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</si>
  <si>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</si>
  <si>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</si>
  <si>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</si>
  <si>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</si>
  <si>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</si>
  <si>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</si>
  <si>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</si>
  <si>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</si>
  <si>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</si>
  <si>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</si>
  <si>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</si>
  <si>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</si>
  <si>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</si>
  <si>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</si>
  <si>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</si>
  <si>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</si>
  <si>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</si>
  <si>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</si>
  <si>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</si>
  <si>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</si>
  <si>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</si>
  <si>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</si>
  <si>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</si>
  <si>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</si>
  <si>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</si>
  <si>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</si>
  <si>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</si>
  <si>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</si>
  <si>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</si>
  <si>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</si>
  <si>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</si>
  <si>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</si>
  <si>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</si>
  <si>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</si>
  <si>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</si>
  <si>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</si>
  <si>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</si>
  <si>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</si>
  <si>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</si>
  <si>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</si>
  <si>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</si>
  <si>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</si>
  <si>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</si>
  <si>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</si>
  <si>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</si>
  <si>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</si>
  <si>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</si>
  <si>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</si>
  <si>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</si>
  <si>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</si>
  <si>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</si>
  <si>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</si>
  <si>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</si>
  <si>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</si>
  <si>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</si>
  <si>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</si>
  <si>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</si>
  <si>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</si>
  <si>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</si>
  <si>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</si>
  <si>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</si>
  <si>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</si>
  <si>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</si>
  <si>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</si>
  <si>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</si>
  <si>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</si>
  <si>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</si>
  <si>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</si>
  <si>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</si>
  <si>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</si>
  <si>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</si>
  <si>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</si>
  <si>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</si>
  <si>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</si>
  <si>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</si>
  <si>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</si>
  <si>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</si>
  <si>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</si>
  <si>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</si>
  <si>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</si>
  <si>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</si>
  <si>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</si>
  <si>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</si>
  <si>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</si>
  <si>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</si>
  <si>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</si>
  <si>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</si>
  <si>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</si>
  <si>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</si>
  <si>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</si>
  <si>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</si>
  <si>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</si>
  <si>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</si>
  <si>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</si>
  <si>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</si>
  <si>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</si>
  <si>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</si>
  <si>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</si>
  <si>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</si>
  <si>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</si>
  <si>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</si>
  <si>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</si>
  <si>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</si>
  <si>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</si>
  <si>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</si>
  <si>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</si>
  <si>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</si>
  <si>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</si>
  <si>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</si>
  <si>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</si>
  <si>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</si>
  <si>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</si>
  <si>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</si>
  <si>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</si>
  <si>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</si>
  <si>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</si>
  <si>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</si>
  <si>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</si>
  <si>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</si>
  <si>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</si>
  <si>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</si>
  <si>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</si>
  <si>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</si>
  <si>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</si>
  <si>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</si>
  <si>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</si>
  <si>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</si>
  <si>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</si>
  <si>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</si>
  <si>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</si>
  <si>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</si>
  <si>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</si>
  <si>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</si>
  <si>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</si>
  <si>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</si>
  <si>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</si>
  <si>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</si>
  <si>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</si>
  <si>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</si>
  <si>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</si>
  <si>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</si>
  <si>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</si>
  <si>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</si>
  <si>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</si>
  <si>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</si>
  <si>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</si>
  <si>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</si>
  <si>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</si>
  <si>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</si>
  <si>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</si>
  <si>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</si>
  <si>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</si>
  <si>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</si>
  <si>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</si>
  <si>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</si>
  <si>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</si>
  <si>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</si>
  <si>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</si>
  <si>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</si>
  <si>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</si>
  <si>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</si>
  <si>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</si>
  <si>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</si>
  <si>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</si>
  <si>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</si>
  <si>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</si>
  <si>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</si>
  <si>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</si>
  <si>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</si>
  <si>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</si>
  <si>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</si>
  <si>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</si>
  <si>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</si>
  <si>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</si>
  <si>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</si>
  <si>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</si>
  <si>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</si>
  <si>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</si>
  <si>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</si>
  <si>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</si>
  <si>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</si>
  <si>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</si>
  <si>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</si>
  <si>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</si>
  <si>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</si>
  <si>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</si>
  <si>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</si>
  <si>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</si>
  <si>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</si>
  <si>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</si>
  <si>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</si>
  <si>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</si>
  <si>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</si>
  <si>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</si>
  <si>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</si>
  <si>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</si>
  <si>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</si>
  <si>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</si>
  <si>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</si>
  <si>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</si>
  <si>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</si>
  <si>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</si>
  <si>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</si>
  <si>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</si>
  <si>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</si>
  <si>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</si>
  <si>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</si>
  <si>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</si>
  <si>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</si>
  <si>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</si>
  <si>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</si>
  <si>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</si>
  <si>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</si>
  <si>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</si>
  <si>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</si>
  <si>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</si>
  <si>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</si>
  <si>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</si>
  <si>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</si>
  <si>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</si>
  <si>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</si>
  <si>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</si>
  <si>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</si>
  <si>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</si>
  <si>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</si>
  <si>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</si>
  <si>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</si>
  <si>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</si>
  <si>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</si>
  <si>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</si>
  <si>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</si>
  <si>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</si>
  <si>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</si>
  <si>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</si>
  <si>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</si>
  <si>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</si>
  <si>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</si>
  <si>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</si>
  <si>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</si>
  <si>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</si>
  <si>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</si>
  <si>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</si>
  <si>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</si>
  <si>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</si>
  <si>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</si>
  <si>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</si>
  <si>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</si>
  <si>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</si>
  <si>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</si>
  <si>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</si>
  <si>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</si>
  <si>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</si>
  <si>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</si>
  <si>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</si>
  <si>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</si>
  <si>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</si>
  <si>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</si>
  <si>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</si>
  <si>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</si>
  <si>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</si>
  <si>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</si>
  <si>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</si>
  <si>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</si>
  <si>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</si>
  <si>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</si>
  <si>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</si>
  <si>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</si>
  <si>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</si>
  <si>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</si>
  <si>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</si>
  <si>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</si>
  <si>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</si>
  <si>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</si>
  <si>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</si>
  <si>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</si>
  <si>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</si>
  <si>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</si>
  <si>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</si>
  <si>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</si>
  <si>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</si>
  <si>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</si>
  <si>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</si>
  <si>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</si>
  <si>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</si>
  <si>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</si>
  <si>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</si>
  <si>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</si>
  <si>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</si>
  <si>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</si>
  <si>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</si>
  <si>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</si>
  <si>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</si>
  <si>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</si>
  <si>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</si>
  <si>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</si>
  <si>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</si>
  <si>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</si>
  <si>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</si>
  <si>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</si>
  <si>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</si>
  <si>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</si>
  <si>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</si>
  <si>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</si>
  <si>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</si>
  <si>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</si>
  <si>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</si>
  <si>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</si>
  <si>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</si>
  <si>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</si>
  <si>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</si>
  <si>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</si>
  <si>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</si>
  <si>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</si>
  <si>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</si>
  <si>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</si>
  <si>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</si>
  <si>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</si>
  <si>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</si>
  <si>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</si>
  <si>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</si>
  <si>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</si>
  <si>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</si>
  <si>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</si>
  <si>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</si>
  <si>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</si>
  <si>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</si>
  <si>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</si>
  <si>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</si>
  <si>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</si>
  <si>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</si>
  <si>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</si>
  <si>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</si>
  <si>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</si>
  <si>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</si>
  <si>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</si>
  <si>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</si>
  <si>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</si>
  <si>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</si>
  <si>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</si>
  <si>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</si>
  <si>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</si>
  <si>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</si>
  <si>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</si>
  <si>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</si>
  <si>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</si>
  <si>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</si>
  <si>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</si>
  <si>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</si>
  <si>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</si>
  <si>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</si>
  <si>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</si>
  <si>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</si>
  <si>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</si>
  <si>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</si>
  <si>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</si>
  <si>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</si>
  <si>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</si>
  <si>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</si>
  <si>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</si>
  <si>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</si>
  <si>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</si>
  <si>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</si>
  <si>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</si>
  <si>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</si>
  <si>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</si>
  <si>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</si>
  <si>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</si>
  <si>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</si>
  <si>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</si>
  <si>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</si>
  <si>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</si>
  <si>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</si>
  <si>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</si>
  <si>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</si>
  <si>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</si>
  <si>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</si>
  <si>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</si>
  <si>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</si>
  <si>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</si>
  <si>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</si>
  <si>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</si>
  <si>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</si>
  <si>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</si>
  <si>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</si>
  <si>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</si>
  <si>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</si>
  <si>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</si>
  <si>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</si>
  <si>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</si>
  <si>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</si>
  <si>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</si>
  <si>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</si>
  <si>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</si>
  <si>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</si>
  <si>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</si>
  <si>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</si>
  <si>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</si>
  <si>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</si>
  <si>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</si>
  <si>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</si>
  <si>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</si>
  <si>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</si>
  <si>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</si>
  <si>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</si>
  <si>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</si>
  <si>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</si>
  <si>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</si>
  <si>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</si>
  <si>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</si>
  <si>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</si>
  <si>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</si>
  <si>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</si>
  <si>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</si>
  <si>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</si>
  <si>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</si>
  <si>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</si>
  <si>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</si>
  <si>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</si>
  <si>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</si>
  <si>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</si>
  <si>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</si>
  <si>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</si>
  <si>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</si>
  <si>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</si>
  <si>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</si>
  <si>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</si>
  <si>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</si>
  <si>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</si>
  <si>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</si>
  <si>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</si>
  <si>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</si>
  <si>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</si>
  <si>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</si>
  <si>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</si>
  <si>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</si>
  <si>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</si>
  <si>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</si>
  <si>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</si>
  <si>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</si>
  <si>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</si>
  <si>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</si>
  <si>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</si>
  <si>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</si>
  <si>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</si>
  <si>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</si>
  <si>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</si>
  <si>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</si>
  <si>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</si>
  <si>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</si>
  <si>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</si>
  <si>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</si>
  <si>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</si>
  <si>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</si>
  <si>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</si>
  <si>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</si>
  <si>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</si>
  <si>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</si>
  <si>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</si>
  <si>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</si>
  <si>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</si>
  <si>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</si>
  <si>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</si>
  <si>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</si>
  <si>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</si>
  <si>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</si>
  <si>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</si>
  <si>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</si>
  <si>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</si>
  <si>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</si>
  <si>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</si>
  <si>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</si>
  <si>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</si>
  <si>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</si>
  <si>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</si>
  <si>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</si>
  <si>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</si>
  <si>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</si>
  <si>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</si>
  <si>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</si>
  <si>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</si>
  <si>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</si>
  <si>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</si>
  <si>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</si>
  <si>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</si>
  <si>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</si>
  <si>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</si>
  <si>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</si>
  <si>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</si>
  <si>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</si>
  <si>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</si>
  <si>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</si>
  <si>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</si>
  <si>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</si>
  <si>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</si>
  <si>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</si>
  <si>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</si>
  <si>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</si>
  <si>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</si>
  <si>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</si>
  <si>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</si>
  <si>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</si>
  <si>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</si>
  <si>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</si>
  <si>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</si>
  <si>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REINICIO FALLIDO</t>
  </si>
  <si>
    <t>3335971863 </t>
  </si>
  <si>
    <t>3335971786 </t>
  </si>
  <si>
    <t>3335971821 </t>
  </si>
  <si>
    <t xml:space="preserve">SIN EFECTIVO </t>
  </si>
  <si>
    <t>31 Julio de 2021</t>
  </si>
  <si>
    <t>3335973196</t>
  </si>
  <si>
    <t>3335973197</t>
  </si>
  <si>
    <t>3335973200</t>
  </si>
  <si>
    <t>3335973201</t>
  </si>
  <si>
    <t>3335973202</t>
  </si>
  <si>
    <t>3335973203</t>
  </si>
  <si>
    <t>3335973204</t>
  </si>
  <si>
    <t>3335973205</t>
  </si>
  <si>
    <t>3335973206</t>
  </si>
  <si>
    <t>3335973207</t>
  </si>
  <si>
    <t>3335973208</t>
  </si>
  <si>
    <t>3335973209</t>
  </si>
  <si>
    <t>3335973210</t>
  </si>
  <si>
    <t>3335973211</t>
  </si>
  <si>
    <t>3335973212</t>
  </si>
  <si>
    <t>3335973213</t>
  </si>
  <si>
    <t>3335973214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</si>
</sst>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2"/>
      <tableStyleElement type="headerRow" dxfId="381"/>
      <tableStyleElement type="totalRow" dxfId="380"/>
      <tableStyleElement type="firstColumn" dxfId="379"/>
      <tableStyleElement type="lastColumn" dxfId="378"/>
      <tableStyleElement type="firstRowStripe" dxfId="377"/>
      <tableStyleElement type="firstColumnStripe" dxfId="3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13" Type="http://schemas.openxmlformats.org/officeDocument/2006/relationships/hyperlink" Target="http://s460-helpdesk/CAisd/pdmweb.exe?OP=SEARCH+FACTORY=in+SKIPLIST=1+QBE.EQ.id=3681775" TargetMode="External"/><Relationship Id="rId18" Type="http://schemas.openxmlformats.org/officeDocument/2006/relationships/hyperlink" Target="http://s460-helpdesk/CAisd/pdmweb.exe?OP=SEARCH+FACTORY=in+SKIPLIST=1+QBE.EQ.id=3681770" TargetMode="External"/><Relationship Id="rId26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81767" TargetMode="External"/><Relationship Id="rId7" Type="http://schemas.openxmlformats.org/officeDocument/2006/relationships/hyperlink" Target="http://s460-helpdesk/CAisd/pdmweb.exe?OP=SEARCH+FACTORY=in+SKIPLIST=1+QBE.EQ.id=3681781" TargetMode="External"/><Relationship Id="rId12" Type="http://schemas.openxmlformats.org/officeDocument/2006/relationships/hyperlink" Target="http://s460-helpdesk/CAisd/pdmweb.exe?OP=SEARCH+FACTORY=in+SKIPLIST=1+QBE.EQ.id=3681776" TargetMode="External"/><Relationship Id="rId17" Type="http://schemas.openxmlformats.org/officeDocument/2006/relationships/hyperlink" Target="http://s460-helpdesk/CAisd/pdmweb.exe?OP=SEARCH+FACTORY=in+SKIPLIST=1+QBE.EQ.id=3681771" TargetMode="External"/><Relationship Id="rId25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1772" TargetMode="External"/><Relationship Id="rId20" Type="http://schemas.openxmlformats.org/officeDocument/2006/relationships/hyperlink" Target="http://s460-helpdesk/CAisd/pdmweb.exe?OP=SEARCH+FACTORY=in+SKIPLIST=1+QBE.EQ.id=368176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1777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1773" TargetMode="External"/><Relationship Id="rId23" Type="http://schemas.openxmlformats.org/officeDocument/2006/relationships/hyperlink" Target="http://s460-helpdesk/CAisd/pdmweb.exe?OP=SEARCH+FACTORY=in+SKIPLIST=1+QBE.EQ.id=3681763" TargetMode="External"/><Relationship Id="rId10" Type="http://schemas.openxmlformats.org/officeDocument/2006/relationships/hyperlink" Target="http://s460-helpdesk/CAisd/pdmweb.exe?OP=SEARCH+FACTORY=in+SKIPLIST=1+QBE.EQ.id=3681778" TargetMode="External"/><Relationship Id="rId19" Type="http://schemas.openxmlformats.org/officeDocument/2006/relationships/hyperlink" Target="http://s460-helpdesk/CAisd/pdmweb.exe?OP=SEARCH+FACTORY=in+SKIPLIST=1+QBE.EQ.id=368176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9" TargetMode="External"/><Relationship Id="rId14" Type="http://schemas.openxmlformats.org/officeDocument/2006/relationships/hyperlink" Target="http://s460-helpdesk/CAisd/pdmweb.exe?OP=SEARCH+FACTORY=in+SKIPLIST=1+QBE.EQ.id=3681774" TargetMode="External"/><Relationship Id="rId22" Type="http://schemas.openxmlformats.org/officeDocument/2006/relationships/hyperlink" Target="http://s460-helpdesk/CAisd/pdmweb.exe?OP=SEARCH+FACTORY=in+SKIPLIST=1+QBE.EQ.id=368176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0" t="s">
        <v>58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82.8324421296275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56.3409722222204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45.4985879629603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35.4985879629603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35.5651273148178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29.5685532407442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11.6993055555577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6.05560185185459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7" t="s">
        <v>2598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37" priority="99379"/>
  </conditionalFormatting>
  <conditionalFormatting sqref="E3">
    <cfRule type="duplicateValues" dxfId="136" priority="121742"/>
  </conditionalFormatting>
  <conditionalFormatting sqref="E3">
    <cfRule type="duplicateValues" dxfId="135" priority="121743"/>
    <cfRule type="duplicateValues" dxfId="134" priority="121744"/>
  </conditionalFormatting>
  <conditionalFormatting sqref="E3">
    <cfRule type="duplicateValues" dxfId="133" priority="121745"/>
    <cfRule type="duplicateValues" dxfId="132" priority="121746"/>
    <cfRule type="duplicateValues" dxfId="131" priority="121747"/>
    <cfRule type="duplicateValues" dxfId="130" priority="121748"/>
  </conditionalFormatting>
  <conditionalFormatting sqref="B3">
    <cfRule type="duplicateValues" dxfId="129" priority="121749"/>
  </conditionalFormatting>
  <conditionalFormatting sqref="E4">
    <cfRule type="duplicateValues" dxfId="128" priority="104"/>
  </conditionalFormatting>
  <conditionalFormatting sqref="E4">
    <cfRule type="duplicateValues" dxfId="127" priority="101"/>
    <cfRule type="duplicateValues" dxfId="126" priority="102"/>
    <cfRule type="duplicateValues" dxfId="125" priority="103"/>
  </conditionalFormatting>
  <conditionalFormatting sqref="E4">
    <cfRule type="duplicateValues" dxfId="124" priority="100"/>
  </conditionalFormatting>
  <conditionalFormatting sqref="E4">
    <cfRule type="duplicateValues" dxfId="123" priority="97"/>
    <cfRule type="duplicateValues" dxfId="122" priority="98"/>
    <cfRule type="duplicateValues" dxfId="121" priority="99"/>
  </conditionalFormatting>
  <conditionalFormatting sqref="B4">
    <cfRule type="duplicateValues" dxfId="120" priority="96"/>
  </conditionalFormatting>
  <conditionalFormatting sqref="E4">
    <cfRule type="duplicateValues" dxfId="119" priority="95"/>
  </conditionalFormatting>
  <conditionalFormatting sqref="E5">
    <cfRule type="duplicateValues" dxfId="118" priority="94"/>
  </conditionalFormatting>
  <conditionalFormatting sqref="E5">
    <cfRule type="duplicateValues" dxfId="117" priority="91"/>
    <cfRule type="duplicateValues" dxfId="116" priority="92"/>
    <cfRule type="duplicateValues" dxfId="115" priority="93"/>
  </conditionalFormatting>
  <conditionalFormatting sqref="E5">
    <cfRule type="duplicateValues" dxfId="114" priority="90"/>
  </conditionalFormatting>
  <conditionalFormatting sqref="E5">
    <cfRule type="duplicateValues" dxfId="113" priority="87"/>
    <cfRule type="duplicateValues" dxfId="112" priority="88"/>
    <cfRule type="duplicateValues" dxfId="111" priority="89"/>
  </conditionalFormatting>
  <conditionalFormatting sqref="B5">
    <cfRule type="duplicateValues" dxfId="110" priority="86"/>
  </conditionalFormatting>
  <conditionalFormatting sqref="E5">
    <cfRule type="duplicateValues" dxfId="109" priority="85"/>
  </conditionalFormatting>
  <conditionalFormatting sqref="B6">
    <cfRule type="duplicateValues" dxfId="108" priority="69"/>
  </conditionalFormatting>
  <conditionalFormatting sqref="E6">
    <cfRule type="duplicateValues" dxfId="107" priority="68"/>
  </conditionalFormatting>
  <conditionalFormatting sqref="E6">
    <cfRule type="duplicateValues" dxfId="106" priority="65"/>
    <cfRule type="duplicateValues" dxfId="105" priority="66"/>
    <cfRule type="duplicateValues" dxfId="104" priority="67"/>
  </conditionalFormatting>
  <conditionalFormatting sqref="E6">
    <cfRule type="duplicateValues" dxfId="103" priority="64"/>
  </conditionalFormatting>
  <conditionalFormatting sqref="E6">
    <cfRule type="duplicateValues" dxfId="102" priority="61"/>
    <cfRule type="duplicateValues" dxfId="101" priority="62"/>
    <cfRule type="duplicateValues" dxfId="100" priority="63"/>
  </conditionalFormatting>
  <conditionalFormatting sqref="E6">
    <cfRule type="duplicateValues" dxfId="99" priority="60"/>
  </conditionalFormatting>
  <conditionalFormatting sqref="E9">
    <cfRule type="duplicateValues" dxfId="98" priority="43"/>
    <cfRule type="duplicateValues" dxfId="97" priority="44"/>
  </conditionalFormatting>
  <conditionalFormatting sqref="E9">
    <cfRule type="duplicateValues" dxfId="96" priority="42"/>
  </conditionalFormatting>
  <conditionalFormatting sqref="B9">
    <cfRule type="duplicateValues" dxfId="95" priority="41"/>
  </conditionalFormatting>
  <conditionalFormatting sqref="B9">
    <cfRule type="duplicateValues" dxfId="94" priority="40"/>
  </conditionalFormatting>
  <conditionalFormatting sqref="B9">
    <cfRule type="duplicateValues" dxfId="93" priority="38"/>
    <cfRule type="duplicateValues" dxfId="92" priority="39"/>
  </conditionalFormatting>
  <conditionalFormatting sqref="B9">
    <cfRule type="duplicateValues" dxfId="91" priority="37"/>
  </conditionalFormatting>
  <conditionalFormatting sqref="E9">
    <cfRule type="duplicateValues" dxfId="90" priority="36"/>
  </conditionalFormatting>
  <conditionalFormatting sqref="E9">
    <cfRule type="duplicateValues" dxfId="89" priority="34"/>
    <cfRule type="duplicateValues" dxfId="88" priority="35"/>
  </conditionalFormatting>
  <conditionalFormatting sqref="E9">
    <cfRule type="duplicateValues" dxfId="87" priority="33"/>
  </conditionalFormatting>
  <conditionalFormatting sqref="B9">
    <cfRule type="duplicateValues" dxfId="86" priority="32"/>
  </conditionalFormatting>
  <conditionalFormatting sqref="B9">
    <cfRule type="duplicateValues" dxfId="85" priority="31"/>
  </conditionalFormatting>
  <conditionalFormatting sqref="B9">
    <cfRule type="duplicateValues" dxfId="84" priority="30"/>
  </conditionalFormatting>
  <conditionalFormatting sqref="B9">
    <cfRule type="duplicateValues" dxfId="83" priority="28"/>
    <cfRule type="duplicateValues" dxfId="82" priority="29"/>
  </conditionalFormatting>
  <conditionalFormatting sqref="B9">
    <cfRule type="duplicateValues" dxfId="81" priority="27"/>
  </conditionalFormatting>
  <conditionalFormatting sqref="B9">
    <cfRule type="duplicateValues" dxfId="80" priority="25"/>
    <cfRule type="duplicateValues" dxfId="79" priority="26"/>
  </conditionalFormatting>
  <conditionalFormatting sqref="E9">
    <cfRule type="duplicateValues" dxfId="78" priority="24"/>
  </conditionalFormatting>
  <conditionalFormatting sqref="E9">
    <cfRule type="duplicateValues" dxfId="77" priority="23"/>
  </conditionalFormatting>
  <conditionalFormatting sqref="B9">
    <cfRule type="duplicateValues" dxfId="76" priority="22"/>
  </conditionalFormatting>
  <conditionalFormatting sqref="E9">
    <cfRule type="duplicateValues" dxfId="75" priority="21"/>
  </conditionalFormatting>
  <conditionalFormatting sqref="E9">
    <cfRule type="duplicateValues" dxfId="74" priority="19"/>
    <cfRule type="duplicateValues" dxfId="73" priority="20"/>
  </conditionalFormatting>
  <conditionalFormatting sqref="B9">
    <cfRule type="duplicateValues" dxfId="72" priority="18"/>
  </conditionalFormatting>
  <conditionalFormatting sqref="E9">
    <cfRule type="duplicateValues" dxfId="71" priority="17"/>
  </conditionalFormatting>
  <conditionalFormatting sqref="E9">
    <cfRule type="duplicateValues" dxfId="70" priority="16"/>
  </conditionalFormatting>
  <conditionalFormatting sqref="E9">
    <cfRule type="duplicateValues" dxfId="69" priority="15"/>
  </conditionalFormatting>
  <conditionalFormatting sqref="B9">
    <cfRule type="duplicateValues" dxfId="68" priority="14"/>
  </conditionalFormatting>
  <conditionalFormatting sqref="E7:E8">
    <cfRule type="duplicateValues" dxfId="67" priority="129592"/>
  </conditionalFormatting>
  <conditionalFormatting sqref="B7:B8">
    <cfRule type="duplicateValues" dxfId="66" priority="129594"/>
  </conditionalFormatting>
  <conditionalFormatting sqref="B7:B8">
    <cfRule type="duplicateValues" dxfId="65" priority="129596"/>
    <cfRule type="duplicateValues" dxfId="64" priority="129597"/>
    <cfRule type="duplicateValues" dxfId="63" priority="129598"/>
  </conditionalFormatting>
  <conditionalFormatting sqref="E7:E8">
    <cfRule type="duplicateValues" dxfId="62" priority="129602"/>
    <cfRule type="duplicateValues" dxfId="61" priority="129603"/>
  </conditionalFormatting>
  <conditionalFormatting sqref="E7:E8">
    <cfRule type="duplicateValues" dxfId="60" priority="129606"/>
    <cfRule type="duplicateValues" dxfId="59" priority="129607"/>
    <cfRule type="duplicateValues" dxfId="58" priority="129608"/>
  </conditionalFormatting>
  <conditionalFormatting sqref="E7:E8">
    <cfRule type="duplicateValues" dxfId="57" priority="129612"/>
    <cfRule type="duplicateValues" dxfId="56" priority="129613"/>
    <cfRule type="duplicateValues" dxfId="55" priority="129614"/>
    <cfRule type="duplicateValues" dxfId="54" priority="129615"/>
  </conditionalFormatting>
  <conditionalFormatting sqref="E10">
    <cfRule type="duplicateValues" dxfId="53" priority="13"/>
  </conditionalFormatting>
  <conditionalFormatting sqref="E10">
    <cfRule type="duplicateValues" dxfId="52" priority="11"/>
    <cfRule type="duplicateValues" dxfId="51" priority="12"/>
  </conditionalFormatting>
  <conditionalFormatting sqref="E10">
    <cfRule type="duplicateValues" dxfId="50" priority="8"/>
    <cfRule type="duplicateValues" dxfId="49" priority="9"/>
    <cfRule type="duplicateValues" dxfId="48" priority="10"/>
  </conditionalFormatting>
  <conditionalFormatting sqref="E10">
    <cfRule type="duplicateValues" dxfId="47" priority="4"/>
    <cfRule type="duplicateValues" dxfId="46" priority="5"/>
    <cfRule type="duplicateValues" dxfId="45" priority="6"/>
    <cfRule type="duplicateValues" dxfId="44" priority="7"/>
  </conditionalFormatting>
  <conditionalFormatting sqref="B10">
    <cfRule type="duplicateValues" dxfId="43" priority="3"/>
  </conditionalFormatting>
  <conditionalFormatting sqref="B10">
    <cfRule type="duplicateValues" dxfId="42" priority="1"/>
    <cfRule type="duplicateValues" dxfId="41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0" priority="2"/>
  </conditionalFormatting>
  <conditionalFormatting sqref="B1:B1048576">
    <cfRule type="duplicateValues" dxfId="3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2" t="s">
        <v>0</v>
      </c>
      <c r="B1" s="21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4" t="s">
        <v>8</v>
      </c>
      <c r="B9" s="21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6" t="s">
        <v>9</v>
      </c>
      <c r="B14" s="21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39492"/>
  <sheetViews>
    <sheetView tabSelected="1" zoomScaleNormal="100" workbookViewId="0">
      <pane ySplit="4" topLeftCell="A98" activePane="bottomLeft" state="frozen"/>
      <selection pane="bottomLeft" activeCell="D113" sqref="D113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0.85546875" style="75" customWidth="1"/>
    <col min="6" max="6" width="11.140625" style="44" bestFit="1" customWidth="1"/>
    <col min="7" max="7" width="50.42578125" style="44" bestFit="1" customWidth="1"/>
    <col min="8" max="11" width="5.140625" style="44" bestFit="1" customWidth="1"/>
    <col min="12" max="12" width="47.28515625" style="44" bestFit="1" customWidth="1"/>
    <col min="13" max="13" width="18.140625" style="105" customWidth="1"/>
    <col min="14" max="14" width="16.42578125" style="105" customWidth="1"/>
    <col min="15" max="15" width="38.7109375" style="105" customWidth="1"/>
    <col min="16" max="16" width="22.140625" style="79" customWidth="1"/>
    <col min="17" max="17" width="47.28515625" style="69" bestFit="1" customWidth="1"/>
    <col min="18" max="16384" width="25.5703125" style="42"/>
  </cols>
  <sheetData>
    <row r="1" spans="1:17" ht="18" x14ac:dyDescent="0.25">
      <c r="A1" s="175" t="s">
        <v>2150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17" ht="18" x14ac:dyDescent="0.25">
      <c r="A2" s="172" t="s">
        <v>2147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17" ht="18.75" thickBot="1" x14ac:dyDescent="0.3">
      <c r="A3" s="178" t="s">
        <v>2608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70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65" t="str">
        <f>VLOOKUP(E5,'LISTADO ATM'!$A$2:$C$902,3,0)</f>
        <v>DISTRITO NACIONAL</v>
      </c>
      <c r="B5" s="118">
        <v>3335967534</v>
      </c>
      <c r="C5" s="99">
        <v>44403.668344907404</v>
      </c>
      <c r="D5" s="99" t="s">
        <v>2177</v>
      </c>
      <c r="E5" s="142">
        <v>34</v>
      </c>
      <c r="F5" s="165" t="str">
        <f>VLOOKUP(E5,VIP!$A$2:$O14663,2,0)</f>
        <v>DRBR034</v>
      </c>
      <c r="G5" s="165" t="str">
        <f>VLOOKUP(E5,'LISTADO ATM'!$A$2:$B$901,2,0)</f>
        <v xml:space="preserve">ATM Plaza de la Salud </v>
      </c>
      <c r="H5" s="165" t="str">
        <f>VLOOKUP(E5,VIP!$A$2:$O19624,7,FALSE)</f>
        <v>Si</v>
      </c>
      <c r="I5" s="165" t="str">
        <f>VLOOKUP(E5,VIP!$A$2:$O11589,8,FALSE)</f>
        <v>Si</v>
      </c>
      <c r="J5" s="165" t="str">
        <f>VLOOKUP(E5,VIP!$A$2:$O11539,8,FALSE)</f>
        <v>Si</v>
      </c>
      <c r="K5" s="165" t="str">
        <f>VLOOKUP(E5,VIP!$A$2:$O15113,6,0)</f>
        <v>NO</v>
      </c>
      <c r="L5" s="147" t="s">
        <v>2216</v>
      </c>
      <c r="M5" s="98" t="s">
        <v>2442</v>
      </c>
      <c r="N5" s="98" t="s">
        <v>2449</v>
      </c>
      <c r="O5" s="165" t="s">
        <v>2451</v>
      </c>
      <c r="P5" s="169"/>
      <c r="Q5" s="98" t="s">
        <v>2216</v>
      </c>
    </row>
    <row r="6" spans="1:17" s="126" customFormat="1" ht="18" x14ac:dyDescent="0.25">
      <c r="A6" s="165" t="str">
        <f>VLOOKUP(E6,'LISTADO ATM'!$A$2:$C$902,3,0)</f>
        <v>DISTRITO NACIONAL</v>
      </c>
      <c r="B6" s="118">
        <v>3335969135</v>
      </c>
      <c r="C6" s="99">
        <v>44404.682534722226</v>
      </c>
      <c r="D6" s="99" t="s">
        <v>2177</v>
      </c>
      <c r="E6" s="142">
        <v>239</v>
      </c>
      <c r="F6" s="165" t="str">
        <f>VLOOKUP(E6,VIP!$A$2:$O14742,2,0)</f>
        <v>DRBR239</v>
      </c>
      <c r="G6" s="165" t="str">
        <f>VLOOKUP(E6,'LISTADO ATM'!$A$2:$B$901,2,0)</f>
        <v xml:space="preserve">ATM Autobanco Charles de Gaulle </v>
      </c>
      <c r="H6" s="165" t="str">
        <f>VLOOKUP(E6,VIP!$A$2:$O19703,7,FALSE)</f>
        <v>Si</v>
      </c>
      <c r="I6" s="165" t="str">
        <f>VLOOKUP(E6,VIP!$A$2:$O11668,8,FALSE)</f>
        <v>Si</v>
      </c>
      <c r="J6" s="165" t="str">
        <f>VLOOKUP(E6,VIP!$A$2:$O11618,8,FALSE)</f>
        <v>Si</v>
      </c>
      <c r="K6" s="165" t="str">
        <f>VLOOKUP(E6,VIP!$A$2:$O15192,6,0)</f>
        <v>SI</v>
      </c>
      <c r="L6" s="147" t="s">
        <v>2461</v>
      </c>
      <c r="M6" s="98" t="s">
        <v>2442</v>
      </c>
      <c r="N6" s="98" t="s">
        <v>2449</v>
      </c>
      <c r="O6" s="165" t="s">
        <v>2451</v>
      </c>
      <c r="P6" s="169"/>
      <c r="Q6" s="98" t="s">
        <v>2461</v>
      </c>
    </row>
    <row r="7" spans="1:17" s="126" customFormat="1" ht="18" x14ac:dyDescent="0.25">
      <c r="A7" s="165" t="str">
        <f>VLOOKUP(E7,'LISTADO ATM'!$A$2:$C$902,3,0)</f>
        <v>DISTRITO NACIONAL</v>
      </c>
      <c r="B7" s="118">
        <v>3335969476</v>
      </c>
      <c r="C7" s="99">
        <v>44405.354571759257</v>
      </c>
      <c r="D7" s="99" t="s">
        <v>2177</v>
      </c>
      <c r="E7" s="142">
        <v>325</v>
      </c>
      <c r="F7" s="165" t="str">
        <f>VLOOKUP(E7,VIP!$A$2:$O14908,2,0)</f>
        <v>DRBR325</v>
      </c>
      <c r="G7" s="165" t="str">
        <f>VLOOKUP(E7,'LISTADO ATM'!$A$2:$B$901,2,0)</f>
        <v>ATM Casa Edwin</v>
      </c>
      <c r="H7" s="165" t="str">
        <f>VLOOKUP(E7,VIP!$A$2:$O19869,7,FALSE)</f>
        <v>Si</v>
      </c>
      <c r="I7" s="165" t="str">
        <f>VLOOKUP(E7,VIP!$A$2:$O11834,8,FALSE)</f>
        <v>Si</v>
      </c>
      <c r="J7" s="165" t="str">
        <f>VLOOKUP(E7,VIP!$A$2:$O11784,8,FALSE)</f>
        <v>Si</v>
      </c>
      <c r="K7" s="165" t="str">
        <f>VLOOKUP(E7,VIP!$A$2:$O15358,6,0)</f>
        <v>NO</v>
      </c>
      <c r="L7" s="147" t="s">
        <v>2461</v>
      </c>
      <c r="M7" s="98" t="s">
        <v>2442</v>
      </c>
      <c r="N7" s="98" t="s">
        <v>2449</v>
      </c>
      <c r="O7" s="165" t="s">
        <v>2451</v>
      </c>
      <c r="P7" s="165"/>
      <c r="Q7" s="98" t="s">
        <v>2461</v>
      </c>
    </row>
    <row r="8" spans="1:17" s="126" customFormat="1" ht="18" x14ac:dyDescent="0.25">
      <c r="A8" s="165" t="str">
        <f>VLOOKUP(E8,'LISTADO ATM'!$A$2:$C$902,3,0)</f>
        <v>DISTRITO NACIONAL</v>
      </c>
      <c r="B8" s="118">
        <v>3335969586</v>
      </c>
      <c r="C8" s="99">
        <v>44405.376087962963</v>
      </c>
      <c r="D8" s="99" t="s">
        <v>2177</v>
      </c>
      <c r="E8" s="142">
        <v>415</v>
      </c>
      <c r="F8" s="165" t="str">
        <f>VLOOKUP(E8,VIP!$A$2:$O14909,2,0)</f>
        <v>DRBR415</v>
      </c>
      <c r="G8" s="165" t="str">
        <f>VLOOKUP(E8,'LISTADO ATM'!$A$2:$B$901,2,0)</f>
        <v xml:space="preserve">ATM Autobanco San Martín I </v>
      </c>
      <c r="H8" s="165" t="str">
        <f>VLOOKUP(E8,VIP!$A$2:$O19870,7,FALSE)</f>
        <v>Si</v>
      </c>
      <c r="I8" s="165" t="str">
        <f>VLOOKUP(E8,VIP!$A$2:$O11835,8,FALSE)</f>
        <v>Si</v>
      </c>
      <c r="J8" s="165" t="str">
        <f>VLOOKUP(E8,VIP!$A$2:$O11785,8,FALSE)</f>
        <v>Si</v>
      </c>
      <c r="K8" s="165" t="str">
        <f>VLOOKUP(E8,VIP!$A$2:$O15359,6,0)</f>
        <v>NO</v>
      </c>
      <c r="L8" s="147" t="s">
        <v>2461</v>
      </c>
      <c r="M8" s="98" t="s">
        <v>2442</v>
      </c>
      <c r="N8" s="98" t="s">
        <v>2449</v>
      </c>
      <c r="O8" s="165" t="s">
        <v>2451</v>
      </c>
      <c r="P8" s="166"/>
      <c r="Q8" s="98" t="s">
        <v>2461</v>
      </c>
    </row>
    <row r="9" spans="1:17" s="126" customFormat="1" ht="18" x14ac:dyDescent="0.25">
      <c r="A9" s="165" t="str">
        <f>VLOOKUP(E9,'LISTADO ATM'!$A$2:$C$902,3,0)</f>
        <v>DISTRITO NACIONAL</v>
      </c>
      <c r="B9" s="118">
        <v>3335970603</v>
      </c>
      <c r="C9" s="99">
        <v>44405.716296296298</v>
      </c>
      <c r="D9" s="99" t="s">
        <v>2445</v>
      </c>
      <c r="E9" s="142">
        <v>932</v>
      </c>
      <c r="F9" s="165" t="str">
        <f>VLOOKUP(E9,VIP!$A$2:$O14844,2,0)</f>
        <v>DRBR01E</v>
      </c>
      <c r="G9" s="165" t="str">
        <f>VLOOKUP(E9,'LISTADO ATM'!$A$2:$B$901,2,0)</f>
        <v xml:space="preserve">ATM Banco Agrícola </v>
      </c>
      <c r="H9" s="165" t="str">
        <f>VLOOKUP(E9,VIP!$A$2:$O19805,7,FALSE)</f>
        <v>Si</v>
      </c>
      <c r="I9" s="165" t="str">
        <f>VLOOKUP(E9,VIP!$A$2:$O11770,8,FALSE)</f>
        <v>Si</v>
      </c>
      <c r="J9" s="165" t="str">
        <f>VLOOKUP(E9,VIP!$A$2:$O11720,8,FALSE)</f>
        <v>Si</v>
      </c>
      <c r="K9" s="165" t="str">
        <f>VLOOKUP(E9,VIP!$A$2:$O15294,6,0)</f>
        <v>NO</v>
      </c>
      <c r="L9" s="147" t="s">
        <v>2438</v>
      </c>
      <c r="M9" s="98" t="s">
        <v>2442</v>
      </c>
      <c r="N9" s="98" t="s">
        <v>2449</v>
      </c>
      <c r="O9" s="165" t="s">
        <v>2450</v>
      </c>
      <c r="P9" s="165"/>
      <c r="Q9" s="98" t="s">
        <v>2438</v>
      </c>
    </row>
    <row r="10" spans="1:17" s="126" customFormat="1" ht="18" x14ac:dyDescent="0.25">
      <c r="A10" s="165" t="str">
        <f>VLOOKUP(E10,'LISTADO ATM'!$A$2:$C$902,3,0)</f>
        <v>DISTRITO NACIONAL</v>
      </c>
      <c r="B10" s="118">
        <v>3335970840</v>
      </c>
      <c r="C10" s="99">
        <v>44406.349664351852</v>
      </c>
      <c r="D10" s="99" t="s">
        <v>2177</v>
      </c>
      <c r="E10" s="142">
        <v>232</v>
      </c>
      <c r="F10" s="165" t="str">
        <f>VLOOKUP(E10,VIP!$A$2:$O14759,2,0)</f>
        <v>DRBR232</v>
      </c>
      <c r="G10" s="165" t="str">
        <f>VLOOKUP(E10,'LISTADO ATM'!$A$2:$B$901,2,0)</f>
        <v xml:space="preserve">ATM S/M Nacional Charles de Gaulle </v>
      </c>
      <c r="H10" s="165" t="str">
        <f>VLOOKUP(E10,VIP!$A$2:$O19720,7,FALSE)</f>
        <v>Si</v>
      </c>
      <c r="I10" s="165" t="str">
        <f>VLOOKUP(E10,VIP!$A$2:$O11685,8,FALSE)</f>
        <v>Si</v>
      </c>
      <c r="J10" s="165" t="str">
        <f>VLOOKUP(E10,VIP!$A$2:$O11635,8,FALSE)</f>
        <v>Si</v>
      </c>
      <c r="K10" s="165" t="str">
        <f>VLOOKUP(E10,VIP!$A$2:$O15209,6,0)</f>
        <v>SI</v>
      </c>
      <c r="L10" s="147" t="s">
        <v>2216</v>
      </c>
      <c r="M10" s="98" t="s">
        <v>2442</v>
      </c>
      <c r="N10" s="98" t="s">
        <v>2449</v>
      </c>
      <c r="O10" s="165" t="s">
        <v>2451</v>
      </c>
      <c r="P10" s="165"/>
      <c r="Q10" s="98" t="s">
        <v>2216</v>
      </c>
    </row>
    <row r="11" spans="1:17" s="126" customFormat="1" ht="18" x14ac:dyDescent="0.25">
      <c r="A11" s="165" t="str">
        <f>VLOOKUP(E11,'LISTADO ATM'!$A$2:$C$902,3,0)</f>
        <v>DISTRITO NACIONAL</v>
      </c>
      <c r="B11" s="118">
        <v>3335970949</v>
      </c>
      <c r="C11" s="99">
        <v>44406.375243055554</v>
      </c>
      <c r="D11" s="99" t="s">
        <v>2445</v>
      </c>
      <c r="E11" s="142">
        <v>908</v>
      </c>
      <c r="F11" s="165" t="str">
        <f>VLOOKUP(E11,VIP!$A$2:$O14845,2,0)</f>
        <v>DRBR16D</v>
      </c>
      <c r="G11" s="165" t="str">
        <f>VLOOKUP(E11,'LISTADO ATM'!$A$2:$B$901,2,0)</f>
        <v xml:space="preserve">ATM Oficina Plaza Botánika </v>
      </c>
      <c r="H11" s="165" t="str">
        <f>VLOOKUP(E11,VIP!$A$2:$O19806,7,FALSE)</f>
        <v>Si</v>
      </c>
      <c r="I11" s="165" t="str">
        <f>VLOOKUP(E11,VIP!$A$2:$O11771,8,FALSE)</f>
        <v>Si</v>
      </c>
      <c r="J11" s="165" t="str">
        <f>VLOOKUP(E11,VIP!$A$2:$O11721,8,FALSE)</f>
        <v>Si</v>
      </c>
      <c r="K11" s="165" t="str">
        <f>VLOOKUP(E11,VIP!$A$2:$O15295,6,0)</f>
        <v>NO</v>
      </c>
      <c r="L11" s="147" t="s">
        <v>2438</v>
      </c>
      <c r="M11" s="98" t="s">
        <v>2442</v>
      </c>
      <c r="N11" s="98" t="s">
        <v>2449</v>
      </c>
      <c r="O11" s="165" t="s">
        <v>2450</v>
      </c>
      <c r="P11" s="168"/>
      <c r="Q11" s="98" t="s">
        <v>2438</v>
      </c>
    </row>
    <row r="12" spans="1:17" s="126" customFormat="1" ht="18" x14ac:dyDescent="0.25">
      <c r="A12" s="165" t="str">
        <f>VLOOKUP(E12,'LISTADO ATM'!$A$2:$C$902,3,0)</f>
        <v>DISTRITO NACIONAL</v>
      </c>
      <c r="B12" s="118">
        <v>3335971601</v>
      </c>
      <c r="C12" s="99">
        <v>44406.639201388891</v>
      </c>
      <c r="D12" s="99" t="s">
        <v>2177</v>
      </c>
      <c r="E12" s="142">
        <v>96</v>
      </c>
      <c r="F12" s="165" t="str">
        <f>VLOOKUP(E12,VIP!$A$2:$O14773,2,0)</f>
        <v>DRBR096</v>
      </c>
      <c r="G12" s="165" t="str">
        <f>VLOOKUP(E12,'LISTADO ATM'!$A$2:$B$901,2,0)</f>
        <v>ATM S/M Caribe Av. Charles de Gaulle</v>
      </c>
      <c r="H12" s="165" t="str">
        <f>VLOOKUP(E12,VIP!$A$2:$O19734,7,FALSE)</f>
        <v>Si</v>
      </c>
      <c r="I12" s="165" t="str">
        <f>VLOOKUP(E12,VIP!$A$2:$O11699,8,FALSE)</f>
        <v>No</v>
      </c>
      <c r="J12" s="165" t="str">
        <f>VLOOKUP(E12,VIP!$A$2:$O11649,8,FALSE)</f>
        <v>No</v>
      </c>
      <c r="K12" s="165" t="str">
        <f>VLOOKUP(E12,VIP!$A$2:$O15223,6,0)</f>
        <v>NO</v>
      </c>
      <c r="L12" s="147" t="s">
        <v>2216</v>
      </c>
      <c r="M12" s="98" t="s">
        <v>2442</v>
      </c>
      <c r="N12" s="98" t="s">
        <v>2449</v>
      </c>
      <c r="O12" s="165" t="s">
        <v>2451</v>
      </c>
      <c r="P12" s="168"/>
      <c r="Q12" s="98" t="s">
        <v>2216</v>
      </c>
    </row>
    <row r="13" spans="1:17" s="126" customFormat="1" ht="18" x14ac:dyDescent="0.25">
      <c r="A13" s="165" t="str">
        <f>VLOOKUP(E13,'LISTADO ATM'!$A$2:$C$902,3,0)</f>
        <v>DISTRITO NACIONAL</v>
      </c>
      <c r="B13" s="118">
        <v>3335971799</v>
      </c>
      <c r="C13" s="99">
        <v>44406.729837962965</v>
      </c>
      <c r="D13" s="99" t="s">
        <v>2177</v>
      </c>
      <c r="E13" s="142">
        <v>12</v>
      </c>
      <c r="F13" s="165" t="str">
        <f>VLOOKUP(E13,VIP!$A$2:$O14811,2,0)</f>
        <v>DRBR012</v>
      </c>
      <c r="G13" s="165" t="str">
        <f>VLOOKUP(E13,'LISTADO ATM'!$A$2:$B$901,2,0)</f>
        <v xml:space="preserve">ATM Comercial Ganadera (San Isidro) </v>
      </c>
      <c r="H13" s="165" t="str">
        <f>VLOOKUP(E13,VIP!$A$2:$O19772,7,FALSE)</f>
        <v>Si</v>
      </c>
      <c r="I13" s="165" t="str">
        <f>VLOOKUP(E13,VIP!$A$2:$O11737,8,FALSE)</f>
        <v>No</v>
      </c>
      <c r="J13" s="165" t="str">
        <f>VLOOKUP(E13,VIP!$A$2:$O11687,8,FALSE)</f>
        <v>No</v>
      </c>
      <c r="K13" s="165" t="str">
        <f>VLOOKUP(E13,VIP!$A$2:$O15261,6,0)</f>
        <v>NO</v>
      </c>
      <c r="L13" s="147" t="s">
        <v>2242</v>
      </c>
      <c r="M13" s="98" t="s">
        <v>2442</v>
      </c>
      <c r="N13" s="98" t="s">
        <v>2449</v>
      </c>
      <c r="O13" s="165" t="s">
        <v>2451</v>
      </c>
      <c r="P13" s="169"/>
      <c r="Q13" s="98" t="s">
        <v>2242</v>
      </c>
    </row>
    <row r="14" spans="1:17" s="126" customFormat="1" ht="18" x14ac:dyDescent="0.25">
      <c r="A14" s="165" t="str">
        <f>VLOOKUP(E14,'LISTADO ATM'!$A$2:$C$902,3,0)</f>
        <v>DISTRITO NACIONAL</v>
      </c>
      <c r="B14" s="118">
        <v>3335971809</v>
      </c>
      <c r="C14" s="99">
        <v>44406.735798611109</v>
      </c>
      <c r="D14" s="99" t="s">
        <v>2177</v>
      </c>
      <c r="E14" s="142">
        <v>761</v>
      </c>
      <c r="F14" s="165" t="str">
        <f>VLOOKUP(E14,VIP!$A$2:$O14812,2,0)</f>
        <v>DRBR761</v>
      </c>
      <c r="G14" s="165" t="str">
        <f>VLOOKUP(E14,'LISTADO ATM'!$A$2:$B$901,2,0)</f>
        <v xml:space="preserve">ATM ISSPOL </v>
      </c>
      <c r="H14" s="165" t="str">
        <f>VLOOKUP(E14,VIP!$A$2:$O19773,7,FALSE)</f>
        <v>Si</v>
      </c>
      <c r="I14" s="165" t="str">
        <f>VLOOKUP(E14,VIP!$A$2:$O11738,8,FALSE)</f>
        <v>Si</v>
      </c>
      <c r="J14" s="165" t="str">
        <f>VLOOKUP(E14,VIP!$A$2:$O11688,8,FALSE)</f>
        <v>Si</v>
      </c>
      <c r="K14" s="165" t="str">
        <f>VLOOKUP(E14,VIP!$A$2:$O15262,6,0)</f>
        <v>NO</v>
      </c>
      <c r="L14" s="147" t="s">
        <v>2242</v>
      </c>
      <c r="M14" s="98" t="s">
        <v>2442</v>
      </c>
      <c r="N14" s="98" t="s">
        <v>2449</v>
      </c>
      <c r="O14" s="165" t="s">
        <v>2451</v>
      </c>
      <c r="P14" s="168"/>
      <c r="Q14" s="98" t="s">
        <v>2242</v>
      </c>
    </row>
    <row r="15" spans="1:17" s="126" customFormat="1" ht="18" x14ac:dyDescent="0.25">
      <c r="A15" s="165" t="str">
        <f>VLOOKUP(E15,'LISTADO ATM'!$A$2:$C$902,3,0)</f>
        <v>DISTRITO NACIONAL</v>
      </c>
      <c r="B15" s="118">
        <v>3335971853</v>
      </c>
      <c r="C15" s="99">
        <v>44406.832719907405</v>
      </c>
      <c r="D15" s="99" t="s">
        <v>2177</v>
      </c>
      <c r="E15" s="142">
        <v>671</v>
      </c>
      <c r="F15" s="165" t="str">
        <f>VLOOKUP(E15,VIP!$A$2:$O14782,2,0)</f>
        <v>DRBR671</v>
      </c>
      <c r="G15" s="165" t="str">
        <f>VLOOKUP(E15,'LISTADO ATM'!$A$2:$B$901,2,0)</f>
        <v>ATM Ayuntamiento Sto. Dgo. Norte</v>
      </c>
      <c r="H15" s="165" t="str">
        <f>VLOOKUP(E15,VIP!$A$2:$O19743,7,FALSE)</f>
        <v>Si</v>
      </c>
      <c r="I15" s="165" t="str">
        <f>VLOOKUP(E15,VIP!$A$2:$O11708,8,FALSE)</f>
        <v>Si</v>
      </c>
      <c r="J15" s="165" t="str">
        <f>VLOOKUP(E15,VIP!$A$2:$O11658,8,FALSE)</f>
        <v>Si</v>
      </c>
      <c r="K15" s="165" t="str">
        <f>VLOOKUP(E15,VIP!$A$2:$O15232,6,0)</f>
        <v>NO</v>
      </c>
      <c r="L15" s="147" t="s">
        <v>2216</v>
      </c>
      <c r="M15" s="98" t="s">
        <v>2442</v>
      </c>
      <c r="N15" s="98" t="s">
        <v>2449</v>
      </c>
      <c r="O15" s="165" t="s">
        <v>2451</v>
      </c>
      <c r="P15" s="169"/>
      <c r="Q15" s="98" t="s">
        <v>2216</v>
      </c>
    </row>
    <row r="16" spans="1:17" s="126" customFormat="1" ht="18" x14ac:dyDescent="0.25">
      <c r="A16" s="165" t="str">
        <f>VLOOKUP(E16,'LISTADO ATM'!$A$2:$C$902,3,0)</f>
        <v>DISTRITO NACIONAL</v>
      </c>
      <c r="B16" s="118">
        <v>3335971953</v>
      </c>
      <c r="C16" s="99">
        <v>44407.34646990741</v>
      </c>
      <c r="D16" s="99" t="s">
        <v>2177</v>
      </c>
      <c r="E16" s="142">
        <v>816</v>
      </c>
      <c r="F16" s="165" t="str">
        <f>VLOOKUP(E16,VIP!$A$2:$O14797,2,0)</f>
        <v>DRBR816</v>
      </c>
      <c r="G16" s="165" t="str">
        <f>VLOOKUP(E16,'LISTADO ATM'!$A$2:$B$901,2,0)</f>
        <v xml:space="preserve">ATM Oficina Pedro Brand </v>
      </c>
      <c r="H16" s="165" t="str">
        <f>VLOOKUP(E16,VIP!$A$2:$O19758,7,FALSE)</f>
        <v>Si</v>
      </c>
      <c r="I16" s="165" t="str">
        <f>VLOOKUP(E16,VIP!$A$2:$O11723,8,FALSE)</f>
        <v>Si</v>
      </c>
      <c r="J16" s="165" t="str">
        <f>VLOOKUP(E16,VIP!$A$2:$O11673,8,FALSE)</f>
        <v>Si</v>
      </c>
      <c r="K16" s="165" t="str">
        <f>VLOOKUP(E16,VIP!$A$2:$O15247,6,0)</f>
        <v>NO</v>
      </c>
      <c r="L16" s="147" t="s">
        <v>2242</v>
      </c>
      <c r="M16" s="98" t="s">
        <v>2442</v>
      </c>
      <c r="N16" s="98" t="s">
        <v>2449</v>
      </c>
      <c r="O16" s="165" t="s">
        <v>2451</v>
      </c>
      <c r="P16" s="169"/>
      <c r="Q16" s="98" t="s">
        <v>2242</v>
      </c>
    </row>
    <row r="17" spans="1:17" s="126" customFormat="1" ht="18" x14ac:dyDescent="0.25">
      <c r="A17" s="165" t="str">
        <f>VLOOKUP(E17,'LISTADO ATM'!$A$2:$C$902,3,0)</f>
        <v>DISTRITO NACIONAL</v>
      </c>
      <c r="B17" s="118">
        <v>3335972162</v>
      </c>
      <c r="C17" s="99">
        <v>44407.409594907411</v>
      </c>
      <c r="D17" s="99" t="s">
        <v>2177</v>
      </c>
      <c r="E17" s="142">
        <v>955</v>
      </c>
      <c r="F17" s="165" t="str">
        <f>VLOOKUP(E17,VIP!$A$2:$O14802,2,0)</f>
        <v>DRBR955</v>
      </c>
      <c r="G17" s="165" t="str">
        <f>VLOOKUP(E17,'LISTADO ATM'!$A$2:$B$901,2,0)</f>
        <v xml:space="preserve">ATM Oficina Americana Independencia II </v>
      </c>
      <c r="H17" s="165" t="str">
        <f>VLOOKUP(E17,VIP!$A$2:$O19763,7,FALSE)</f>
        <v>Si</v>
      </c>
      <c r="I17" s="165" t="str">
        <f>VLOOKUP(E17,VIP!$A$2:$O11728,8,FALSE)</f>
        <v>Si</v>
      </c>
      <c r="J17" s="165" t="str">
        <f>VLOOKUP(E17,VIP!$A$2:$O11678,8,FALSE)</f>
        <v>Si</v>
      </c>
      <c r="K17" s="165" t="str">
        <f>VLOOKUP(E17,VIP!$A$2:$O15252,6,0)</f>
        <v>NO</v>
      </c>
      <c r="L17" s="147" t="s">
        <v>2461</v>
      </c>
      <c r="M17" s="98" t="s">
        <v>2442</v>
      </c>
      <c r="N17" s="98" t="s">
        <v>2449</v>
      </c>
      <c r="O17" s="165" t="s">
        <v>2451</v>
      </c>
      <c r="P17" s="169"/>
      <c r="Q17" s="98" t="s">
        <v>2461</v>
      </c>
    </row>
    <row r="18" spans="1:17" s="126" customFormat="1" ht="18" x14ac:dyDescent="0.25">
      <c r="A18" s="165" t="str">
        <f>VLOOKUP(E18,'LISTADO ATM'!$A$2:$C$902,3,0)</f>
        <v>DISTRITO NACIONAL</v>
      </c>
      <c r="B18" s="118">
        <v>3335972212</v>
      </c>
      <c r="C18" s="99">
        <v>44407.426319444443</v>
      </c>
      <c r="D18" s="99" t="s">
        <v>2445</v>
      </c>
      <c r="E18" s="142">
        <v>243</v>
      </c>
      <c r="F18" s="165" t="str">
        <f>VLOOKUP(E18,VIP!$A$2:$O14801,2,0)</f>
        <v>DRBR243</v>
      </c>
      <c r="G18" s="165" t="str">
        <f>VLOOKUP(E18,'LISTADO ATM'!$A$2:$B$901,2,0)</f>
        <v xml:space="preserve">ATM Autoservicio Plaza Central  </v>
      </c>
      <c r="H18" s="165" t="str">
        <f>VLOOKUP(E18,VIP!$A$2:$O19762,7,FALSE)</f>
        <v>Si</v>
      </c>
      <c r="I18" s="165" t="str">
        <f>VLOOKUP(E18,VIP!$A$2:$O11727,8,FALSE)</f>
        <v>Si</v>
      </c>
      <c r="J18" s="165" t="str">
        <f>VLOOKUP(E18,VIP!$A$2:$O11677,8,FALSE)</f>
        <v>Si</v>
      </c>
      <c r="K18" s="165" t="str">
        <f>VLOOKUP(E18,VIP!$A$2:$O15251,6,0)</f>
        <v>SI</v>
      </c>
      <c r="L18" s="147" t="s">
        <v>2556</v>
      </c>
      <c r="M18" s="98" t="s">
        <v>2442</v>
      </c>
      <c r="N18" s="98" t="s">
        <v>2449</v>
      </c>
      <c r="O18" s="165" t="s">
        <v>2450</v>
      </c>
      <c r="P18" s="169"/>
      <c r="Q18" s="98" t="s">
        <v>2556</v>
      </c>
    </row>
    <row r="19" spans="1:17" s="126" customFormat="1" ht="18" x14ac:dyDescent="0.25">
      <c r="A19" s="165" t="str">
        <f>VLOOKUP(E19,'LISTADO ATM'!$A$2:$C$902,3,0)</f>
        <v>DISTRITO NACIONAL</v>
      </c>
      <c r="B19" s="118">
        <v>3335972266</v>
      </c>
      <c r="C19" s="99">
        <v>44407.444814814815</v>
      </c>
      <c r="D19" s="99" t="s">
        <v>2465</v>
      </c>
      <c r="E19" s="142">
        <v>813</v>
      </c>
      <c r="F19" s="165" t="str">
        <f>VLOOKUP(E19,VIP!$A$2:$O14797,2,0)</f>
        <v>DRBR815</v>
      </c>
      <c r="G19" s="165" t="str">
        <f>VLOOKUP(E19,'LISTADO ATM'!$A$2:$B$901,2,0)</f>
        <v>ATM Occidental Mall</v>
      </c>
      <c r="H19" s="165" t="str">
        <f>VLOOKUP(E19,VIP!$A$2:$O19758,7,FALSE)</f>
        <v>Si</v>
      </c>
      <c r="I19" s="165" t="str">
        <f>VLOOKUP(E19,VIP!$A$2:$O11723,8,FALSE)</f>
        <v>Si</v>
      </c>
      <c r="J19" s="165" t="str">
        <f>VLOOKUP(E19,VIP!$A$2:$O11673,8,FALSE)</f>
        <v>Si</v>
      </c>
      <c r="K19" s="165" t="str">
        <f>VLOOKUP(E19,VIP!$A$2:$O15247,6,0)</f>
        <v>NO</v>
      </c>
      <c r="L19" s="147" t="s">
        <v>2414</v>
      </c>
      <c r="M19" s="98" t="s">
        <v>2442</v>
      </c>
      <c r="N19" s="98" t="s">
        <v>2449</v>
      </c>
      <c r="O19" s="165" t="s">
        <v>2593</v>
      </c>
      <c r="P19" s="168"/>
      <c r="Q19" s="98" t="s">
        <v>2414</v>
      </c>
    </row>
    <row r="20" spans="1:17" s="126" customFormat="1" ht="18" x14ac:dyDescent="0.25">
      <c r="A20" s="165" t="str">
        <f>VLOOKUP(E20,'LISTADO ATM'!$A$2:$C$902,3,0)</f>
        <v>DISTRITO NACIONAL</v>
      </c>
      <c r="B20" s="118">
        <v>3335972405</v>
      </c>
      <c r="C20" s="99">
        <v>44407.484930555554</v>
      </c>
      <c r="D20" s="99" t="s">
        <v>2177</v>
      </c>
      <c r="E20" s="142">
        <v>149</v>
      </c>
      <c r="F20" s="165" t="str">
        <f>VLOOKUP(E20,VIP!$A$2:$O14817,2,0)</f>
        <v>DRBR149</v>
      </c>
      <c r="G20" s="165" t="str">
        <f>VLOOKUP(E20,'LISTADO ATM'!$A$2:$B$901,2,0)</f>
        <v>ATM Estación Metro Concepción</v>
      </c>
      <c r="H20" s="165" t="str">
        <f>VLOOKUP(E20,VIP!$A$2:$O19778,7,FALSE)</f>
        <v>N/A</v>
      </c>
      <c r="I20" s="165" t="str">
        <f>VLOOKUP(E20,VIP!$A$2:$O11743,8,FALSE)</f>
        <v>N/A</v>
      </c>
      <c r="J20" s="165" t="str">
        <f>VLOOKUP(E20,VIP!$A$2:$O11693,8,FALSE)</f>
        <v>N/A</v>
      </c>
      <c r="K20" s="165" t="str">
        <f>VLOOKUP(E20,VIP!$A$2:$O15267,6,0)</f>
        <v>N/A</v>
      </c>
      <c r="L20" s="147" t="s">
        <v>2461</v>
      </c>
      <c r="M20" s="98" t="s">
        <v>2442</v>
      </c>
      <c r="N20" s="98" t="s">
        <v>2449</v>
      </c>
      <c r="O20" s="165" t="s">
        <v>2451</v>
      </c>
      <c r="P20" s="169"/>
      <c r="Q20" s="98" t="s">
        <v>2461</v>
      </c>
    </row>
    <row r="21" spans="1:17" s="126" customFormat="1" ht="18" x14ac:dyDescent="0.25">
      <c r="A21" s="165" t="str">
        <f>VLOOKUP(E21,'LISTADO ATM'!$A$2:$C$902,3,0)</f>
        <v>SUR</v>
      </c>
      <c r="B21" s="118">
        <v>3335972421</v>
      </c>
      <c r="C21" s="99">
        <v>44407.488206018519</v>
      </c>
      <c r="D21" s="99" t="s">
        <v>2177</v>
      </c>
      <c r="E21" s="142">
        <v>783</v>
      </c>
      <c r="F21" s="165" t="str">
        <f>VLOOKUP(E21,VIP!$A$2:$O14816,2,0)</f>
        <v>DRBR303</v>
      </c>
      <c r="G21" s="165" t="str">
        <f>VLOOKUP(E21,'LISTADO ATM'!$A$2:$B$901,2,0)</f>
        <v xml:space="preserve">ATM Autobanco Alfa y Omega (Barahona) </v>
      </c>
      <c r="H21" s="165" t="str">
        <f>VLOOKUP(E21,VIP!$A$2:$O19777,7,FALSE)</f>
        <v>Si</v>
      </c>
      <c r="I21" s="165" t="str">
        <f>VLOOKUP(E21,VIP!$A$2:$O11742,8,FALSE)</f>
        <v>Si</v>
      </c>
      <c r="J21" s="165" t="str">
        <f>VLOOKUP(E21,VIP!$A$2:$O11692,8,FALSE)</f>
        <v>Si</v>
      </c>
      <c r="K21" s="165" t="str">
        <f>VLOOKUP(E21,VIP!$A$2:$O15266,6,0)</f>
        <v>NO</v>
      </c>
      <c r="L21" s="147" t="s">
        <v>2216</v>
      </c>
      <c r="M21" s="98" t="s">
        <v>2442</v>
      </c>
      <c r="N21" s="98" t="s">
        <v>2449</v>
      </c>
      <c r="O21" s="165" t="s">
        <v>2451</v>
      </c>
      <c r="P21" s="169"/>
      <c r="Q21" s="98" t="s">
        <v>2216</v>
      </c>
    </row>
    <row r="22" spans="1:17" s="126" customFormat="1" ht="18" x14ac:dyDescent="0.25">
      <c r="A22" s="165" t="str">
        <f>VLOOKUP(E22,'LISTADO ATM'!$A$2:$C$902,3,0)</f>
        <v>DISTRITO NACIONAL</v>
      </c>
      <c r="B22" s="118">
        <v>3335972435</v>
      </c>
      <c r="C22" s="99">
        <v>44407.493668981479</v>
      </c>
      <c r="D22" s="99" t="s">
        <v>2177</v>
      </c>
      <c r="E22" s="142">
        <v>453</v>
      </c>
      <c r="F22" s="165" t="str">
        <f>VLOOKUP(E22,VIP!$A$2:$O14815,2,0)</f>
        <v>DRBR453</v>
      </c>
      <c r="G22" s="165" t="str">
        <f>VLOOKUP(E22,'LISTADO ATM'!$A$2:$B$901,2,0)</f>
        <v xml:space="preserve">ATM Autobanco Sarasota II </v>
      </c>
      <c r="H22" s="165" t="str">
        <f>VLOOKUP(E22,VIP!$A$2:$O19776,7,FALSE)</f>
        <v>Si</v>
      </c>
      <c r="I22" s="165" t="str">
        <f>VLOOKUP(E22,VIP!$A$2:$O11741,8,FALSE)</f>
        <v>Si</v>
      </c>
      <c r="J22" s="165" t="str">
        <f>VLOOKUP(E22,VIP!$A$2:$O11691,8,FALSE)</f>
        <v>Si</v>
      </c>
      <c r="K22" s="165" t="str">
        <f>VLOOKUP(E22,VIP!$A$2:$O15265,6,0)</f>
        <v>SI</v>
      </c>
      <c r="L22" s="147" t="s">
        <v>2216</v>
      </c>
      <c r="M22" s="98" t="s">
        <v>2442</v>
      </c>
      <c r="N22" s="98" t="s">
        <v>2449</v>
      </c>
      <c r="O22" s="165" t="s">
        <v>2451</v>
      </c>
      <c r="P22" s="168"/>
      <c r="Q22" s="98" t="s">
        <v>2216</v>
      </c>
    </row>
    <row r="23" spans="1:17" s="126" customFormat="1" ht="18" x14ac:dyDescent="0.25">
      <c r="A23" s="165" t="str">
        <f>VLOOKUP(E23,'LISTADO ATM'!$A$2:$C$902,3,0)</f>
        <v>DISTRITO NACIONAL</v>
      </c>
      <c r="B23" s="118">
        <v>3335972458</v>
      </c>
      <c r="C23" s="99">
        <v>44407.503541666665</v>
      </c>
      <c r="D23" s="99" t="s">
        <v>2177</v>
      </c>
      <c r="E23" s="142">
        <v>883</v>
      </c>
      <c r="F23" s="165" t="str">
        <f>VLOOKUP(E23,VIP!$A$2:$O14814,2,0)</f>
        <v>DRBR883</v>
      </c>
      <c r="G23" s="165" t="str">
        <f>VLOOKUP(E23,'LISTADO ATM'!$A$2:$B$901,2,0)</f>
        <v xml:space="preserve">ATM Oficina Filadelfia Plaza </v>
      </c>
      <c r="H23" s="165" t="str">
        <f>VLOOKUP(E23,VIP!$A$2:$O19775,7,FALSE)</f>
        <v>Si</v>
      </c>
      <c r="I23" s="165" t="str">
        <f>VLOOKUP(E23,VIP!$A$2:$O11740,8,FALSE)</f>
        <v>Si</v>
      </c>
      <c r="J23" s="165" t="str">
        <f>VLOOKUP(E23,VIP!$A$2:$O11690,8,FALSE)</f>
        <v>Si</v>
      </c>
      <c r="K23" s="165" t="str">
        <f>VLOOKUP(E23,VIP!$A$2:$O15264,6,0)</f>
        <v>NO</v>
      </c>
      <c r="L23" s="147" t="s">
        <v>2216</v>
      </c>
      <c r="M23" s="98" t="s">
        <v>2442</v>
      </c>
      <c r="N23" s="98" t="s">
        <v>2449</v>
      </c>
      <c r="O23" s="165" t="s">
        <v>2451</v>
      </c>
      <c r="P23" s="165"/>
      <c r="Q23" s="98" t="s">
        <v>2216</v>
      </c>
    </row>
    <row r="24" spans="1:17" s="126" customFormat="1" ht="18" x14ac:dyDescent="0.25">
      <c r="A24" s="165" t="str">
        <f>VLOOKUP(E24,'LISTADO ATM'!$A$2:$C$902,3,0)</f>
        <v>DISTRITO NACIONAL</v>
      </c>
      <c r="B24" s="118">
        <v>3335972465</v>
      </c>
      <c r="C24" s="99">
        <v>44407.504560185182</v>
      </c>
      <c r="D24" s="99" t="s">
        <v>2177</v>
      </c>
      <c r="E24" s="142">
        <v>302</v>
      </c>
      <c r="F24" s="165" t="str">
        <f>VLOOKUP(E24,VIP!$A$2:$O14813,2,0)</f>
        <v>DRBR302</v>
      </c>
      <c r="G24" s="165" t="str">
        <f>VLOOKUP(E24,'LISTADO ATM'!$A$2:$B$901,2,0)</f>
        <v xml:space="preserve">ATM S/M Aprezio Los Mameyes  </v>
      </c>
      <c r="H24" s="165" t="str">
        <f>VLOOKUP(E24,VIP!$A$2:$O19774,7,FALSE)</f>
        <v>Si</v>
      </c>
      <c r="I24" s="165" t="str">
        <f>VLOOKUP(E24,VIP!$A$2:$O11739,8,FALSE)</f>
        <v>Si</v>
      </c>
      <c r="J24" s="165" t="str">
        <f>VLOOKUP(E24,VIP!$A$2:$O11689,8,FALSE)</f>
        <v>Si</v>
      </c>
      <c r="K24" s="165" t="str">
        <f>VLOOKUP(E24,VIP!$A$2:$O15263,6,0)</f>
        <v>NO</v>
      </c>
      <c r="L24" s="147" t="s">
        <v>2216</v>
      </c>
      <c r="M24" s="98" t="s">
        <v>2442</v>
      </c>
      <c r="N24" s="98" t="s">
        <v>2449</v>
      </c>
      <c r="O24" s="165" t="s">
        <v>2451</v>
      </c>
      <c r="P24" s="165"/>
      <c r="Q24" s="98" t="s">
        <v>2216</v>
      </c>
    </row>
    <row r="25" spans="1:17" s="126" customFormat="1" ht="18" x14ac:dyDescent="0.25">
      <c r="A25" s="165" t="str">
        <f>VLOOKUP(E25,'LISTADO ATM'!$A$2:$C$902,3,0)</f>
        <v>SUR</v>
      </c>
      <c r="B25" s="118">
        <v>3335972470</v>
      </c>
      <c r="C25" s="99">
        <v>44407.505486111113</v>
      </c>
      <c r="D25" s="99" t="s">
        <v>2177</v>
      </c>
      <c r="E25" s="142">
        <v>616</v>
      </c>
      <c r="F25" s="165" t="str">
        <f>VLOOKUP(E25,VIP!$A$2:$O14812,2,0)</f>
        <v>DRBR187</v>
      </c>
      <c r="G25" s="165" t="str">
        <f>VLOOKUP(E25,'LISTADO ATM'!$A$2:$B$901,2,0)</f>
        <v xml:space="preserve">ATM 5ta. Brigada Barahona </v>
      </c>
      <c r="H25" s="165" t="str">
        <f>VLOOKUP(E25,VIP!$A$2:$O19773,7,FALSE)</f>
        <v>Si</v>
      </c>
      <c r="I25" s="165" t="str">
        <f>VLOOKUP(E25,VIP!$A$2:$O11738,8,FALSE)</f>
        <v>Si</v>
      </c>
      <c r="J25" s="165" t="str">
        <f>VLOOKUP(E25,VIP!$A$2:$O11688,8,FALSE)</f>
        <v>Si</v>
      </c>
      <c r="K25" s="165" t="str">
        <f>VLOOKUP(E25,VIP!$A$2:$O15262,6,0)</f>
        <v>NO</v>
      </c>
      <c r="L25" s="147" t="s">
        <v>2216</v>
      </c>
      <c r="M25" s="98" t="s">
        <v>2442</v>
      </c>
      <c r="N25" s="98" t="s">
        <v>2449</v>
      </c>
      <c r="O25" s="165" t="s">
        <v>2451</v>
      </c>
      <c r="P25" s="168"/>
      <c r="Q25" s="98" t="s">
        <v>2216</v>
      </c>
    </row>
    <row r="26" spans="1:17" s="126" customFormat="1" ht="18" x14ac:dyDescent="0.25">
      <c r="A26" s="165" t="str">
        <f>VLOOKUP(E26,'LISTADO ATM'!$A$2:$C$902,3,0)</f>
        <v>ESTE</v>
      </c>
      <c r="B26" s="118">
        <v>3335972512</v>
      </c>
      <c r="C26" s="99">
        <v>44407.51939814815</v>
      </c>
      <c r="D26" s="99" t="s">
        <v>2445</v>
      </c>
      <c r="E26" s="142">
        <v>822</v>
      </c>
      <c r="F26" s="165" t="str">
        <f>VLOOKUP(E26,VIP!$A$2:$O14808,2,0)</f>
        <v>DRBR822</v>
      </c>
      <c r="G26" s="165" t="str">
        <f>VLOOKUP(E26,'LISTADO ATM'!$A$2:$B$901,2,0)</f>
        <v xml:space="preserve">ATM INDUSPALMA </v>
      </c>
      <c r="H26" s="165" t="str">
        <f>VLOOKUP(E26,VIP!$A$2:$O19769,7,FALSE)</f>
        <v>Si</v>
      </c>
      <c r="I26" s="165" t="str">
        <f>VLOOKUP(E26,VIP!$A$2:$O11734,8,FALSE)</f>
        <v>Si</v>
      </c>
      <c r="J26" s="165" t="str">
        <f>VLOOKUP(E26,VIP!$A$2:$O11684,8,FALSE)</f>
        <v>Si</v>
      </c>
      <c r="K26" s="165" t="str">
        <f>VLOOKUP(E26,VIP!$A$2:$O15258,6,0)</f>
        <v>NO</v>
      </c>
      <c r="L26" s="147" t="s">
        <v>2414</v>
      </c>
      <c r="M26" s="98" t="s">
        <v>2442</v>
      </c>
      <c r="N26" s="98" t="s">
        <v>2449</v>
      </c>
      <c r="O26" s="165" t="s">
        <v>2450</v>
      </c>
      <c r="P26" s="169"/>
      <c r="Q26" s="98" t="s">
        <v>2414</v>
      </c>
    </row>
    <row r="27" spans="1:17" s="126" customFormat="1" ht="18" x14ac:dyDescent="0.25">
      <c r="A27" s="165" t="str">
        <f>VLOOKUP(E27,'LISTADO ATM'!$A$2:$C$902,3,0)</f>
        <v>DISTRITO NACIONAL</v>
      </c>
      <c r="B27" s="118">
        <v>3335972670</v>
      </c>
      <c r="C27" s="99">
        <v>44407.588935185187</v>
      </c>
      <c r="D27" s="99" t="s">
        <v>2177</v>
      </c>
      <c r="E27" s="142">
        <v>31</v>
      </c>
      <c r="F27" s="165" t="str">
        <f>VLOOKUP(E27,VIP!$A$2:$O14804,2,0)</f>
        <v>DRBR031</v>
      </c>
      <c r="G27" s="165" t="str">
        <f>VLOOKUP(E27,'LISTADO ATM'!$A$2:$B$901,2,0)</f>
        <v xml:space="preserve">ATM Oficina San Martín I </v>
      </c>
      <c r="H27" s="165" t="str">
        <f>VLOOKUP(E27,VIP!$A$2:$O19765,7,FALSE)</f>
        <v>Si</v>
      </c>
      <c r="I27" s="165" t="str">
        <f>VLOOKUP(E27,VIP!$A$2:$O11730,8,FALSE)</f>
        <v>Si</v>
      </c>
      <c r="J27" s="165" t="str">
        <f>VLOOKUP(E27,VIP!$A$2:$O11680,8,FALSE)</f>
        <v>Si</v>
      </c>
      <c r="K27" s="165" t="str">
        <f>VLOOKUP(E27,VIP!$A$2:$O15254,6,0)</f>
        <v>NO</v>
      </c>
      <c r="L27" s="147" t="s">
        <v>2216</v>
      </c>
      <c r="M27" s="98" t="s">
        <v>2442</v>
      </c>
      <c r="N27" s="98" t="s">
        <v>2449</v>
      </c>
      <c r="O27" s="165" t="s">
        <v>2451</v>
      </c>
      <c r="P27" s="168"/>
      <c r="Q27" s="98" t="s">
        <v>2216</v>
      </c>
    </row>
    <row r="28" spans="1:17" s="126" customFormat="1" ht="18" x14ac:dyDescent="0.25">
      <c r="A28" s="165" t="str">
        <f>VLOOKUP(E28,'LISTADO ATM'!$A$2:$C$902,3,0)</f>
        <v>ESTE</v>
      </c>
      <c r="B28" s="118">
        <v>3335972679</v>
      </c>
      <c r="C28" s="99">
        <v>44407.592905092592</v>
      </c>
      <c r="D28" s="99" t="s">
        <v>2177</v>
      </c>
      <c r="E28" s="142">
        <v>161</v>
      </c>
      <c r="F28" s="165" t="str">
        <f>VLOOKUP(E28,VIP!$A$2:$O14801,2,0)</f>
        <v>DRBR161</v>
      </c>
      <c r="G28" s="165" t="str">
        <f>VLOOKUP(E28,'LISTADO ATM'!$A$2:$B$901,2,0)</f>
        <v xml:space="preserve">ATM Jumbo Punta Cana </v>
      </c>
      <c r="H28" s="165" t="str">
        <f>VLOOKUP(E28,VIP!$A$2:$O19762,7,FALSE)</f>
        <v>Si</v>
      </c>
      <c r="I28" s="165" t="str">
        <f>VLOOKUP(E28,VIP!$A$2:$O11727,8,FALSE)</f>
        <v>Si</v>
      </c>
      <c r="J28" s="165" t="str">
        <f>VLOOKUP(E28,VIP!$A$2:$O11677,8,FALSE)</f>
        <v>Si</v>
      </c>
      <c r="K28" s="165" t="str">
        <f>VLOOKUP(E28,VIP!$A$2:$O15251,6,0)</f>
        <v>NO</v>
      </c>
      <c r="L28" s="147" t="s">
        <v>2461</v>
      </c>
      <c r="M28" s="98" t="s">
        <v>2442</v>
      </c>
      <c r="N28" s="98" t="s">
        <v>2449</v>
      </c>
      <c r="O28" s="165" t="s">
        <v>2451</v>
      </c>
      <c r="P28" s="168"/>
      <c r="Q28" s="98" t="s">
        <v>2461</v>
      </c>
    </row>
    <row r="29" spans="1:17" s="126" customFormat="1" ht="18" x14ac:dyDescent="0.25">
      <c r="A29" s="165" t="str">
        <f>VLOOKUP(E29,'LISTADO ATM'!$A$2:$C$902,3,0)</f>
        <v>DISTRITO NACIONAL</v>
      </c>
      <c r="B29" s="118">
        <v>3335972688</v>
      </c>
      <c r="C29" s="99">
        <v>44407.594513888886</v>
      </c>
      <c r="D29" s="99" t="s">
        <v>2177</v>
      </c>
      <c r="E29" s="142">
        <v>648</v>
      </c>
      <c r="F29" s="165" t="str">
        <f>VLOOKUP(E29,VIP!$A$2:$O14800,2,0)</f>
        <v>DRBR190</v>
      </c>
      <c r="G29" s="165" t="str">
        <f>VLOOKUP(E29,'LISTADO ATM'!$A$2:$B$901,2,0)</f>
        <v xml:space="preserve">ATM Hermandad de Pensionados </v>
      </c>
      <c r="H29" s="165" t="str">
        <f>VLOOKUP(E29,VIP!$A$2:$O19761,7,FALSE)</f>
        <v>Si</v>
      </c>
      <c r="I29" s="165" t="str">
        <f>VLOOKUP(E29,VIP!$A$2:$O11726,8,FALSE)</f>
        <v>No</v>
      </c>
      <c r="J29" s="165" t="str">
        <f>VLOOKUP(E29,VIP!$A$2:$O11676,8,FALSE)</f>
        <v>No</v>
      </c>
      <c r="K29" s="165" t="str">
        <f>VLOOKUP(E29,VIP!$A$2:$O15250,6,0)</f>
        <v>NO</v>
      </c>
      <c r="L29" s="147" t="s">
        <v>2461</v>
      </c>
      <c r="M29" s="98" t="s">
        <v>2442</v>
      </c>
      <c r="N29" s="98" t="s">
        <v>2449</v>
      </c>
      <c r="O29" s="165" t="s">
        <v>2451</v>
      </c>
      <c r="P29" s="168"/>
      <c r="Q29" s="98" t="s">
        <v>2461</v>
      </c>
    </row>
    <row r="30" spans="1:17" s="126" customFormat="1" ht="18" x14ac:dyDescent="0.25">
      <c r="A30" s="165" t="str">
        <f>VLOOKUP(E30,'LISTADO ATM'!$A$2:$C$902,3,0)</f>
        <v>DISTRITO NACIONAL</v>
      </c>
      <c r="B30" s="118">
        <v>3335972714</v>
      </c>
      <c r="C30" s="99">
        <v>44407.598680555559</v>
      </c>
      <c r="D30" s="99" t="s">
        <v>2177</v>
      </c>
      <c r="E30" s="142">
        <v>35</v>
      </c>
      <c r="F30" s="165" t="str">
        <f>VLOOKUP(E30,VIP!$A$2:$O14798,2,0)</f>
        <v>DRBR035</v>
      </c>
      <c r="G30" s="165" t="str">
        <f>VLOOKUP(E30,'LISTADO ATM'!$A$2:$B$901,2,0)</f>
        <v xml:space="preserve">ATM Dirección General de Aduanas I </v>
      </c>
      <c r="H30" s="165" t="str">
        <f>VLOOKUP(E30,VIP!$A$2:$O19759,7,FALSE)</f>
        <v>Si</v>
      </c>
      <c r="I30" s="165" t="str">
        <f>VLOOKUP(E30,VIP!$A$2:$O11724,8,FALSE)</f>
        <v>Si</v>
      </c>
      <c r="J30" s="165" t="str">
        <f>VLOOKUP(E30,VIP!$A$2:$O11674,8,FALSE)</f>
        <v>Si</v>
      </c>
      <c r="K30" s="165" t="str">
        <f>VLOOKUP(E30,VIP!$A$2:$O15248,6,0)</f>
        <v>NO</v>
      </c>
      <c r="L30" s="147" t="s">
        <v>2461</v>
      </c>
      <c r="M30" s="98" t="s">
        <v>2442</v>
      </c>
      <c r="N30" s="98" t="s">
        <v>2449</v>
      </c>
      <c r="O30" s="165" t="s">
        <v>2451</v>
      </c>
      <c r="P30" s="168"/>
      <c r="Q30" s="98" t="s">
        <v>2461</v>
      </c>
    </row>
    <row r="31" spans="1:17" s="126" customFormat="1" ht="18" x14ac:dyDescent="0.25">
      <c r="A31" s="165" t="str">
        <f>VLOOKUP(E31,'LISTADO ATM'!$A$2:$C$902,3,0)</f>
        <v>DISTRITO NACIONAL</v>
      </c>
      <c r="B31" s="118">
        <v>3335972762</v>
      </c>
      <c r="C31" s="99">
        <v>44407.610173611109</v>
      </c>
      <c r="D31" s="99" t="s">
        <v>2177</v>
      </c>
      <c r="E31" s="142">
        <v>560</v>
      </c>
      <c r="F31" s="165" t="str">
        <f>VLOOKUP(E31,VIP!$A$2:$O14799,2,0)</f>
        <v>DRBR229</v>
      </c>
      <c r="G31" s="165" t="str">
        <f>VLOOKUP(E31,'LISTADO ATM'!$A$2:$B$901,2,0)</f>
        <v xml:space="preserve">ATM Junta Central Electoral </v>
      </c>
      <c r="H31" s="165" t="str">
        <f>VLOOKUP(E31,VIP!$A$2:$O19760,7,FALSE)</f>
        <v>Si</v>
      </c>
      <c r="I31" s="165" t="str">
        <f>VLOOKUP(E31,VIP!$A$2:$O11725,8,FALSE)</f>
        <v>Si</v>
      </c>
      <c r="J31" s="165" t="str">
        <f>VLOOKUP(E31,VIP!$A$2:$O11675,8,FALSE)</f>
        <v>Si</v>
      </c>
      <c r="K31" s="165" t="str">
        <f>VLOOKUP(E31,VIP!$A$2:$O15249,6,0)</f>
        <v>SI</v>
      </c>
      <c r="L31" s="147" t="s">
        <v>2216</v>
      </c>
      <c r="M31" s="98" t="s">
        <v>2442</v>
      </c>
      <c r="N31" s="98" t="s">
        <v>2449</v>
      </c>
      <c r="O31" s="165" t="s">
        <v>2451</v>
      </c>
      <c r="P31" s="166"/>
      <c r="Q31" s="98" t="s">
        <v>2216</v>
      </c>
    </row>
    <row r="32" spans="1:17" s="126" customFormat="1" ht="18" x14ac:dyDescent="0.25">
      <c r="A32" s="165" t="str">
        <f>VLOOKUP(E32,'LISTADO ATM'!$A$2:$C$902,3,0)</f>
        <v>DISTRITO NACIONAL</v>
      </c>
      <c r="B32" s="118">
        <v>3335972893</v>
      </c>
      <c r="C32" s="99">
        <v>44407.640416666669</v>
      </c>
      <c r="D32" s="99" t="s">
        <v>2445</v>
      </c>
      <c r="E32" s="142">
        <v>490</v>
      </c>
      <c r="F32" s="165" t="str">
        <f>VLOOKUP(E32,VIP!$A$2:$O14817,2,0)</f>
        <v>DRBR490</v>
      </c>
      <c r="G32" s="165" t="str">
        <f>VLOOKUP(E32,'LISTADO ATM'!$A$2:$B$901,2,0)</f>
        <v xml:space="preserve">ATM Hospital Ney Arias Lora </v>
      </c>
      <c r="H32" s="165" t="str">
        <f>VLOOKUP(E32,VIP!$A$2:$O19778,7,FALSE)</f>
        <v>Si</v>
      </c>
      <c r="I32" s="165" t="str">
        <f>VLOOKUP(E32,VIP!$A$2:$O11743,8,FALSE)</f>
        <v>Si</v>
      </c>
      <c r="J32" s="165" t="str">
        <f>VLOOKUP(E32,VIP!$A$2:$O11693,8,FALSE)</f>
        <v>Si</v>
      </c>
      <c r="K32" s="165" t="str">
        <f>VLOOKUP(E32,VIP!$A$2:$O15267,6,0)</f>
        <v>NO</v>
      </c>
      <c r="L32" s="147" t="s">
        <v>2438</v>
      </c>
      <c r="M32" s="98" t="s">
        <v>2442</v>
      </c>
      <c r="N32" s="98" t="s">
        <v>2449</v>
      </c>
      <c r="O32" s="165" t="s">
        <v>2450</v>
      </c>
      <c r="P32" s="169"/>
      <c r="Q32" s="98" t="s">
        <v>2438</v>
      </c>
    </row>
    <row r="33" spans="1:17" s="126" customFormat="1" ht="18" x14ac:dyDescent="0.25">
      <c r="A33" s="165" t="str">
        <f>VLOOKUP(E33,'LISTADO ATM'!$A$2:$C$902,3,0)</f>
        <v>DISTRITO NACIONAL</v>
      </c>
      <c r="B33" s="118">
        <v>3335972919</v>
      </c>
      <c r="C33" s="99">
        <v>44407.647627314815</v>
      </c>
      <c r="D33" s="99" t="s">
        <v>2177</v>
      </c>
      <c r="E33" s="142">
        <v>224</v>
      </c>
      <c r="F33" s="165" t="str">
        <f>VLOOKUP(E33,VIP!$A$2:$O14814,2,0)</f>
        <v>DRBR224</v>
      </c>
      <c r="G33" s="165" t="str">
        <f>VLOOKUP(E33,'LISTADO ATM'!$A$2:$B$901,2,0)</f>
        <v xml:space="preserve">ATM S/M Nacional El Millón (Núñez de Cáceres) </v>
      </c>
      <c r="H33" s="165" t="str">
        <f>VLOOKUP(E33,VIP!$A$2:$O19775,7,FALSE)</f>
        <v>Si</v>
      </c>
      <c r="I33" s="165" t="str">
        <f>VLOOKUP(E33,VIP!$A$2:$O11740,8,FALSE)</f>
        <v>Si</v>
      </c>
      <c r="J33" s="165" t="str">
        <f>VLOOKUP(E33,VIP!$A$2:$O11690,8,FALSE)</f>
        <v>Si</v>
      </c>
      <c r="K33" s="165" t="str">
        <f>VLOOKUP(E33,VIP!$A$2:$O15264,6,0)</f>
        <v>SI</v>
      </c>
      <c r="L33" s="147" t="s">
        <v>2216</v>
      </c>
      <c r="M33" s="98" t="s">
        <v>2442</v>
      </c>
      <c r="N33" s="98" t="s">
        <v>2602</v>
      </c>
      <c r="O33" s="165" t="s">
        <v>2451</v>
      </c>
      <c r="P33" s="169"/>
      <c r="Q33" s="98" t="s">
        <v>2216</v>
      </c>
    </row>
    <row r="34" spans="1:17" s="126" customFormat="1" ht="18" x14ac:dyDescent="0.25">
      <c r="A34" s="165" t="str">
        <f>VLOOKUP(E34,'LISTADO ATM'!$A$2:$C$902,3,0)</f>
        <v>DISTRITO NACIONAL</v>
      </c>
      <c r="B34" s="118">
        <v>3335972922</v>
      </c>
      <c r="C34" s="99">
        <v>44407.648969907408</v>
      </c>
      <c r="D34" s="99" t="s">
        <v>2445</v>
      </c>
      <c r="E34" s="142">
        <v>800</v>
      </c>
      <c r="F34" s="165" t="str">
        <f>VLOOKUP(E34,VIP!$A$2:$O14813,2,0)</f>
        <v>DRBR800</v>
      </c>
      <c r="G34" s="165" t="str">
        <f>VLOOKUP(E34,'LISTADO ATM'!$A$2:$B$901,2,0)</f>
        <v xml:space="preserve">ATM Estación Next Dipsa Pedro Livio Cedeño </v>
      </c>
      <c r="H34" s="165" t="str">
        <f>VLOOKUP(E34,VIP!$A$2:$O19774,7,FALSE)</f>
        <v>Si</v>
      </c>
      <c r="I34" s="165" t="str">
        <f>VLOOKUP(E34,VIP!$A$2:$O11739,8,FALSE)</f>
        <v>Si</v>
      </c>
      <c r="J34" s="165" t="str">
        <f>VLOOKUP(E34,VIP!$A$2:$O11689,8,FALSE)</f>
        <v>Si</v>
      </c>
      <c r="K34" s="165" t="str">
        <f>VLOOKUP(E34,VIP!$A$2:$O15263,6,0)</f>
        <v>NO</v>
      </c>
      <c r="L34" s="147" t="s">
        <v>2414</v>
      </c>
      <c r="M34" s="98" t="s">
        <v>2442</v>
      </c>
      <c r="N34" s="98" t="s">
        <v>2449</v>
      </c>
      <c r="O34" s="165" t="s">
        <v>2450</v>
      </c>
      <c r="P34" s="165"/>
      <c r="Q34" s="98" t="s">
        <v>2414</v>
      </c>
    </row>
    <row r="35" spans="1:17" s="126" customFormat="1" ht="18" x14ac:dyDescent="0.25">
      <c r="A35" s="165" t="str">
        <f>VLOOKUP(E35,'LISTADO ATM'!$A$2:$C$902,3,0)</f>
        <v>ESTE</v>
      </c>
      <c r="B35" s="118">
        <v>3335972923</v>
      </c>
      <c r="C35" s="99">
        <v>44407.649282407408</v>
      </c>
      <c r="D35" s="99" t="s">
        <v>2177</v>
      </c>
      <c r="E35" s="142">
        <v>519</v>
      </c>
      <c r="F35" s="165" t="str">
        <f>VLOOKUP(E35,VIP!$A$2:$O14812,2,0)</f>
        <v>DRBR519</v>
      </c>
      <c r="G35" s="165" t="str">
        <f>VLOOKUP(E35,'LISTADO ATM'!$A$2:$B$901,2,0)</f>
        <v xml:space="preserve">ATM Plaza Estrella (Bávaro) </v>
      </c>
      <c r="H35" s="165" t="str">
        <f>VLOOKUP(E35,VIP!$A$2:$O19773,7,FALSE)</f>
        <v>Si</v>
      </c>
      <c r="I35" s="165" t="str">
        <f>VLOOKUP(E35,VIP!$A$2:$O11738,8,FALSE)</f>
        <v>Si</v>
      </c>
      <c r="J35" s="165" t="str">
        <f>VLOOKUP(E35,VIP!$A$2:$O11688,8,FALSE)</f>
        <v>Si</v>
      </c>
      <c r="K35" s="165" t="str">
        <f>VLOOKUP(E35,VIP!$A$2:$O15262,6,0)</f>
        <v>NO</v>
      </c>
      <c r="L35" s="147" t="s">
        <v>2216</v>
      </c>
      <c r="M35" s="98" t="s">
        <v>2442</v>
      </c>
      <c r="N35" s="98" t="s">
        <v>2602</v>
      </c>
      <c r="O35" s="165" t="s">
        <v>2451</v>
      </c>
      <c r="P35" s="169"/>
      <c r="Q35" s="98" t="s">
        <v>2216</v>
      </c>
    </row>
    <row r="36" spans="1:17" s="126" customFormat="1" ht="18" x14ac:dyDescent="0.25">
      <c r="A36" s="165" t="str">
        <f>VLOOKUP(E36,'LISTADO ATM'!$A$2:$C$902,3,0)</f>
        <v>DISTRITO NACIONAL</v>
      </c>
      <c r="B36" s="118">
        <v>3335972925</v>
      </c>
      <c r="C36" s="99">
        <v>44407.650300925925</v>
      </c>
      <c r="D36" s="99" t="s">
        <v>2177</v>
      </c>
      <c r="E36" s="142">
        <v>37</v>
      </c>
      <c r="F36" s="165" t="str">
        <f>VLOOKUP(E36,VIP!$A$2:$O14810,2,0)</f>
        <v>DRBR037</v>
      </c>
      <c r="G36" s="165" t="str">
        <f>VLOOKUP(E36,'LISTADO ATM'!$A$2:$B$901,2,0)</f>
        <v xml:space="preserve">ATM Oficina Villa Mella </v>
      </c>
      <c r="H36" s="165" t="str">
        <f>VLOOKUP(E36,VIP!$A$2:$O19771,7,FALSE)</f>
        <v>Si</v>
      </c>
      <c r="I36" s="165" t="str">
        <f>VLOOKUP(E36,VIP!$A$2:$O11736,8,FALSE)</f>
        <v>Si</v>
      </c>
      <c r="J36" s="165" t="str">
        <f>VLOOKUP(E36,VIP!$A$2:$O11686,8,FALSE)</f>
        <v>Si</v>
      </c>
      <c r="K36" s="165" t="str">
        <f>VLOOKUP(E36,VIP!$A$2:$O15260,6,0)</f>
        <v>SI</v>
      </c>
      <c r="L36" s="147" t="s">
        <v>2216</v>
      </c>
      <c r="M36" s="98" t="s">
        <v>2442</v>
      </c>
      <c r="N36" s="98" t="s">
        <v>2449</v>
      </c>
      <c r="O36" s="165" t="s">
        <v>2451</v>
      </c>
      <c r="P36" s="168"/>
      <c r="Q36" s="98" t="s">
        <v>2216</v>
      </c>
    </row>
    <row r="37" spans="1:17" s="126" customFormat="1" ht="18" x14ac:dyDescent="0.25">
      <c r="A37" s="165" t="str">
        <f>VLOOKUP(E37,'LISTADO ATM'!$A$2:$C$902,3,0)</f>
        <v>DISTRITO NACIONAL</v>
      </c>
      <c r="B37" s="118">
        <v>3335972930</v>
      </c>
      <c r="C37" s="99">
        <v>44407.652141203704</v>
      </c>
      <c r="D37" s="99" t="s">
        <v>2177</v>
      </c>
      <c r="E37" s="142">
        <v>473</v>
      </c>
      <c r="F37" s="165" t="str">
        <f>VLOOKUP(E37,VIP!$A$2:$O14808,2,0)</f>
        <v>DRBR473</v>
      </c>
      <c r="G37" s="165" t="str">
        <f>VLOOKUP(E37,'LISTADO ATM'!$A$2:$B$901,2,0)</f>
        <v xml:space="preserve">ATM Oficina Carrefour II </v>
      </c>
      <c r="H37" s="165" t="str">
        <f>VLOOKUP(E37,VIP!$A$2:$O19769,7,FALSE)</f>
        <v>Si</v>
      </c>
      <c r="I37" s="165" t="str">
        <f>VLOOKUP(E37,VIP!$A$2:$O11734,8,FALSE)</f>
        <v>Si</v>
      </c>
      <c r="J37" s="165" t="str">
        <f>VLOOKUP(E37,VIP!$A$2:$O11684,8,FALSE)</f>
        <v>Si</v>
      </c>
      <c r="K37" s="165" t="str">
        <f>VLOOKUP(E37,VIP!$A$2:$O15258,6,0)</f>
        <v>NO</v>
      </c>
      <c r="L37" s="147" t="s">
        <v>2216</v>
      </c>
      <c r="M37" s="98" t="s">
        <v>2442</v>
      </c>
      <c r="N37" s="98" t="s">
        <v>2449</v>
      </c>
      <c r="O37" s="165" t="s">
        <v>2451</v>
      </c>
      <c r="P37" s="168"/>
      <c r="Q37" s="98" t="s">
        <v>2216</v>
      </c>
    </row>
    <row r="38" spans="1:17" s="126" customFormat="1" ht="18" x14ac:dyDescent="0.25">
      <c r="A38" s="165" t="str">
        <f>VLOOKUP(E38,'LISTADO ATM'!$A$2:$C$902,3,0)</f>
        <v>DISTRITO NACIONAL</v>
      </c>
      <c r="B38" s="118">
        <v>3335972936</v>
      </c>
      <c r="C38" s="99">
        <v>44407.654768518521</v>
      </c>
      <c r="D38" s="99" t="s">
        <v>2177</v>
      </c>
      <c r="E38" s="142">
        <v>517</v>
      </c>
      <c r="F38" s="165" t="str">
        <f>VLOOKUP(E38,VIP!$A$2:$O14806,2,0)</f>
        <v>DRBR517</v>
      </c>
      <c r="G38" s="165" t="str">
        <f>VLOOKUP(E38,'LISTADO ATM'!$A$2:$B$901,2,0)</f>
        <v xml:space="preserve">ATM Autobanco Oficina Sans Soucí </v>
      </c>
      <c r="H38" s="165" t="str">
        <f>VLOOKUP(E38,VIP!$A$2:$O19767,7,FALSE)</f>
        <v>Si</v>
      </c>
      <c r="I38" s="165" t="str">
        <f>VLOOKUP(E38,VIP!$A$2:$O11732,8,FALSE)</f>
        <v>Si</v>
      </c>
      <c r="J38" s="165" t="str">
        <f>VLOOKUP(E38,VIP!$A$2:$O11682,8,FALSE)</f>
        <v>Si</v>
      </c>
      <c r="K38" s="165" t="str">
        <f>VLOOKUP(E38,VIP!$A$2:$O15256,6,0)</f>
        <v>SI</v>
      </c>
      <c r="L38" s="147" t="s">
        <v>2216</v>
      </c>
      <c r="M38" s="98" t="s">
        <v>2442</v>
      </c>
      <c r="N38" s="98" t="s">
        <v>2449</v>
      </c>
      <c r="O38" s="165" t="s">
        <v>2451</v>
      </c>
      <c r="P38" s="169"/>
      <c r="Q38" s="98" t="s">
        <v>2216</v>
      </c>
    </row>
    <row r="39" spans="1:17" s="126" customFormat="1" ht="18" x14ac:dyDescent="0.25">
      <c r="A39" s="165" t="str">
        <f>VLOOKUP(E39,'LISTADO ATM'!$A$2:$C$902,3,0)</f>
        <v>NORTE</v>
      </c>
      <c r="B39" s="118">
        <v>3335972949</v>
      </c>
      <c r="C39" s="99">
        <v>44407.658738425926</v>
      </c>
      <c r="D39" s="99" t="s">
        <v>2178</v>
      </c>
      <c r="E39" s="142">
        <v>397</v>
      </c>
      <c r="F39" s="165" t="str">
        <f>VLOOKUP(E39,VIP!$A$2:$O14803,2,0)</f>
        <v>DRBR397</v>
      </c>
      <c r="G39" s="165" t="str">
        <f>VLOOKUP(E39,'LISTADO ATM'!$A$2:$B$901,2,0)</f>
        <v xml:space="preserve">ATM Autobanco San Francisco de Macoris </v>
      </c>
      <c r="H39" s="165" t="str">
        <f>VLOOKUP(E39,VIP!$A$2:$O19764,7,FALSE)</f>
        <v>Si</v>
      </c>
      <c r="I39" s="165" t="str">
        <f>VLOOKUP(E39,VIP!$A$2:$O11729,8,FALSE)</f>
        <v>Si</v>
      </c>
      <c r="J39" s="165" t="str">
        <f>VLOOKUP(E39,VIP!$A$2:$O11679,8,FALSE)</f>
        <v>Si</v>
      </c>
      <c r="K39" s="165" t="str">
        <f>VLOOKUP(E39,VIP!$A$2:$O15253,6,0)</f>
        <v>NO</v>
      </c>
      <c r="L39" s="147" t="s">
        <v>2216</v>
      </c>
      <c r="M39" s="98" t="s">
        <v>2442</v>
      </c>
      <c r="N39" s="98" t="s">
        <v>2449</v>
      </c>
      <c r="O39" s="165" t="s">
        <v>2591</v>
      </c>
      <c r="P39" s="168"/>
      <c r="Q39" s="98" t="s">
        <v>2216</v>
      </c>
    </row>
    <row r="40" spans="1:17" ht="18" x14ac:dyDescent="0.25">
      <c r="A40" s="166" t="str">
        <f>VLOOKUP(E40,'LISTADO ATM'!$A$2:$C$902,3,0)</f>
        <v>DISTRITO NACIONAL</v>
      </c>
      <c r="B40" s="118">
        <v>3335972951</v>
      </c>
      <c r="C40" s="99">
        <v>44407.660520833335</v>
      </c>
      <c r="D40" s="99" t="s">
        <v>2445</v>
      </c>
      <c r="E40" s="142">
        <v>54</v>
      </c>
      <c r="F40" s="166" t="str">
        <f>VLOOKUP(E40,VIP!$A$2:$O14802,2,0)</f>
        <v>DRBR054</v>
      </c>
      <c r="G40" s="166" t="str">
        <f>VLOOKUP(E40,'LISTADO ATM'!$A$2:$B$901,2,0)</f>
        <v xml:space="preserve">ATM Autoservicio Galería 360 </v>
      </c>
      <c r="H40" s="166" t="str">
        <f>VLOOKUP(E40,VIP!$A$2:$O19763,7,FALSE)</f>
        <v>Si</v>
      </c>
      <c r="I40" s="166" t="str">
        <f>VLOOKUP(E40,VIP!$A$2:$O11728,8,FALSE)</f>
        <v>Si</v>
      </c>
      <c r="J40" s="166" t="str">
        <f>VLOOKUP(E40,VIP!$A$2:$O11678,8,FALSE)</f>
        <v>Si</v>
      </c>
      <c r="K40" s="166" t="str">
        <f>VLOOKUP(E40,VIP!$A$2:$O15252,6,0)</f>
        <v>NO</v>
      </c>
      <c r="L40" s="147" t="s">
        <v>2414</v>
      </c>
      <c r="M40" s="98" t="s">
        <v>2442</v>
      </c>
      <c r="N40" s="98" t="s">
        <v>2449</v>
      </c>
      <c r="O40" s="166" t="s">
        <v>2450</v>
      </c>
      <c r="P40" s="168"/>
      <c r="Q40" s="98" t="s">
        <v>2607</v>
      </c>
    </row>
    <row r="41" spans="1:17" ht="18" x14ac:dyDescent="0.25">
      <c r="A41" s="166" t="str">
        <f>VLOOKUP(E41,'LISTADO ATM'!$A$2:$C$902,3,0)</f>
        <v>ESTE</v>
      </c>
      <c r="B41" s="118">
        <v>3335972953</v>
      </c>
      <c r="C41" s="99">
        <v>44407.660891203705</v>
      </c>
      <c r="D41" s="99" t="s">
        <v>2177</v>
      </c>
      <c r="E41" s="142">
        <v>213</v>
      </c>
      <c r="F41" s="166" t="str">
        <f>VLOOKUP(E41,VIP!$A$2:$O14801,2,0)</f>
        <v>DRBR213</v>
      </c>
      <c r="G41" s="166" t="str">
        <f>VLOOKUP(E41,'LISTADO ATM'!$A$2:$B$901,2,0)</f>
        <v xml:space="preserve">ATM Almacenes Iberia (La Romana) </v>
      </c>
      <c r="H41" s="166" t="str">
        <f>VLOOKUP(E41,VIP!$A$2:$O19762,7,FALSE)</f>
        <v>Si</v>
      </c>
      <c r="I41" s="166" t="str">
        <f>VLOOKUP(E41,VIP!$A$2:$O11727,8,FALSE)</f>
        <v>Si</v>
      </c>
      <c r="J41" s="166" t="str">
        <f>VLOOKUP(E41,VIP!$A$2:$O11677,8,FALSE)</f>
        <v>Si</v>
      </c>
      <c r="K41" s="166" t="str">
        <f>VLOOKUP(E41,VIP!$A$2:$O15251,6,0)</f>
        <v>NO</v>
      </c>
      <c r="L41" s="147" t="s">
        <v>2242</v>
      </c>
      <c r="M41" s="98" t="s">
        <v>2442</v>
      </c>
      <c r="N41" s="98" t="s">
        <v>2449</v>
      </c>
      <c r="O41" s="166" t="s">
        <v>2451</v>
      </c>
      <c r="P41" s="169"/>
      <c r="Q41" s="98" t="s">
        <v>2242</v>
      </c>
    </row>
    <row r="42" spans="1:17" ht="18" x14ac:dyDescent="0.25">
      <c r="A42" s="166" t="str">
        <f>VLOOKUP(E42,'LISTADO ATM'!$A$2:$C$902,3,0)</f>
        <v>DISTRITO NACIONAL</v>
      </c>
      <c r="B42" s="118">
        <v>3335973017</v>
      </c>
      <c r="C42" s="99">
        <v>44407.688796296294</v>
      </c>
      <c r="D42" s="99" t="s">
        <v>2445</v>
      </c>
      <c r="E42" s="142">
        <v>672</v>
      </c>
      <c r="F42" s="166" t="str">
        <f>VLOOKUP(E42,VIP!$A$2:$O14810,2,0)</f>
        <v>DRBR672</v>
      </c>
      <c r="G42" s="166" t="str">
        <f>VLOOKUP(E42,'LISTADO ATM'!$A$2:$B$901,2,0)</f>
        <v>ATM Destacamento Policía Nacional La Victoria</v>
      </c>
      <c r="H42" s="166" t="str">
        <f>VLOOKUP(E42,VIP!$A$2:$O19771,7,FALSE)</f>
        <v>Si</v>
      </c>
      <c r="I42" s="166" t="str">
        <f>VLOOKUP(E42,VIP!$A$2:$O11736,8,FALSE)</f>
        <v>Si</v>
      </c>
      <c r="J42" s="166" t="str">
        <f>VLOOKUP(E42,VIP!$A$2:$O11686,8,FALSE)</f>
        <v>Si</v>
      </c>
      <c r="K42" s="166" t="str">
        <f>VLOOKUP(E42,VIP!$A$2:$O15260,6,0)</f>
        <v>SI</v>
      </c>
      <c r="L42" s="147" t="s">
        <v>2438</v>
      </c>
      <c r="M42" s="98" t="s">
        <v>2442</v>
      </c>
      <c r="N42" s="98" t="s">
        <v>2449</v>
      </c>
      <c r="O42" s="166" t="s">
        <v>2450</v>
      </c>
      <c r="P42" s="166"/>
      <c r="Q42" s="98" t="s">
        <v>2438</v>
      </c>
    </row>
    <row r="43" spans="1:17" ht="18" x14ac:dyDescent="0.25">
      <c r="A43" s="166" t="str">
        <f>VLOOKUP(E43,'LISTADO ATM'!$A$2:$C$902,3,0)</f>
        <v>DISTRITO NACIONAL</v>
      </c>
      <c r="B43" s="118">
        <v>3335973051</v>
      </c>
      <c r="C43" s="99">
        <v>44407.7031712963</v>
      </c>
      <c r="D43" s="99" t="s">
        <v>2465</v>
      </c>
      <c r="E43" s="142">
        <v>655</v>
      </c>
      <c r="F43" s="166" t="str">
        <f>VLOOKUP(E43,VIP!$A$2:$O14808,2,0)</f>
        <v>DRBR655</v>
      </c>
      <c r="G43" s="166" t="str">
        <f>VLOOKUP(E43,'LISTADO ATM'!$A$2:$B$901,2,0)</f>
        <v>ATM Farmacia Sandra</v>
      </c>
      <c r="H43" s="166" t="str">
        <f>VLOOKUP(E43,VIP!$A$2:$O19769,7,FALSE)</f>
        <v>Si</v>
      </c>
      <c r="I43" s="166" t="str">
        <f>VLOOKUP(E43,VIP!$A$2:$O11734,8,FALSE)</f>
        <v>Si</v>
      </c>
      <c r="J43" s="166" t="str">
        <f>VLOOKUP(E43,VIP!$A$2:$O11684,8,FALSE)</f>
        <v>Si</v>
      </c>
      <c r="K43" s="166" t="str">
        <f>VLOOKUP(E43,VIP!$A$2:$O15258,6,0)</f>
        <v>NO</v>
      </c>
      <c r="L43" s="147" t="s">
        <v>2438</v>
      </c>
      <c r="M43" s="98" t="s">
        <v>2442</v>
      </c>
      <c r="N43" s="98" t="s">
        <v>2449</v>
      </c>
      <c r="O43" s="166" t="s">
        <v>2466</v>
      </c>
      <c r="P43" s="169"/>
      <c r="Q43" s="98" t="s">
        <v>2438</v>
      </c>
    </row>
    <row r="44" spans="1:17" ht="18" x14ac:dyDescent="0.25">
      <c r="A44" s="166" t="str">
        <f>VLOOKUP(E44,'LISTADO ATM'!$A$2:$C$902,3,0)</f>
        <v>DISTRITO NACIONAL</v>
      </c>
      <c r="B44" s="118">
        <v>3335973061</v>
      </c>
      <c r="C44" s="99">
        <v>44407.713946759257</v>
      </c>
      <c r="D44" s="99" t="s">
        <v>2177</v>
      </c>
      <c r="E44" s="142">
        <v>335</v>
      </c>
      <c r="F44" s="166" t="str">
        <f>VLOOKUP(E44,VIP!$A$2:$O14807,2,0)</f>
        <v>DRBR335</v>
      </c>
      <c r="G44" s="166" t="str">
        <f>VLOOKUP(E44,'LISTADO ATM'!$A$2:$B$901,2,0)</f>
        <v>ATM Edificio Aster</v>
      </c>
      <c r="H44" s="166" t="str">
        <f>VLOOKUP(E44,VIP!$A$2:$O19768,7,FALSE)</f>
        <v>Si</v>
      </c>
      <c r="I44" s="166" t="str">
        <f>VLOOKUP(E44,VIP!$A$2:$O11733,8,FALSE)</f>
        <v>Si</v>
      </c>
      <c r="J44" s="166" t="str">
        <f>VLOOKUP(E44,VIP!$A$2:$O11683,8,FALSE)</f>
        <v>Si</v>
      </c>
      <c r="K44" s="166" t="str">
        <f>VLOOKUP(E44,VIP!$A$2:$O15257,6,0)</f>
        <v>NO</v>
      </c>
      <c r="L44" s="147" t="s">
        <v>2461</v>
      </c>
      <c r="M44" s="98" t="s">
        <v>2442</v>
      </c>
      <c r="N44" s="98" t="s">
        <v>2449</v>
      </c>
      <c r="O44" s="166" t="s">
        <v>2451</v>
      </c>
      <c r="P44" s="169"/>
      <c r="Q44" s="98" t="s">
        <v>2461</v>
      </c>
    </row>
    <row r="45" spans="1:17" ht="18" x14ac:dyDescent="0.25">
      <c r="A45" s="166" t="str">
        <f>VLOOKUP(E45,'LISTADO ATM'!$A$2:$C$902,3,0)</f>
        <v>DISTRITO NACIONAL</v>
      </c>
      <c r="B45" s="118">
        <v>3335973071</v>
      </c>
      <c r="C45" s="99">
        <v>44407.718958333331</v>
      </c>
      <c r="D45" s="99" t="s">
        <v>2177</v>
      </c>
      <c r="E45" s="142">
        <v>327</v>
      </c>
      <c r="F45" s="166" t="str">
        <f>VLOOKUP(E45,VIP!$A$2:$O14806,2,0)</f>
        <v>DRBR327</v>
      </c>
      <c r="G45" s="166" t="str">
        <f>VLOOKUP(E45,'LISTADO ATM'!$A$2:$B$901,2,0)</f>
        <v xml:space="preserve">ATM UNP CCN (Nacional 27 de Febrero) </v>
      </c>
      <c r="H45" s="166" t="str">
        <f>VLOOKUP(E45,VIP!$A$2:$O19767,7,FALSE)</f>
        <v>Si</v>
      </c>
      <c r="I45" s="166" t="str">
        <f>VLOOKUP(E45,VIP!$A$2:$O11732,8,FALSE)</f>
        <v>Si</v>
      </c>
      <c r="J45" s="166" t="str">
        <f>VLOOKUP(E45,VIP!$A$2:$O11682,8,FALSE)</f>
        <v>Si</v>
      </c>
      <c r="K45" s="166" t="str">
        <f>VLOOKUP(E45,VIP!$A$2:$O15256,6,0)</f>
        <v>NO</v>
      </c>
      <c r="L45" s="147" t="s">
        <v>2216</v>
      </c>
      <c r="M45" s="98" t="s">
        <v>2442</v>
      </c>
      <c r="N45" s="98" t="s">
        <v>2449</v>
      </c>
      <c r="O45" s="166" t="s">
        <v>2451</v>
      </c>
      <c r="P45" s="169"/>
      <c r="Q45" s="98" t="s">
        <v>2216</v>
      </c>
    </row>
    <row r="46" spans="1:17" ht="18" x14ac:dyDescent="0.25">
      <c r="A46" s="166" t="str">
        <f>VLOOKUP(E46,'LISTADO ATM'!$A$2:$C$902,3,0)</f>
        <v>DISTRITO NACIONAL</v>
      </c>
      <c r="B46" s="118">
        <v>3335973075</v>
      </c>
      <c r="C46" s="99">
        <v>44407.720578703702</v>
      </c>
      <c r="D46" s="99" t="s">
        <v>2177</v>
      </c>
      <c r="E46" s="142">
        <v>225</v>
      </c>
      <c r="F46" s="166" t="str">
        <f>VLOOKUP(E46,VIP!$A$2:$O14805,2,0)</f>
        <v>DRBR225</v>
      </c>
      <c r="G46" s="166" t="str">
        <f>VLOOKUP(E46,'LISTADO ATM'!$A$2:$B$901,2,0)</f>
        <v xml:space="preserve">ATM S/M Nacional Arroyo Hondo </v>
      </c>
      <c r="H46" s="166" t="str">
        <f>VLOOKUP(E46,VIP!$A$2:$O19766,7,FALSE)</f>
        <v>Si</v>
      </c>
      <c r="I46" s="166" t="str">
        <f>VLOOKUP(E46,VIP!$A$2:$O11731,8,FALSE)</f>
        <v>Si</v>
      </c>
      <c r="J46" s="166" t="str">
        <f>VLOOKUP(E46,VIP!$A$2:$O11681,8,FALSE)</f>
        <v>Si</v>
      </c>
      <c r="K46" s="166" t="str">
        <f>VLOOKUP(E46,VIP!$A$2:$O15255,6,0)</f>
        <v>NO</v>
      </c>
      <c r="L46" s="147" t="s">
        <v>2216</v>
      </c>
      <c r="M46" s="98" t="s">
        <v>2442</v>
      </c>
      <c r="N46" s="98" t="s">
        <v>2449</v>
      </c>
      <c r="O46" s="166" t="s">
        <v>2451</v>
      </c>
      <c r="P46" s="169"/>
      <c r="Q46" s="98" t="s">
        <v>2216</v>
      </c>
    </row>
    <row r="47" spans="1:17" ht="18" x14ac:dyDescent="0.25">
      <c r="A47" s="166" t="str">
        <f>VLOOKUP(E47,'LISTADO ATM'!$A$2:$C$902,3,0)</f>
        <v>ESTE</v>
      </c>
      <c r="B47" s="118">
        <v>3335973079</v>
      </c>
      <c r="C47" s="99">
        <v>44407.728831018518</v>
      </c>
      <c r="D47" s="99" t="s">
        <v>2177</v>
      </c>
      <c r="E47" s="142">
        <v>159</v>
      </c>
      <c r="F47" s="166" t="str">
        <f>VLOOKUP(E47,VIP!$A$2:$O14803,2,0)</f>
        <v>DRBR159</v>
      </c>
      <c r="G47" s="166" t="str">
        <f>VLOOKUP(E47,'LISTADO ATM'!$A$2:$B$901,2,0)</f>
        <v xml:space="preserve">ATM Hotel Dreams Bayahibe I </v>
      </c>
      <c r="H47" s="166" t="str">
        <f>VLOOKUP(E47,VIP!$A$2:$O19764,7,FALSE)</f>
        <v>Si</v>
      </c>
      <c r="I47" s="166" t="str">
        <f>VLOOKUP(E47,VIP!$A$2:$O11729,8,FALSE)</f>
        <v>Si</v>
      </c>
      <c r="J47" s="166" t="str">
        <f>VLOOKUP(E47,VIP!$A$2:$O11679,8,FALSE)</f>
        <v>Si</v>
      </c>
      <c r="K47" s="166" t="str">
        <f>VLOOKUP(E47,VIP!$A$2:$O15253,6,0)</f>
        <v>NO</v>
      </c>
      <c r="L47" s="147" t="s">
        <v>2216</v>
      </c>
      <c r="M47" s="98" t="s">
        <v>2442</v>
      </c>
      <c r="N47" s="98" t="s">
        <v>2449</v>
      </c>
      <c r="O47" s="166" t="s">
        <v>2451</v>
      </c>
      <c r="P47" s="166"/>
      <c r="Q47" s="98" t="s">
        <v>2216</v>
      </c>
    </row>
    <row r="48" spans="1:17" ht="18" x14ac:dyDescent="0.25">
      <c r="A48" s="166" t="str">
        <f>VLOOKUP(E48,'LISTADO ATM'!$A$2:$C$902,3,0)</f>
        <v>DISTRITO NACIONAL</v>
      </c>
      <c r="B48" s="118">
        <v>3335973090</v>
      </c>
      <c r="C48" s="99">
        <v>44407.737835648149</v>
      </c>
      <c r="D48" s="99" t="s">
        <v>2465</v>
      </c>
      <c r="E48" s="142">
        <v>24</v>
      </c>
      <c r="F48" s="166" t="str">
        <f>VLOOKUP(E48,VIP!$A$2:$O14801,2,0)</f>
        <v>DRBR024</v>
      </c>
      <c r="G48" s="166" t="str">
        <f>VLOOKUP(E48,'LISTADO ATM'!$A$2:$B$901,2,0)</f>
        <v xml:space="preserve">ATM Oficina Eusebio Manzueta </v>
      </c>
      <c r="H48" s="166" t="str">
        <f>VLOOKUP(E48,VIP!$A$2:$O19762,7,FALSE)</f>
        <v>No</v>
      </c>
      <c r="I48" s="166" t="str">
        <f>VLOOKUP(E48,VIP!$A$2:$O11727,8,FALSE)</f>
        <v>No</v>
      </c>
      <c r="J48" s="166" t="str">
        <f>VLOOKUP(E48,VIP!$A$2:$O11677,8,FALSE)</f>
        <v>No</v>
      </c>
      <c r="K48" s="166" t="str">
        <f>VLOOKUP(E48,VIP!$A$2:$O15251,6,0)</f>
        <v>NO</v>
      </c>
      <c r="L48" s="147" t="s">
        <v>2556</v>
      </c>
      <c r="M48" s="98" t="s">
        <v>2442</v>
      </c>
      <c r="N48" s="98" t="s">
        <v>2449</v>
      </c>
      <c r="O48" s="166" t="s">
        <v>2466</v>
      </c>
      <c r="P48" s="168"/>
      <c r="Q48" s="98" t="s">
        <v>2556</v>
      </c>
    </row>
    <row r="49" spans="1:17" ht="18" x14ac:dyDescent="0.25">
      <c r="A49" s="166" t="str">
        <f>VLOOKUP(E49,'LISTADO ATM'!$A$2:$C$902,3,0)</f>
        <v>DISTRITO NACIONAL</v>
      </c>
      <c r="B49" s="118">
        <v>3335973106</v>
      </c>
      <c r="C49" s="99">
        <v>44407.760416666664</v>
      </c>
      <c r="D49" s="99" t="s">
        <v>2445</v>
      </c>
      <c r="E49" s="142">
        <v>449</v>
      </c>
      <c r="F49" s="166" t="str">
        <f>VLOOKUP(E49,VIP!$A$2:$O14811,2,0)</f>
        <v>DRBR449</v>
      </c>
      <c r="G49" s="166" t="str">
        <f>VLOOKUP(E49,'LISTADO ATM'!$A$2:$B$901,2,0)</f>
        <v>ATM Autobanco Lope de Vega II</v>
      </c>
      <c r="H49" s="166" t="str">
        <f>VLOOKUP(E49,VIP!$A$2:$O19772,7,FALSE)</f>
        <v>Si</v>
      </c>
      <c r="I49" s="166" t="str">
        <f>VLOOKUP(E49,VIP!$A$2:$O11737,8,FALSE)</f>
        <v>Si</v>
      </c>
      <c r="J49" s="166" t="str">
        <f>VLOOKUP(E49,VIP!$A$2:$O11687,8,FALSE)</f>
        <v>Si</v>
      </c>
      <c r="K49" s="166" t="str">
        <f>VLOOKUP(E49,VIP!$A$2:$O15261,6,0)</f>
        <v>NO</v>
      </c>
      <c r="L49" s="147" t="s">
        <v>2438</v>
      </c>
      <c r="M49" s="98" t="s">
        <v>2442</v>
      </c>
      <c r="N49" s="98" t="s">
        <v>2449</v>
      </c>
      <c r="O49" s="166" t="s">
        <v>2450</v>
      </c>
      <c r="P49" s="168"/>
      <c r="Q49" s="98" t="s">
        <v>2438</v>
      </c>
    </row>
    <row r="50" spans="1:17" ht="18" x14ac:dyDescent="0.25">
      <c r="A50" s="166" t="str">
        <f>VLOOKUP(E50,'LISTADO ATM'!$A$2:$C$902,3,0)</f>
        <v>NORTE</v>
      </c>
      <c r="B50" s="118">
        <v>3335973109</v>
      </c>
      <c r="C50" s="99">
        <v>44407.763194444444</v>
      </c>
      <c r="D50" s="99" t="s">
        <v>2178</v>
      </c>
      <c r="E50" s="142">
        <v>528</v>
      </c>
      <c r="F50" s="166" t="str">
        <f>VLOOKUP(E50,VIP!$A$2:$O14799,2,0)</f>
        <v>DRBR284</v>
      </c>
      <c r="G50" s="166" t="str">
        <f>VLOOKUP(E50,'LISTADO ATM'!$A$2:$B$901,2,0)</f>
        <v xml:space="preserve">ATM Ferretería Ochoa (Santiago) </v>
      </c>
      <c r="H50" s="166" t="str">
        <f>VLOOKUP(E50,VIP!$A$2:$O19760,7,FALSE)</f>
        <v>Si</v>
      </c>
      <c r="I50" s="166" t="str">
        <f>VLOOKUP(E50,VIP!$A$2:$O11725,8,FALSE)</f>
        <v>Si</v>
      </c>
      <c r="J50" s="166" t="str">
        <f>VLOOKUP(E50,VIP!$A$2:$O11675,8,FALSE)</f>
        <v>Si</v>
      </c>
      <c r="K50" s="166" t="str">
        <f>VLOOKUP(E50,VIP!$A$2:$O15249,6,0)</f>
        <v>NO</v>
      </c>
      <c r="L50" s="147" t="s">
        <v>2461</v>
      </c>
      <c r="M50" s="98" t="s">
        <v>2442</v>
      </c>
      <c r="N50" s="98" t="s">
        <v>2449</v>
      </c>
      <c r="O50" s="166" t="s">
        <v>2579</v>
      </c>
      <c r="P50" s="98" t="s">
        <v>2603</v>
      </c>
      <c r="Q50" s="98" t="s">
        <v>2461</v>
      </c>
    </row>
    <row r="51" spans="1:17" ht="18" x14ac:dyDescent="0.25">
      <c r="A51" s="166" t="str">
        <f>VLOOKUP(E51,'LISTADO ATM'!$A$2:$C$902,3,0)</f>
        <v>DISTRITO NACIONAL</v>
      </c>
      <c r="B51" s="118">
        <v>3335973111</v>
      </c>
      <c r="C51" s="99">
        <v>44407.766412037039</v>
      </c>
      <c r="D51" s="99" t="s">
        <v>2465</v>
      </c>
      <c r="E51" s="142">
        <v>2</v>
      </c>
      <c r="F51" s="166" t="str">
        <f>VLOOKUP(E51,VIP!$A$2:$O14801,2,0)</f>
        <v>DRBR002</v>
      </c>
      <c r="G51" s="166" t="str">
        <f>VLOOKUP(E51,'LISTADO ATM'!$A$2:$B$901,2,0)</f>
        <v>ATM Autoservicio Padre Castellano</v>
      </c>
      <c r="H51" s="166" t="str">
        <f>VLOOKUP(E51,VIP!$A$2:$O19762,7,FALSE)</f>
        <v>Si</v>
      </c>
      <c r="I51" s="166" t="str">
        <f>VLOOKUP(E51,VIP!$A$2:$O11727,8,FALSE)</f>
        <v>Si</v>
      </c>
      <c r="J51" s="166" t="str">
        <f>VLOOKUP(E51,VIP!$A$2:$O11677,8,FALSE)</f>
        <v>Si</v>
      </c>
      <c r="K51" s="166" t="str">
        <f>VLOOKUP(E51,VIP!$A$2:$O15251,6,0)</f>
        <v>NO</v>
      </c>
      <c r="L51" s="147" t="s">
        <v>2600</v>
      </c>
      <c r="M51" s="98" t="s">
        <v>2442</v>
      </c>
      <c r="N51" s="98" t="s">
        <v>2449</v>
      </c>
      <c r="O51" s="166" t="s">
        <v>2466</v>
      </c>
      <c r="P51" s="98"/>
      <c r="Q51" s="98" t="s">
        <v>2600</v>
      </c>
    </row>
    <row r="52" spans="1:17" ht="18" x14ac:dyDescent="0.25">
      <c r="A52" s="166" t="str">
        <f>VLOOKUP(E52,'LISTADO ATM'!$A$2:$C$902,3,0)</f>
        <v>ESTE</v>
      </c>
      <c r="B52" s="118">
        <v>3335973121</v>
      </c>
      <c r="C52" s="99">
        <v>44407.777106481481</v>
      </c>
      <c r="D52" s="99" t="s">
        <v>2177</v>
      </c>
      <c r="E52" s="142">
        <v>217</v>
      </c>
      <c r="F52" s="166" t="str">
        <f>VLOOKUP(E52,VIP!$A$2:$O14800,2,0)</f>
        <v>DRBR217</v>
      </c>
      <c r="G52" s="166" t="str">
        <f>VLOOKUP(E52,'LISTADO ATM'!$A$2:$B$901,2,0)</f>
        <v xml:space="preserve">ATM Oficina Bávaro </v>
      </c>
      <c r="H52" s="166" t="str">
        <f>VLOOKUP(E52,VIP!$A$2:$O19761,7,FALSE)</f>
        <v>Si</v>
      </c>
      <c r="I52" s="166" t="str">
        <f>VLOOKUP(E52,VIP!$A$2:$O11726,8,FALSE)</f>
        <v>Si</v>
      </c>
      <c r="J52" s="166" t="str">
        <f>VLOOKUP(E52,VIP!$A$2:$O11676,8,FALSE)</f>
        <v>Si</v>
      </c>
      <c r="K52" s="166" t="str">
        <f>VLOOKUP(E52,VIP!$A$2:$O15250,6,0)</f>
        <v>NO</v>
      </c>
      <c r="L52" s="147" t="s">
        <v>2242</v>
      </c>
      <c r="M52" s="98" t="s">
        <v>2442</v>
      </c>
      <c r="N52" s="98" t="s">
        <v>2449</v>
      </c>
      <c r="O52" s="166" t="s">
        <v>2451</v>
      </c>
      <c r="P52" s="98"/>
      <c r="Q52" s="98" t="s">
        <v>2242</v>
      </c>
    </row>
    <row r="53" spans="1:17" ht="18" x14ac:dyDescent="0.25">
      <c r="A53" s="168" t="str">
        <f>VLOOKUP(E53,'LISTADO ATM'!$A$2:$C$902,3,0)</f>
        <v>SUR</v>
      </c>
      <c r="B53" s="118">
        <v>3335973134</v>
      </c>
      <c r="C53" s="99">
        <v>44407.802974537037</v>
      </c>
      <c r="D53" s="99" t="s">
        <v>2177</v>
      </c>
      <c r="E53" s="142">
        <v>103</v>
      </c>
      <c r="F53" s="168" t="str">
        <f>VLOOKUP(E53,VIP!$A$2:$O14843,2,0)</f>
        <v>DRBR103</v>
      </c>
      <c r="G53" s="168" t="str">
        <f>VLOOKUP(E53,'LISTADO ATM'!$A$2:$B$901,2,0)</f>
        <v xml:space="preserve">ATM Oficina Las Matas de Farfán </v>
      </c>
      <c r="H53" s="168" t="str">
        <f>VLOOKUP(E53,VIP!$A$2:$O19804,7,FALSE)</f>
        <v>Si</v>
      </c>
      <c r="I53" s="168" t="str">
        <f>VLOOKUP(E53,VIP!$A$2:$O11769,8,FALSE)</f>
        <v>Si</v>
      </c>
      <c r="J53" s="168" t="str">
        <f>VLOOKUP(E53,VIP!$A$2:$O11719,8,FALSE)</f>
        <v>Si</v>
      </c>
      <c r="K53" s="168" t="str">
        <f>VLOOKUP(E53,VIP!$A$2:$O15293,6,0)</f>
        <v>NO</v>
      </c>
      <c r="L53" s="147" t="s">
        <v>2597</v>
      </c>
      <c r="M53" s="98" t="s">
        <v>2442</v>
      </c>
      <c r="N53" s="98" t="s">
        <v>2449</v>
      </c>
      <c r="O53" s="168" t="s">
        <v>2451</v>
      </c>
      <c r="P53" s="98"/>
      <c r="Q53" s="98" t="s">
        <v>2597</v>
      </c>
    </row>
    <row r="54" spans="1:17" ht="18" x14ac:dyDescent="0.25">
      <c r="A54" s="168" t="str">
        <f>VLOOKUP(E54,'LISTADO ATM'!$A$2:$C$902,3,0)</f>
        <v>NORTE</v>
      </c>
      <c r="B54" s="118">
        <v>3335973140</v>
      </c>
      <c r="C54" s="99">
        <v>44407.814444444448</v>
      </c>
      <c r="D54" s="99" t="s">
        <v>2465</v>
      </c>
      <c r="E54" s="142">
        <v>52</v>
      </c>
      <c r="F54" s="168" t="str">
        <f>VLOOKUP(E54,VIP!$A$2:$O14842,2,0)</f>
        <v>DRBR052</v>
      </c>
      <c r="G54" s="168" t="str">
        <f>VLOOKUP(E54,'LISTADO ATM'!$A$2:$B$901,2,0)</f>
        <v xml:space="preserve">ATM Oficina Jarabacoa </v>
      </c>
      <c r="H54" s="168" t="str">
        <f>VLOOKUP(E54,VIP!$A$2:$O19803,7,FALSE)</f>
        <v>Si</v>
      </c>
      <c r="I54" s="168" t="str">
        <f>VLOOKUP(E54,VIP!$A$2:$O11768,8,FALSE)</f>
        <v>Si</v>
      </c>
      <c r="J54" s="168" t="str">
        <f>VLOOKUP(E54,VIP!$A$2:$O11718,8,FALSE)</f>
        <v>Si</v>
      </c>
      <c r="K54" s="168" t="str">
        <f>VLOOKUP(E54,VIP!$A$2:$O15292,6,0)</f>
        <v>NO</v>
      </c>
      <c r="L54" s="147" t="s">
        <v>2600</v>
      </c>
      <c r="M54" s="98" t="s">
        <v>2442</v>
      </c>
      <c r="N54" s="98" t="s">
        <v>2449</v>
      </c>
      <c r="O54" s="168" t="s">
        <v>2466</v>
      </c>
      <c r="P54" s="98"/>
      <c r="Q54" s="98" t="s">
        <v>2600</v>
      </c>
    </row>
    <row r="55" spans="1:17" ht="18" x14ac:dyDescent="0.25">
      <c r="A55" s="168" t="str">
        <f>VLOOKUP(E55,'LISTADO ATM'!$A$2:$C$902,3,0)</f>
        <v>DISTRITO NACIONAL</v>
      </c>
      <c r="B55" s="118">
        <v>3335973145</v>
      </c>
      <c r="C55" s="99">
        <v>44407.825138888889</v>
      </c>
      <c r="D55" s="99" t="s">
        <v>2445</v>
      </c>
      <c r="E55" s="142">
        <v>769</v>
      </c>
      <c r="F55" s="168" t="str">
        <f>VLOOKUP(E55,VIP!$A$2:$O14841,2,0)</f>
        <v>DRBR769</v>
      </c>
      <c r="G55" s="168" t="str">
        <f>VLOOKUP(E55,'LISTADO ATM'!$A$2:$B$901,2,0)</f>
        <v>ATM UNP Pablo Mella Morales</v>
      </c>
      <c r="H55" s="168" t="str">
        <f>VLOOKUP(E55,VIP!$A$2:$O19802,7,FALSE)</f>
        <v>Si</v>
      </c>
      <c r="I55" s="168" t="str">
        <f>VLOOKUP(E55,VIP!$A$2:$O11767,8,FALSE)</f>
        <v>Si</v>
      </c>
      <c r="J55" s="168" t="str">
        <f>VLOOKUP(E55,VIP!$A$2:$O11717,8,FALSE)</f>
        <v>Si</v>
      </c>
      <c r="K55" s="168" t="str">
        <f>VLOOKUP(E55,VIP!$A$2:$O15291,6,0)</f>
        <v>NO</v>
      </c>
      <c r="L55" s="147" t="s">
        <v>2600</v>
      </c>
      <c r="M55" s="98" t="s">
        <v>2442</v>
      </c>
      <c r="N55" s="98" t="s">
        <v>2449</v>
      </c>
      <c r="O55" s="168" t="s">
        <v>2450</v>
      </c>
      <c r="P55" s="98"/>
      <c r="Q55" s="98" t="s">
        <v>2600</v>
      </c>
    </row>
    <row r="56" spans="1:17" ht="18" x14ac:dyDescent="0.25">
      <c r="A56" s="168" t="str">
        <f>VLOOKUP(E56,'LISTADO ATM'!$A$2:$C$902,3,0)</f>
        <v>NORTE</v>
      </c>
      <c r="B56" s="118">
        <v>3335973146</v>
      </c>
      <c r="C56" s="99">
        <v>44407.825312499997</v>
      </c>
      <c r="D56" s="99" t="s">
        <v>2178</v>
      </c>
      <c r="E56" s="142">
        <v>936</v>
      </c>
      <c r="F56" s="168" t="str">
        <f>VLOOKUP(E56,VIP!$A$2:$O14840,2,0)</f>
        <v>DRBR936</v>
      </c>
      <c r="G56" s="168" t="str">
        <f>VLOOKUP(E56,'LISTADO ATM'!$A$2:$B$901,2,0)</f>
        <v xml:space="preserve">ATM Autobanco Oficina La Vega I </v>
      </c>
      <c r="H56" s="168" t="str">
        <f>VLOOKUP(E56,VIP!$A$2:$O19801,7,FALSE)</f>
        <v>Si</v>
      </c>
      <c r="I56" s="168" t="str">
        <f>VLOOKUP(E56,VIP!$A$2:$O11766,8,FALSE)</f>
        <v>Si</v>
      </c>
      <c r="J56" s="168" t="str">
        <f>VLOOKUP(E56,VIP!$A$2:$O11716,8,FALSE)</f>
        <v>Si</v>
      </c>
      <c r="K56" s="168" t="str">
        <f>VLOOKUP(E56,VIP!$A$2:$O15290,6,0)</f>
        <v>NO</v>
      </c>
      <c r="L56" s="147" t="s">
        <v>2461</v>
      </c>
      <c r="M56" s="98" t="s">
        <v>2442</v>
      </c>
      <c r="N56" s="98" t="s">
        <v>2449</v>
      </c>
      <c r="O56" s="168" t="s">
        <v>2579</v>
      </c>
      <c r="P56" s="98"/>
      <c r="Q56" s="98" t="s">
        <v>2461</v>
      </c>
    </row>
    <row r="57" spans="1:17" ht="18" x14ac:dyDescent="0.25">
      <c r="A57" s="168" t="str">
        <f>VLOOKUP(E57,'LISTADO ATM'!$A$2:$C$902,3,0)</f>
        <v>NORTE</v>
      </c>
      <c r="B57" s="118">
        <v>3335973147</v>
      </c>
      <c r="C57" s="99">
        <v>44407.826192129629</v>
      </c>
      <c r="D57" s="99" t="s">
        <v>2178</v>
      </c>
      <c r="E57" s="142">
        <v>4</v>
      </c>
      <c r="F57" s="168" t="str">
        <f>VLOOKUP(E57,VIP!$A$2:$O14839,2,0)</f>
        <v>DRBR004</v>
      </c>
      <c r="G57" s="168" t="str">
        <f>VLOOKUP(E57,'LISTADO ATM'!$A$2:$B$901,2,0)</f>
        <v>ATM Avenida Rivas</v>
      </c>
      <c r="H57" s="168" t="str">
        <f>VLOOKUP(E57,VIP!$A$2:$O19800,7,FALSE)</f>
        <v>Si</v>
      </c>
      <c r="I57" s="168" t="str">
        <f>VLOOKUP(E57,VIP!$A$2:$O11765,8,FALSE)</f>
        <v>Si</v>
      </c>
      <c r="J57" s="168" t="str">
        <f>VLOOKUP(E57,VIP!$A$2:$O11715,8,FALSE)</f>
        <v>Si</v>
      </c>
      <c r="K57" s="168" t="str">
        <f>VLOOKUP(E57,VIP!$A$2:$O15289,6,0)</f>
        <v>NO</v>
      </c>
      <c r="L57" s="147" t="s">
        <v>2216</v>
      </c>
      <c r="M57" s="98" t="s">
        <v>2442</v>
      </c>
      <c r="N57" s="98" t="s">
        <v>2449</v>
      </c>
      <c r="O57" s="168" t="s">
        <v>2579</v>
      </c>
      <c r="P57" s="98"/>
      <c r="Q57" s="98" t="s">
        <v>2216</v>
      </c>
    </row>
    <row r="58" spans="1:17" ht="18" x14ac:dyDescent="0.25">
      <c r="A58" s="168" t="str">
        <f>VLOOKUP(E58,'LISTADO ATM'!$A$2:$C$902,3,0)</f>
        <v>DISTRITO NACIONAL</v>
      </c>
      <c r="B58" s="118">
        <v>3335973148</v>
      </c>
      <c r="C58" s="99">
        <v>44407.826932870368</v>
      </c>
      <c r="D58" s="99" t="s">
        <v>2177</v>
      </c>
      <c r="E58" s="142">
        <v>930</v>
      </c>
      <c r="F58" s="168" t="str">
        <f>VLOOKUP(E58,VIP!$A$2:$O14838,2,0)</f>
        <v>DRBR930</v>
      </c>
      <c r="G58" s="168" t="str">
        <f>VLOOKUP(E58,'LISTADO ATM'!$A$2:$B$901,2,0)</f>
        <v>ATM Oficina Plaza Spring Center</v>
      </c>
      <c r="H58" s="168" t="str">
        <f>VLOOKUP(E58,VIP!$A$2:$O19799,7,FALSE)</f>
        <v>Si</v>
      </c>
      <c r="I58" s="168" t="str">
        <f>VLOOKUP(E58,VIP!$A$2:$O11764,8,FALSE)</f>
        <v>Si</v>
      </c>
      <c r="J58" s="168" t="str">
        <f>VLOOKUP(E58,VIP!$A$2:$O11714,8,FALSE)</f>
        <v>Si</v>
      </c>
      <c r="K58" s="168" t="str">
        <f>VLOOKUP(E58,VIP!$A$2:$O15288,6,0)</f>
        <v>NO</v>
      </c>
      <c r="L58" s="147" t="s">
        <v>2461</v>
      </c>
      <c r="M58" s="98" t="s">
        <v>2442</v>
      </c>
      <c r="N58" s="98" t="s">
        <v>2449</v>
      </c>
      <c r="O58" s="168" t="s">
        <v>2451</v>
      </c>
      <c r="P58" s="98"/>
      <c r="Q58" s="98" t="s">
        <v>2461</v>
      </c>
    </row>
    <row r="59" spans="1:17" ht="18" x14ac:dyDescent="0.25">
      <c r="A59" s="168" t="str">
        <f>VLOOKUP(E59,'LISTADO ATM'!$A$2:$C$902,3,0)</f>
        <v>SUR</v>
      </c>
      <c r="B59" s="118">
        <v>3335973149</v>
      </c>
      <c r="C59" s="99">
        <v>44407.82744212963</v>
      </c>
      <c r="D59" s="99" t="s">
        <v>2177</v>
      </c>
      <c r="E59" s="142">
        <v>84</v>
      </c>
      <c r="F59" s="168" t="str">
        <f>VLOOKUP(E59,VIP!$A$2:$O14837,2,0)</f>
        <v>DRBR084</v>
      </c>
      <c r="G59" s="168" t="str">
        <f>VLOOKUP(E59,'LISTADO ATM'!$A$2:$B$901,2,0)</f>
        <v xml:space="preserve">ATM Oficina Multicentro Sirena San Cristóbal </v>
      </c>
      <c r="H59" s="168" t="str">
        <f>VLOOKUP(E59,VIP!$A$2:$O19798,7,FALSE)</f>
        <v>Si</v>
      </c>
      <c r="I59" s="168" t="str">
        <f>VLOOKUP(E59,VIP!$A$2:$O11763,8,FALSE)</f>
        <v>Si</v>
      </c>
      <c r="J59" s="168" t="str">
        <f>VLOOKUP(E59,VIP!$A$2:$O11713,8,FALSE)</f>
        <v>Si</v>
      </c>
      <c r="K59" s="168" t="str">
        <f>VLOOKUP(E59,VIP!$A$2:$O15287,6,0)</f>
        <v>SI</v>
      </c>
      <c r="L59" s="147" t="s">
        <v>2216</v>
      </c>
      <c r="M59" s="98" t="s">
        <v>2442</v>
      </c>
      <c r="N59" s="98" t="s">
        <v>2449</v>
      </c>
      <c r="O59" s="168" t="s">
        <v>2451</v>
      </c>
      <c r="P59" s="98"/>
      <c r="Q59" s="98" t="s">
        <v>2216</v>
      </c>
    </row>
    <row r="60" spans="1:17" ht="18" x14ac:dyDescent="0.25">
      <c r="A60" s="168" t="str">
        <f>VLOOKUP(E60,'LISTADO ATM'!$A$2:$C$902,3,0)</f>
        <v>NORTE</v>
      </c>
      <c r="B60" s="118">
        <v>3335973151</v>
      </c>
      <c r="C60" s="99">
        <v>44407.829629629632</v>
      </c>
      <c r="D60" s="99" t="s">
        <v>2177</v>
      </c>
      <c r="E60" s="142">
        <v>654</v>
      </c>
      <c r="F60" s="168" t="str">
        <f>VLOOKUP(E60,VIP!$A$2:$O14836,2,0)</f>
        <v>DRBR654</v>
      </c>
      <c r="G60" s="168" t="str">
        <f>VLOOKUP(E60,'LISTADO ATM'!$A$2:$B$901,2,0)</f>
        <v>ATM Autoservicio S/M Jumbo Puerto Plata</v>
      </c>
      <c r="H60" s="168" t="str">
        <f>VLOOKUP(E60,VIP!$A$2:$O19797,7,FALSE)</f>
        <v>Si</v>
      </c>
      <c r="I60" s="168" t="str">
        <f>VLOOKUP(E60,VIP!$A$2:$O11762,8,FALSE)</f>
        <v>Si</v>
      </c>
      <c r="J60" s="168" t="str">
        <f>VLOOKUP(E60,VIP!$A$2:$O11712,8,FALSE)</f>
        <v>Si</v>
      </c>
      <c r="K60" s="168" t="str">
        <f>VLOOKUP(E60,VIP!$A$2:$O15286,6,0)</f>
        <v>NO</v>
      </c>
      <c r="L60" s="147" t="s">
        <v>2461</v>
      </c>
      <c r="M60" s="98" t="s">
        <v>2442</v>
      </c>
      <c r="N60" s="98" t="s">
        <v>2449</v>
      </c>
      <c r="O60" s="168" t="s">
        <v>2579</v>
      </c>
      <c r="P60" s="98"/>
      <c r="Q60" s="98" t="s">
        <v>2461</v>
      </c>
    </row>
    <row r="61" spans="1:17" ht="18" x14ac:dyDescent="0.25">
      <c r="A61" s="168" t="str">
        <f>VLOOKUP(E61,'LISTADO ATM'!$A$2:$C$902,3,0)</f>
        <v>SUR</v>
      </c>
      <c r="B61" s="118">
        <v>3335973154</v>
      </c>
      <c r="C61" s="99">
        <v>44407.830324074072</v>
      </c>
      <c r="D61" s="99" t="s">
        <v>2177</v>
      </c>
      <c r="E61" s="142">
        <v>252</v>
      </c>
      <c r="F61" s="168" t="str">
        <f>VLOOKUP(E61,VIP!$A$2:$O14835,2,0)</f>
        <v>DRBR252</v>
      </c>
      <c r="G61" s="168" t="str">
        <f>VLOOKUP(E61,'LISTADO ATM'!$A$2:$B$901,2,0)</f>
        <v xml:space="preserve">ATM Banco Agrícola (Barahona) </v>
      </c>
      <c r="H61" s="168" t="str">
        <f>VLOOKUP(E61,VIP!$A$2:$O19796,7,FALSE)</f>
        <v>Si</v>
      </c>
      <c r="I61" s="168" t="str">
        <f>VLOOKUP(E61,VIP!$A$2:$O11761,8,FALSE)</f>
        <v>Si</v>
      </c>
      <c r="J61" s="168" t="str">
        <f>VLOOKUP(E61,VIP!$A$2:$O11711,8,FALSE)</f>
        <v>Si</v>
      </c>
      <c r="K61" s="168" t="str">
        <f>VLOOKUP(E61,VIP!$A$2:$O15285,6,0)</f>
        <v>NO</v>
      </c>
      <c r="L61" s="147" t="s">
        <v>2461</v>
      </c>
      <c r="M61" s="98" t="s">
        <v>2442</v>
      </c>
      <c r="N61" s="98" t="s">
        <v>2449</v>
      </c>
      <c r="O61" s="168" t="s">
        <v>2451</v>
      </c>
      <c r="P61" s="98"/>
      <c r="Q61" s="98" t="s">
        <v>2461</v>
      </c>
    </row>
    <row r="62" spans="1:17" ht="18" x14ac:dyDescent="0.25">
      <c r="A62" s="168" t="str">
        <f>VLOOKUP(E62,'LISTADO ATM'!$A$2:$C$902,3,0)</f>
        <v>DISTRITO NACIONAL</v>
      </c>
      <c r="B62" s="118">
        <v>3335973155</v>
      </c>
      <c r="C62" s="99">
        <v>44407.830833333333</v>
      </c>
      <c r="D62" s="99" t="s">
        <v>2177</v>
      </c>
      <c r="E62" s="142">
        <v>87</v>
      </c>
      <c r="F62" s="168" t="str">
        <f>VLOOKUP(E62,VIP!$A$2:$O14834,2,0)</f>
        <v>DRBR087</v>
      </c>
      <c r="G62" s="168" t="str">
        <f>VLOOKUP(E62,'LISTADO ATM'!$A$2:$B$901,2,0)</f>
        <v xml:space="preserve">ATM Autoservicio Sarasota </v>
      </c>
      <c r="H62" s="168" t="str">
        <f>VLOOKUP(E62,VIP!$A$2:$O19795,7,FALSE)</f>
        <v>Si</v>
      </c>
      <c r="I62" s="168" t="str">
        <f>VLOOKUP(E62,VIP!$A$2:$O11760,8,FALSE)</f>
        <v>Si</v>
      </c>
      <c r="J62" s="168" t="str">
        <f>VLOOKUP(E62,VIP!$A$2:$O11710,8,FALSE)</f>
        <v>Si</v>
      </c>
      <c r="K62" s="168" t="str">
        <f>VLOOKUP(E62,VIP!$A$2:$O15284,6,0)</f>
        <v>NO</v>
      </c>
      <c r="L62" s="147" t="s">
        <v>2216</v>
      </c>
      <c r="M62" s="98" t="s">
        <v>2442</v>
      </c>
      <c r="N62" s="98" t="s">
        <v>2449</v>
      </c>
      <c r="O62" s="168" t="s">
        <v>2451</v>
      </c>
      <c r="P62" s="98"/>
      <c r="Q62" s="98" t="s">
        <v>2216</v>
      </c>
    </row>
    <row r="63" spans="1:17" ht="18" x14ac:dyDescent="0.25">
      <c r="A63" s="168" t="str">
        <f>VLOOKUP(E63,'LISTADO ATM'!$A$2:$C$902,3,0)</f>
        <v>DISTRITO NACIONAL</v>
      </c>
      <c r="B63" s="118">
        <v>3335973156</v>
      </c>
      <c r="C63" s="99">
        <v>44407.831307870372</v>
      </c>
      <c r="D63" s="99" t="s">
        <v>2177</v>
      </c>
      <c r="E63" s="142">
        <v>85</v>
      </c>
      <c r="F63" s="168" t="str">
        <f>VLOOKUP(E63,VIP!$A$2:$O14833,2,0)</f>
        <v>DRBR085</v>
      </c>
      <c r="G63" s="168" t="str">
        <f>VLOOKUP(E63,'LISTADO ATM'!$A$2:$B$901,2,0)</f>
        <v xml:space="preserve">ATM Oficina San Isidro (Fuerza Aérea) </v>
      </c>
      <c r="H63" s="168" t="str">
        <f>VLOOKUP(E63,VIP!$A$2:$O19794,7,FALSE)</f>
        <v>Si</v>
      </c>
      <c r="I63" s="168" t="str">
        <f>VLOOKUP(E63,VIP!$A$2:$O11759,8,FALSE)</f>
        <v>Si</v>
      </c>
      <c r="J63" s="168" t="str">
        <f>VLOOKUP(E63,VIP!$A$2:$O11709,8,FALSE)</f>
        <v>Si</v>
      </c>
      <c r="K63" s="168" t="str">
        <f>VLOOKUP(E63,VIP!$A$2:$O15283,6,0)</f>
        <v>NO</v>
      </c>
      <c r="L63" s="147" t="s">
        <v>2461</v>
      </c>
      <c r="M63" s="98" t="s">
        <v>2442</v>
      </c>
      <c r="N63" s="98" t="s">
        <v>2449</v>
      </c>
      <c r="O63" s="168" t="s">
        <v>2451</v>
      </c>
      <c r="P63" s="98"/>
      <c r="Q63" s="98" t="s">
        <v>2461</v>
      </c>
    </row>
    <row r="64" spans="1:17" ht="18" x14ac:dyDescent="0.25">
      <c r="A64" s="168" t="str">
        <f>VLOOKUP(E64,'LISTADO ATM'!$A$2:$C$902,3,0)</f>
        <v>DISTRITO NACIONAL</v>
      </c>
      <c r="B64" s="118">
        <v>3335973157</v>
      </c>
      <c r="C64" s="99">
        <v>44407.832824074074</v>
      </c>
      <c r="D64" s="99" t="s">
        <v>2465</v>
      </c>
      <c r="E64" s="142">
        <v>979</v>
      </c>
      <c r="F64" s="168" t="str">
        <f>VLOOKUP(E64,VIP!$A$2:$O14832,2,0)</f>
        <v>DRBR979</v>
      </c>
      <c r="G64" s="168" t="str">
        <f>VLOOKUP(E64,'LISTADO ATM'!$A$2:$B$901,2,0)</f>
        <v xml:space="preserve">ATM Oficina Luperón I </v>
      </c>
      <c r="H64" s="168" t="str">
        <f>VLOOKUP(E64,VIP!$A$2:$O19793,7,FALSE)</f>
        <v>Si</v>
      </c>
      <c r="I64" s="168" t="str">
        <f>VLOOKUP(E64,VIP!$A$2:$O11758,8,FALSE)</f>
        <v>Si</v>
      </c>
      <c r="J64" s="168" t="str">
        <f>VLOOKUP(E64,VIP!$A$2:$O11708,8,FALSE)</f>
        <v>Si</v>
      </c>
      <c r="K64" s="168" t="str">
        <f>VLOOKUP(E64,VIP!$A$2:$O15282,6,0)</f>
        <v>NO</v>
      </c>
      <c r="L64" s="147" t="s">
        <v>2556</v>
      </c>
      <c r="M64" s="98" t="s">
        <v>2442</v>
      </c>
      <c r="N64" s="98" t="s">
        <v>2449</v>
      </c>
      <c r="O64" s="168" t="s">
        <v>2466</v>
      </c>
      <c r="P64" s="98"/>
      <c r="Q64" s="98" t="s">
        <v>2556</v>
      </c>
    </row>
    <row r="65" spans="1:17" ht="18" x14ac:dyDescent="0.25">
      <c r="A65" s="168" t="str">
        <f>VLOOKUP(E65,'LISTADO ATM'!$A$2:$C$902,3,0)</f>
        <v>DISTRITO NACIONAL</v>
      </c>
      <c r="B65" s="118">
        <v>3335973158</v>
      </c>
      <c r="C65" s="99">
        <v>44407.836886574078</v>
      </c>
      <c r="D65" s="99" t="s">
        <v>2177</v>
      </c>
      <c r="E65" s="142">
        <v>932</v>
      </c>
      <c r="F65" s="168" t="str">
        <f>VLOOKUP(E65,VIP!$A$2:$O14831,2,0)</f>
        <v>DRBR01E</v>
      </c>
      <c r="G65" s="168" t="str">
        <f>VLOOKUP(E65,'LISTADO ATM'!$A$2:$B$901,2,0)</f>
        <v xml:space="preserve">ATM Banco Agrícola </v>
      </c>
      <c r="H65" s="168" t="str">
        <f>VLOOKUP(E65,VIP!$A$2:$O19792,7,FALSE)</f>
        <v>Si</v>
      </c>
      <c r="I65" s="168" t="str">
        <f>VLOOKUP(E65,VIP!$A$2:$O11757,8,FALSE)</f>
        <v>Si</v>
      </c>
      <c r="J65" s="168" t="str">
        <f>VLOOKUP(E65,VIP!$A$2:$O11707,8,FALSE)</f>
        <v>Si</v>
      </c>
      <c r="K65" s="168" t="str">
        <f>VLOOKUP(E65,VIP!$A$2:$O15281,6,0)</f>
        <v>NO</v>
      </c>
      <c r="L65" s="147" t="s">
        <v>2595</v>
      </c>
      <c r="M65" s="98" t="s">
        <v>2442</v>
      </c>
      <c r="N65" s="98" t="s">
        <v>2449</v>
      </c>
      <c r="O65" s="168" t="s">
        <v>2451</v>
      </c>
      <c r="P65" s="98"/>
      <c r="Q65" s="98" t="s">
        <v>2595</v>
      </c>
    </row>
    <row r="66" spans="1:17" ht="18" x14ac:dyDescent="0.25">
      <c r="A66" s="168" t="str">
        <f>VLOOKUP(E66,'LISTADO ATM'!$A$2:$C$902,3,0)</f>
        <v>ESTE</v>
      </c>
      <c r="B66" s="118">
        <v>3335973159</v>
      </c>
      <c r="C66" s="99">
        <v>44407.837800925925</v>
      </c>
      <c r="D66" s="99" t="s">
        <v>2177</v>
      </c>
      <c r="E66" s="142">
        <v>680</v>
      </c>
      <c r="F66" s="168" t="str">
        <f>VLOOKUP(E66,VIP!$A$2:$O14830,2,0)</f>
        <v>DRBR680</v>
      </c>
      <c r="G66" s="168" t="str">
        <f>VLOOKUP(E66,'LISTADO ATM'!$A$2:$B$901,2,0)</f>
        <v>ATM Hotel Royalton</v>
      </c>
      <c r="H66" s="168" t="str">
        <f>VLOOKUP(E66,VIP!$A$2:$O19791,7,FALSE)</f>
        <v>NO</v>
      </c>
      <c r="I66" s="168" t="str">
        <f>VLOOKUP(E66,VIP!$A$2:$O11756,8,FALSE)</f>
        <v>NO</v>
      </c>
      <c r="J66" s="168" t="str">
        <f>VLOOKUP(E66,VIP!$A$2:$O11706,8,FALSE)</f>
        <v>NO</v>
      </c>
      <c r="K66" s="168" t="str">
        <f>VLOOKUP(E66,VIP!$A$2:$O15280,6,0)</f>
        <v>NO</v>
      </c>
      <c r="L66" s="147" t="s">
        <v>2216</v>
      </c>
      <c r="M66" s="98" t="s">
        <v>2442</v>
      </c>
      <c r="N66" s="98" t="s">
        <v>2449</v>
      </c>
      <c r="O66" s="168" t="s">
        <v>2451</v>
      </c>
      <c r="P66" s="98"/>
      <c r="Q66" s="98" t="s">
        <v>2216</v>
      </c>
    </row>
    <row r="67" spans="1:17" ht="18" x14ac:dyDescent="0.25">
      <c r="A67" s="168" t="str">
        <f>VLOOKUP(E67,'LISTADO ATM'!$A$2:$C$902,3,0)</f>
        <v>NORTE</v>
      </c>
      <c r="B67" s="118">
        <v>3335973160</v>
      </c>
      <c r="C67" s="99">
        <v>44407.849826388891</v>
      </c>
      <c r="D67" s="99" t="s">
        <v>2465</v>
      </c>
      <c r="E67" s="142">
        <v>142</v>
      </c>
      <c r="F67" s="168" t="str">
        <f>VLOOKUP(E67,VIP!$A$2:$O14829,2,0)</f>
        <v>DRBR142</v>
      </c>
      <c r="G67" s="168" t="str">
        <f>VLOOKUP(E67,'LISTADO ATM'!$A$2:$B$901,2,0)</f>
        <v xml:space="preserve">ATM Centro de Caja Galerías Bonao </v>
      </c>
      <c r="H67" s="168" t="str">
        <f>VLOOKUP(E67,VIP!$A$2:$O19790,7,FALSE)</f>
        <v>Si</v>
      </c>
      <c r="I67" s="168" t="str">
        <f>VLOOKUP(E67,VIP!$A$2:$O11755,8,FALSE)</f>
        <v>Si</v>
      </c>
      <c r="J67" s="168" t="str">
        <f>VLOOKUP(E67,VIP!$A$2:$O11705,8,FALSE)</f>
        <v>Si</v>
      </c>
      <c r="K67" s="168" t="str">
        <f>VLOOKUP(E67,VIP!$A$2:$O15279,6,0)</f>
        <v>SI</v>
      </c>
      <c r="L67" s="147" t="s">
        <v>2414</v>
      </c>
      <c r="M67" s="98" t="s">
        <v>2442</v>
      </c>
      <c r="N67" s="98" t="s">
        <v>2449</v>
      </c>
      <c r="O67" s="168" t="s">
        <v>2466</v>
      </c>
      <c r="P67" s="98"/>
      <c r="Q67" s="98" t="s">
        <v>2414</v>
      </c>
    </row>
    <row r="68" spans="1:17" ht="18" x14ac:dyDescent="0.25">
      <c r="A68" s="168" t="str">
        <f>VLOOKUP(E68,'LISTADO ATM'!$A$2:$C$902,3,0)</f>
        <v>ESTE</v>
      </c>
      <c r="B68" s="118">
        <v>3335973161</v>
      </c>
      <c r="C68" s="99">
        <v>44407.853229166663</v>
      </c>
      <c r="D68" s="99" t="s">
        <v>2465</v>
      </c>
      <c r="E68" s="142">
        <v>294</v>
      </c>
      <c r="F68" s="168" t="str">
        <f>VLOOKUP(E68,VIP!$A$2:$O14828,2,0)</f>
        <v>DRBR294</v>
      </c>
      <c r="G68" s="168" t="str">
        <f>VLOOKUP(E68,'LISTADO ATM'!$A$2:$B$901,2,0)</f>
        <v xml:space="preserve">ATM Plaza Zaglul San Pedro II </v>
      </c>
      <c r="H68" s="168" t="str">
        <f>VLOOKUP(E68,VIP!$A$2:$O19789,7,FALSE)</f>
        <v>Si</v>
      </c>
      <c r="I68" s="168" t="str">
        <f>VLOOKUP(E68,VIP!$A$2:$O11754,8,FALSE)</f>
        <v>Si</v>
      </c>
      <c r="J68" s="168" t="str">
        <f>VLOOKUP(E68,VIP!$A$2:$O11704,8,FALSE)</f>
        <v>Si</v>
      </c>
      <c r="K68" s="168" t="str">
        <f>VLOOKUP(E68,VIP!$A$2:$O15278,6,0)</f>
        <v>NO</v>
      </c>
      <c r="L68" s="147" t="s">
        <v>2414</v>
      </c>
      <c r="M68" s="98" t="s">
        <v>2442</v>
      </c>
      <c r="N68" s="98" t="s">
        <v>2449</v>
      </c>
      <c r="O68" s="168" t="s">
        <v>2466</v>
      </c>
      <c r="P68" s="98"/>
      <c r="Q68" s="98" t="s">
        <v>2414</v>
      </c>
    </row>
    <row r="69" spans="1:17" ht="18" x14ac:dyDescent="0.25">
      <c r="A69" s="168" t="str">
        <f>VLOOKUP(E69,'LISTADO ATM'!$A$2:$C$902,3,0)</f>
        <v>ESTE</v>
      </c>
      <c r="B69" s="118">
        <v>3335973162</v>
      </c>
      <c r="C69" s="99">
        <v>44407.855023148149</v>
      </c>
      <c r="D69" s="99" t="s">
        <v>2465</v>
      </c>
      <c r="E69" s="142">
        <v>330</v>
      </c>
      <c r="F69" s="168" t="str">
        <f>VLOOKUP(E69,VIP!$A$2:$O14827,2,0)</f>
        <v>DRBR330</v>
      </c>
      <c r="G69" s="168" t="str">
        <f>VLOOKUP(E69,'LISTADO ATM'!$A$2:$B$901,2,0)</f>
        <v xml:space="preserve">ATM Oficina Boulevard (Higuey) </v>
      </c>
      <c r="H69" s="168" t="str">
        <f>VLOOKUP(E69,VIP!$A$2:$O19788,7,FALSE)</f>
        <v>Si</v>
      </c>
      <c r="I69" s="168" t="str">
        <f>VLOOKUP(E69,VIP!$A$2:$O11753,8,FALSE)</f>
        <v>Si</v>
      </c>
      <c r="J69" s="168" t="str">
        <f>VLOOKUP(E69,VIP!$A$2:$O11703,8,FALSE)</f>
        <v>Si</v>
      </c>
      <c r="K69" s="168" t="str">
        <f>VLOOKUP(E69,VIP!$A$2:$O15277,6,0)</f>
        <v>SI</v>
      </c>
      <c r="L69" s="147" t="s">
        <v>2414</v>
      </c>
      <c r="M69" s="98" t="s">
        <v>2442</v>
      </c>
      <c r="N69" s="98" t="s">
        <v>2449</v>
      </c>
      <c r="O69" s="168" t="s">
        <v>2466</v>
      </c>
      <c r="P69" s="98"/>
      <c r="Q69" s="98" t="s">
        <v>2414</v>
      </c>
    </row>
    <row r="70" spans="1:17" ht="18" x14ac:dyDescent="0.25">
      <c r="A70" s="168" t="str">
        <f>VLOOKUP(E70,'LISTADO ATM'!$A$2:$C$902,3,0)</f>
        <v>NORTE</v>
      </c>
      <c r="B70" s="118">
        <v>3335973163</v>
      </c>
      <c r="C70" s="99">
        <v>44407.863171296296</v>
      </c>
      <c r="D70" s="99" t="s">
        <v>2465</v>
      </c>
      <c r="E70" s="142">
        <v>405</v>
      </c>
      <c r="F70" s="168" t="str">
        <f>VLOOKUP(E70,VIP!$A$2:$O14826,2,0)</f>
        <v>DRBR405</v>
      </c>
      <c r="G70" s="168" t="str">
        <f>VLOOKUP(E70,'LISTADO ATM'!$A$2:$B$901,2,0)</f>
        <v xml:space="preserve">ATM UNP Loma de Cabrera </v>
      </c>
      <c r="H70" s="168" t="str">
        <f>VLOOKUP(E70,VIP!$A$2:$O19787,7,FALSE)</f>
        <v>Si</v>
      </c>
      <c r="I70" s="168" t="str">
        <f>VLOOKUP(E70,VIP!$A$2:$O11752,8,FALSE)</f>
        <v>Si</v>
      </c>
      <c r="J70" s="168" t="str">
        <f>VLOOKUP(E70,VIP!$A$2:$O11702,8,FALSE)</f>
        <v>Si</v>
      </c>
      <c r="K70" s="168" t="str">
        <f>VLOOKUP(E70,VIP!$A$2:$O15276,6,0)</f>
        <v>NO</v>
      </c>
      <c r="L70" s="147" t="s">
        <v>2438</v>
      </c>
      <c r="M70" s="98" t="s">
        <v>2442</v>
      </c>
      <c r="N70" s="98" t="s">
        <v>2449</v>
      </c>
      <c r="O70" s="168" t="s">
        <v>2466</v>
      </c>
      <c r="P70" s="98"/>
      <c r="Q70" s="98" t="s">
        <v>2438</v>
      </c>
    </row>
    <row r="71" spans="1:17" ht="18" x14ac:dyDescent="0.25">
      <c r="A71" s="168" t="str">
        <f>VLOOKUP(E71,'LISTADO ATM'!$A$2:$C$902,3,0)</f>
        <v>DISTRITO NACIONAL</v>
      </c>
      <c r="B71" s="118">
        <v>3335973164</v>
      </c>
      <c r="C71" s="99">
        <v>44407.865115740744</v>
      </c>
      <c r="D71" s="99" t="s">
        <v>2445</v>
      </c>
      <c r="E71" s="142">
        <v>416</v>
      </c>
      <c r="F71" s="168" t="str">
        <f>VLOOKUP(E71,VIP!$A$2:$O14825,2,0)</f>
        <v>DRBR416</v>
      </c>
      <c r="G71" s="168" t="str">
        <f>VLOOKUP(E71,'LISTADO ATM'!$A$2:$B$901,2,0)</f>
        <v xml:space="preserve">ATM Autobanco San Martín II </v>
      </c>
      <c r="H71" s="168" t="str">
        <f>VLOOKUP(E71,VIP!$A$2:$O19786,7,FALSE)</f>
        <v>Si</v>
      </c>
      <c r="I71" s="168" t="str">
        <f>VLOOKUP(E71,VIP!$A$2:$O11751,8,FALSE)</f>
        <v>Si</v>
      </c>
      <c r="J71" s="168" t="str">
        <f>VLOOKUP(E71,VIP!$A$2:$O11701,8,FALSE)</f>
        <v>Si</v>
      </c>
      <c r="K71" s="168" t="str">
        <f>VLOOKUP(E71,VIP!$A$2:$O15275,6,0)</f>
        <v>NO</v>
      </c>
      <c r="L71" s="147" t="s">
        <v>2438</v>
      </c>
      <c r="M71" s="98" t="s">
        <v>2442</v>
      </c>
      <c r="N71" s="98" t="s">
        <v>2449</v>
      </c>
      <c r="O71" s="168" t="s">
        <v>2450</v>
      </c>
      <c r="P71" s="98"/>
      <c r="Q71" s="98" t="s">
        <v>2438</v>
      </c>
    </row>
    <row r="72" spans="1:17" ht="18" x14ac:dyDescent="0.25">
      <c r="A72" s="168" t="str">
        <f>VLOOKUP(E72,'LISTADO ATM'!$A$2:$C$902,3,0)</f>
        <v>ESTE</v>
      </c>
      <c r="B72" s="118">
        <v>3335973166</v>
      </c>
      <c r="C72" s="99">
        <v>44407.868530092594</v>
      </c>
      <c r="D72" s="99" t="s">
        <v>2465</v>
      </c>
      <c r="E72" s="142">
        <v>427</v>
      </c>
      <c r="F72" s="168" t="str">
        <f>VLOOKUP(E72,VIP!$A$2:$O14824,2,0)</f>
        <v>DRBR427</v>
      </c>
      <c r="G72" s="168" t="str">
        <f>VLOOKUP(E72,'LISTADO ATM'!$A$2:$B$901,2,0)</f>
        <v xml:space="preserve">ATM Almacenes Iberia (Hato Mayor) </v>
      </c>
      <c r="H72" s="168" t="str">
        <f>VLOOKUP(E72,VIP!$A$2:$O19785,7,FALSE)</f>
        <v>Si</v>
      </c>
      <c r="I72" s="168" t="str">
        <f>VLOOKUP(E72,VIP!$A$2:$O11750,8,FALSE)</f>
        <v>Si</v>
      </c>
      <c r="J72" s="168" t="str">
        <f>VLOOKUP(E72,VIP!$A$2:$O11700,8,FALSE)</f>
        <v>Si</v>
      </c>
      <c r="K72" s="168" t="str">
        <f>VLOOKUP(E72,VIP!$A$2:$O15274,6,0)</f>
        <v>NO</v>
      </c>
      <c r="L72" s="147" t="s">
        <v>2414</v>
      </c>
      <c r="M72" s="98" t="s">
        <v>2442</v>
      </c>
      <c r="N72" s="98" t="s">
        <v>2449</v>
      </c>
      <c r="O72" s="168" t="s">
        <v>2466</v>
      </c>
      <c r="P72" s="98"/>
      <c r="Q72" s="98" t="s">
        <v>2414</v>
      </c>
    </row>
    <row r="73" spans="1:17" ht="18" x14ac:dyDescent="0.25">
      <c r="A73" s="168" t="str">
        <f>VLOOKUP(E73,'LISTADO ATM'!$A$2:$C$902,3,0)</f>
        <v>NORTE</v>
      </c>
      <c r="B73" s="118">
        <v>3335973168</v>
      </c>
      <c r="C73" s="99">
        <v>44407.87023148148</v>
      </c>
      <c r="D73" s="99" t="s">
        <v>2465</v>
      </c>
      <c r="E73" s="142">
        <v>432</v>
      </c>
      <c r="F73" s="168" t="str">
        <f>VLOOKUP(E73,VIP!$A$2:$O14823,2,0)</f>
        <v>DRBR432</v>
      </c>
      <c r="G73" s="168" t="str">
        <f>VLOOKUP(E73,'LISTADO ATM'!$A$2:$B$901,2,0)</f>
        <v xml:space="preserve">ATM Oficina Puerto Plata II </v>
      </c>
      <c r="H73" s="168" t="str">
        <f>VLOOKUP(E73,VIP!$A$2:$O19784,7,FALSE)</f>
        <v>Si</v>
      </c>
      <c r="I73" s="168" t="str">
        <f>VLOOKUP(E73,VIP!$A$2:$O11749,8,FALSE)</f>
        <v>Si</v>
      </c>
      <c r="J73" s="168" t="str">
        <f>VLOOKUP(E73,VIP!$A$2:$O11699,8,FALSE)</f>
        <v>Si</v>
      </c>
      <c r="K73" s="168" t="str">
        <f>VLOOKUP(E73,VIP!$A$2:$O15273,6,0)</f>
        <v>SI</v>
      </c>
      <c r="L73" s="147" t="s">
        <v>2438</v>
      </c>
      <c r="M73" s="98" t="s">
        <v>2442</v>
      </c>
      <c r="N73" s="98" t="s">
        <v>2449</v>
      </c>
      <c r="O73" s="168" t="s">
        <v>2466</v>
      </c>
      <c r="P73" s="98"/>
      <c r="Q73" s="98" t="s">
        <v>2438</v>
      </c>
    </row>
    <row r="74" spans="1:17" ht="18" x14ac:dyDescent="0.25">
      <c r="A74" s="168" t="str">
        <f>VLOOKUP(E74,'LISTADO ATM'!$A$2:$C$902,3,0)</f>
        <v>DISTRITO NACIONAL</v>
      </c>
      <c r="B74" s="118">
        <v>3335973169</v>
      </c>
      <c r="C74" s="99">
        <v>44407.871782407405</v>
      </c>
      <c r="D74" s="99" t="s">
        <v>2177</v>
      </c>
      <c r="E74" s="142">
        <v>904</v>
      </c>
      <c r="F74" s="168" t="str">
        <f>VLOOKUP(E74,VIP!$A$2:$O14822,2,0)</f>
        <v>DRBR24B</v>
      </c>
      <c r="G74" s="168" t="str">
        <f>VLOOKUP(E74,'LISTADO ATM'!$A$2:$B$901,2,0)</f>
        <v xml:space="preserve">ATM Oficina Multicentro La Sirena Churchill </v>
      </c>
      <c r="H74" s="168" t="str">
        <f>VLOOKUP(E74,VIP!$A$2:$O19783,7,FALSE)</f>
        <v>Si</v>
      </c>
      <c r="I74" s="168" t="str">
        <f>VLOOKUP(E74,VIP!$A$2:$O11748,8,FALSE)</f>
        <v>Si</v>
      </c>
      <c r="J74" s="168" t="str">
        <f>VLOOKUP(E74,VIP!$A$2:$O11698,8,FALSE)</f>
        <v>Si</v>
      </c>
      <c r="K74" s="168" t="str">
        <f>VLOOKUP(E74,VIP!$A$2:$O15272,6,0)</f>
        <v>SI</v>
      </c>
      <c r="L74" s="147" t="s">
        <v>2461</v>
      </c>
      <c r="M74" s="98" t="s">
        <v>2442</v>
      </c>
      <c r="N74" s="98" t="s">
        <v>2449</v>
      </c>
      <c r="O74" s="168" t="s">
        <v>2451</v>
      </c>
      <c r="P74" s="98"/>
      <c r="Q74" s="98" t="s">
        <v>2461</v>
      </c>
    </row>
    <row r="75" spans="1:17" ht="18" x14ac:dyDescent="0.25">
      <c r="A75" s="168" t="str">
        <f>VLOOKUP(E75,'LISTADO ATM'!$A$2:$C$902,3,0)</f>
        <v>DISTRITO NACIONAL</v>
      </c>
      <c r="B75" s="118">
        <v>3335973170</v>
      </c>
      <c r="C75" s="99">
        <v>44407.872824074075</v>
      </c>
      <c r="D75" s="99" t="s">
        <v>2445</v>
      </c>
      <c r="E75" s="142">
        <v>443</v>
      </c>
      <c r="F75" s="168" t="str">
        <f>VLOOKUP(E75,VIP!$A$2:$O14821,2,0)</f>
        <v>DRBR443</v>
      </c>
      <c r="G75" s="168" t="str">
        <f>VLOOKUP(E75,'LISTADO ATM'!$A$2:$B$901,2,0)</f>
        <v xml:space="preserve">ATM Edificio San Rafael </v>
      </c>
      <c r="H75" s="168" t="str">
        <f>VLOOKUP(E75,VIP!$A$2:$O19782,7,FALSE)</f>
        <v>Si</v>
      </c>
      <c r="I75" s="168" t="str">
        <f>VLOOKUP(E75,VIP!$A$2:$O11747,8,FALSE)</f>
        <v>Si</v>
      </c>
      <c r="J75" s="168" t="str">
        <f>VLOOKUP(E75,VIP!$A$2:$O11697,8,FALSE)</f>
        <v>Si</v>
      </c>
      <c r="K75" s="168" t="str">
        <f>VLOOKUP(E75,VIP!$A$2:$O15271,6,0)</f>
        <v>NO</v>
      </c>
      <c r="L75" s="147" t="s">
        <v>2414</v>
      </c>
      <c r="M75" s="98" t="s">
        <v>2442</v>
      </c>
      <c r="N75" s="98" t="s">
        <v>2449</v>
      </c>
      <c r="O75" s="168" t="s">
        <v>2450</v>
      </c>
      <c r="P75" s="98"/>
      <c r="Q75" s="98" t="s">
        <v>2414</v>
      </c>
    </row>
    <row r="76" spans="1:17" ht="18" x14ac:dyDescent="0.25">
      <c r="A76" s="168" t="str">
        <f>VLOOKUP(E76,'LISTADO ATM'!$A$2:$C$902,3,0)</f>
        <v>DISTRITO NACIONAL</v>
      </c>
      <c r="B76" s="118">
        <v>3335973171</v>
      </c>
      <c r="C76" s="99">
        <v>44407.875486111108</v>
      </c>
      <c r="D76" s="99" t="s">
        <v>2465</v>
      </c>
      <c r="E76" s="142">
        <v>486</v>
      </c>
      <c r="F76" s="168" t="str">
        <f>VLOOKUP(E76,VIP!$A$2:$O14820,2,0)</f>
        <v>DRBR486</v>
      </c>
      <c r="G76" s="168" t="str">
        <f>VLOOKUP(E76,'LISTADO ATM'!$A$2:$B$901,2,0)</f>
        <v xml:space="preserve">ATM Olé La Caleta </v>
      </c>
      <c r="H76" s="168" t="str">
        <f>VLOOKUP(E76,VIP!$A$2:$O19781,7,FALSE)</f>
        <v>Si</v>
      </c>
      <c r="I76" s="168" t="str">
        <f>VLOOKUP(E76,VIP!$A$2:$O11746,8,FALSE)</f>
        <v>Si</v>
      </c>
      <c r="J76" s="168" t="str">
        <f>VLOOKUP(E76,VIP!$A$2:$O11696,8,FALSE)</f>
        <v>Si</v>
      </c>
      <c r="K76" s="168" t="str">
        <f>VLOOKUP(E76,VIP!$A$2:$O15270,6,0)</f>
        <v>NO</v>
      </c>
      <c r="L76" s="147" t="s">
        <v>2438</v>
      </c>
      <c r="M76" s="98" t="s">
        <v>2442</v>
      </c>
      <c r="N76" s="98" t="s">
        <v>2449</v>
      </c>
      <c r="O76" s="168" t="s">
        <v>2466</v>
      </c>
      <c r="P76" s="98"/>
      <c r="Q76" s="98" t="s">
        <v>2438</v>
      </c>
    </row>
    <row r="77" spans="1:17" ht="18" x14ac:dyDescent="0.25">
      <c r="A77" s="168" t="str">
        <f>VLOOKUP(E77,'LISTADO ATM'!$A$2:$C$902,3,0)</f>
        <v>DISTRITO NACIONAL</v>
      </c>
      <c r="B77" s="118">
        <v>3335973173</v>
      </c>
      <c r="C77" s="99">
        <v>44407.877500000002</v>
      </c>
      <c r="D77" s="99" t="s">
        <v>2445</v>
      </c>
      <c r="E77" s="142">
        <v>536</v>
      </c>
      <c r="F77" s="168" t="str">
        <f>VLOOKUP(E77,VIP!$A$2:$O14819,2,0)</f>
        <v>DRBR509</v>
      </c>
      <c r="G77" s="168" t="str">
        <f>VLOOKUP(E77,'LISTADO ATM'!$A$2:$B$901,2,0)</f>
        <v xml:space="preserve">ATM Super Lama San Isidro </v>
      </c>
      <c r="H77" s="168" t="str">
        <f>VLOOKUP(E77,VIP!$A$2:$O19780,7,FALSE)</f>
        <v>Si</v>
      </c>
      <c r="I77" s="168" t="str">
        <f>VLOOKUP(E77,VIP!$A$2:$O11745,8,FALSE)</f>
        <v>Si</v>
      </c>
      <c r="J77" s="168" t="str">
        <f>VLOOKUP(E77,VIP!$A$2:$O11695,8,FALSE)</f>
        <v>Si</v>
      </c>
      <c r="K77" s="168" t="str">
        <f>VLOOKUP(E77,VIP!$A$2:$O15269,6,0)</f>
        <v>NO</v>
      </c>
      <c r="L77" s="147" t="s">
        <v>2414</v>
      </c>
      <c r="M77" s="98" t="s">
        <v>2442</v>
      </c>
      <c r="N77" s="98" t="s">
        <v>2449</v>
      </c>
      <c r="O77" s="168" t="s">
        <v>2450</v>
      </c>
      <c r="P77" s="98"/>
      <c r="Q77" s="98" t="s">
        <v>2414</v>
      </c>
    </row>
    <row r="78" spans="1:17" ht="18" x14ac:dyDescent="0.25">
      <c r="A78" s="168" t="str">
        <f>VLOOKUP(E78,'LISTADO ATM'!$A$2:$C$902,3,0)</f>
        <v>SUR</v>
      </c>
      <c r="B78" s="118">
        <v>3335973174</v>
      </c>
      <c r="C78" s="99">
        <v>44407.879953703705</v>
      </c>
      <c r="D78" s="99" t="s">
        <v>2465</v>
      </c>
      <c r="E78" s="142">
        <v>537</v>
      </c>
      <c r="F78" s="168" t="str">
        <f>VLOOKUP(E78,VIP!$A$2:$O14818,2,0)</f>
        <v>DRBR537</v>
      </c>
      <c r="G78" s="168" t="str">
        <f>VLOOKUP(E78,'LISTADO ATM'!$A$2:$B$901,2,0)</f>
        <v xml:space="preserve">ATM Estación Texaco Enriquillo (Barahona) </v>
      </c>
      <c r="H78" s="168" t="str">
        <f>VLOOKUP(E78,VIP!$A$2:$O19779,7,FALSE)</f>
        <v>Si</v>
      </c>
      <c r="I78" s="168" t="str">
        <f>VLOOKUP(E78,VIP!$A$2:$O11744,8,FALSE)</f>
        <v>Si</v>
      </c>
      <c r="J78" s="168" t="str">
        <f>VLOOKUP(E78,VIP!$A$2:$O11694,8,FALSE)</f>
        <v>Si</v>
      </c>
      <c r="K78" s="168" t="str">
        <f>VLOOKUP(E78,VIP!$A$2:$O15268,6,0)</f>
        <v>NO</v>
      </c>
      <c r="L78" s="147" t="s">
        <v>2414</v>
      </c>
      <c r="M78" s="98" t="s">
        <v>2442</v>
      </c>
      <c r="N78" s="98" t="s">
        <v>2449</v>
      </c>
      <c r="O78" s="168" t="s">
        <v>2466</v>
      </c>
      <c r="P78" s="98"/>
      <c r="Q78" s="98" t="s">
        <v>2414</v>
      </c>
    </row>
    <row r="79" spans="1:17" ht="18" x14ac:dyDescent="0.25">
      <c r="A79" s="168" t="str">
        <f>VLOOKUP(E79,'LISTADO ATM'!$A$2:$C$902,3,0)</f>
        <v>DISTRITO NACIONAL</v>
      </c>
      <c r="B79" s="118">
        <v>3335973176</v>
      </c>
      <c r="C79" s="99">
        <v>44407.882627314815</v>
      </c>
      <c r="D79" s="99" t="s">
        <v>2465</v>
      </c>
      <c r="E79" s="142">
        <v>547</v>
      </c>
      <c r="F79" s="168" t="str">
        <f>VLOOKUP(E79,VIP!$A$2:$O14817,2,0)</f>
        <v>DRBR16B</v>
      </c>
      <c r="G79" s="168" t="str">
        <f>VLOOKUP(E79,'LISTADO ATM'!$A$2:$B$901,2,0)</f>
        <v xml:space="preserve">ATM Plaza Lama Herrera </v>
      </c>
      <c r="H79" s="168" t="str">
        <f>VLOOKUP(E79,VIP!$A$2:$O19778,7,FALSE)</f>
        <v>Si</v>
      </c>
      <c r="I79" s="168" t="str">
        <f>VLOOKUP(E79,VIP!$A$2:$O11743,8,FALSE)</f>
        <v>Si</v>
      </c>
      <c r="J79" s="168" t="str">
        <f>VLOOKUP(E79,VIP!$A$2:$O11693,8,FALSE)</f>
        <v>Si</v>
      </c>
      <c r="K79" s="168" t="str">
        <f>VLOOKUP(E79,VIP!$A$2:$O15267,6,0)</f>
        <v>NO</v>
      </c>
      <c r="L79" s="147" t="s">
        <v>2438</v>
      </c>
      <c r="M79" s="98" t="s">
        <v>2442</v>
      </c>
      <c r="N79" s="98" t="s">
        <v>2449</v>
      </c>
      <c r="O79" s="168" t="s">
        <v>2466</v>
      </c>
      <c r="P79" s="98"/>
      <c r="Q79" s="98" t="s">
        <v>2438</v>
      </c>
    </row>
    <row r="80" spans="1:17" ht="18" x14ac:dyDescent="0.25">
      <c r="A80" s="168" t="str">
        <f>VLOOKUP(E80,'LISTADO ATM'!$A$2:$C$902,3,0)</f>
        <v>DISTRITO NACIONAL</v>
      </c>
      <c r="B80" s="118">
        <v>3335973177</v>
      </c>
      <c r="C80" s="99">
        <v>44407.884456018517</v>
      </c>
      <c r="D80" s="99" t="s">
        <v>2445</v>
      </c>
      <c r="E80" s="142">
        <v>548</v>
      </c>
      <c r="F80" s="168" t="str">
        <f>VLOOKUP(E80,VIP!$A$2:$O14816,2,0)</f>
        <v>DRBR130</v>
      </c>
      <c r="G80" s="168" t="str">
        <f>VLOOKUP(E80,'LISTADO ATM'!$A$2:$B$901,2,0)</f>
        <v xml:space="preserve">ATM AMET </v>
      </c>
      <c r="H80" s="168" t="str">
        <f>VLOOKUP(E80,VIP!$A$2:$O19777,7,FALSE)</f>
        <v>Si</v>
      </c>
      <c r="I80" s="168" t="str">
        <f>VLOOKUP(E80,VIP!$A$2:$O11742,8,FALSE)</f>
        <v>Si</v>
      </c>
      <c r="J80" s="168" t="str">
        <f>VLOOKUP(E80,VIP!$A$2:$O11692,8,FALSE)</f>
        <v>Si</v>
      </c>
      <c r="K80" s="168" t="str">
        <f>VLOOKUP(E80,VIP!$A$2:$O15266,6,0)</f>
        <v>NO</v>
      </c>
      <c r="L80" s="147" t="s">
        <v>2438</v>
      </c>
      <c r="M80" s="98" t="s">
        <v>2442</v>
      </c>
      <c r="N80" s="98" t="s">
        <v>2449</v>
      </c>
      <c r="O80" s="168" t="s">
        <v>2450</v>
      </c>
      <c r="P80" s="98"/>
      <c r="Q80" s="98" t="s">
        <v>2438</v>
      </c>
    </row>
    <row r="81" spans="1:17" ht="18" x14ac:dyDescent="0.25">
      <c r="A81" s="168" t="str">
        <f>VLOOKUP(E81,'LISTADO ATM'!$A$2:$C$902,3,0)</f>
        <v>DISTRITO NACIONAL</v>
      </c>
      <c r="B81" s="118">
        <v>3335973178</v>
      </c>
      <c r="C81" s="99">
        <v>44407.886435185188</v>
      </c>
      <c r="D81" s="99" t="s">
        <v>2445</v>
      </c>
      <c r="E81" s="142">
        <v>562</v>
      </c>
      <c r="F81" s="168" t="str">
        <f>VLOOKUP(E81,VIP!$A$2:$O14815,2,0)</f>
        <v>DRBR226</v>
      </c>
      <c r="G81" s="168" t="str">
        <f>VLOOKUP(E81,'LISTADO ATM'!$A$2:$B$901,2,0)</f>
        <v xml:space="preserve">ATM S/M Jumbo Carretera Mella </v>
      </c>
      <c r="H81" s="168" t="str">
        <f>VLOOKUP(E81,VIP!$A$2:$O19776,7,FALSE)</f>
        <v>Si</v>
      </c>
      <c r="I81" s="168" t="str">
        <f>VLOOKUP(E81,VIP!$A$2:$O11741,8,FALSE)</f>
        <v>Si</v>
      </c>
      <c r="J81" s="168" t="str">
        <f>VLOOKUP(E81,VIP!$A$2:$O11691,8,FALSE)</f>
        <v>Si</v>
      </c>
      <c r="K81" s="168" t="str">
        <f>VLOOKUP(E81,VIP!$A$2:$O15265,6,0)</f>
        <v>SI</v>
      </c>
      <c r="L81" s="147" t="s">
        <v>2414</v>
      </c>
      <c r="M81" s="98" t="s">
        <v>2442</v>
      </c>
      <c r="N81" s="98" t="s">
        <v>2449</v>
      </c>
      <c r="O81" s="168" t="s">
        <v>2450</v>
      </c>
      <c r="P81" s="98"/>
      <c r="Q81" s="98" t="s">
        <v>2414</v>
      </c>
    </row>
    <row r="82" spans="1:17" ht="18" x14ac:dyDescent="0.25">
      <c r="A82" s="168" t="str">
        <f>VLOOKUP(E82,'LISTADO ATM'!$A$2:$C$902,3,0)</f>
        <v>DISTRITO NACIONAL</v>
      </c>
      <c r="B82" s="118">
        <v>3335973180</v>
      </c>
      <c r="C82" s="99">
        <v>44407.889340277776</v>
      </c>
      <c r="D82" s="99" t="s">
        <v>2445</v>
      </c>
      <c r="E82" s="142">
        <v>577</v>
      </c>
      <c r="F82" s="168" t="str">
        <f>VLOOKUP(E82,VIP!$A$2:$O14814,2,0)</f>
        <v>DRBR173</v>
      </c>
      <c r="G82" s="168" t="str">
        <f>VLOOKUP(E82,'LISTADO ATM'!$A$2:$B$901,2,0)</f>
        <v xml:space="preserve">ATM Olé Ave. Duarte </v>
      </c>
      <c r="H82" s="168" t="str">
        <f>VLOOKUP(E82,VIP!$A$2:$O19775,7,FALSE)</f>
        <v>Si</v>
      </c>
      <c r="I82" s="168" t="str">
        <f>VLOOKUP(E82,VIP!$A$2:$O11740,8,FALSE)</f>
        <v>Si</v>
      </c>
      <c r="J82" s="168" t="str">
        <f>VLOOKUP(E82,VIP!$A$2:$O11690,8,FALSE)</f>
        <v>Si</v>
      </c>
      <c r="K82" s="168" t="str">
        <f>VLOOKUP(E82,VIP!$A$2:$O15264,6,0)</f>
        <v>SI</v>
      </c>
      <c r="L82" s="147" t="s">
        <v>2414</v>
      </c>
      <c r="M82" s="98" t="s">
        <v>2442</v>
      </c>
      <c r="N82" s="98" t="s">
        <v>2449</v>
      </c>
      <c r="O82" s="168" t="s">
        <v>2450</v>
      </c>
      <c r="P82" s="98"/>
      <c r="Q82" s="98" t="s">
        <v>2414</v>
      </c>
    </row>
    <row r="83" spans="1:17" ht="18" x14ac:dyDescent="0.25">
      <c r="A83" s="168" t="str">
        <f>VLOOKUP(E83,'LISTADO ATM'!$A$2:$C$902,3,0)</f>
        <v>SUR</v>
      </c>
      <c r="B83" s="118">
        <v>3335973181</v>
      </c>
      <c r="C83" s="99">
        <v>44407.891238425924</v>
      </c>
      <c r="D83" s="99" t="s">
        <v>2465</v>
      </c>
      <c r="E83" s="142">
        <v>592</v>
      </c>
      <c r="F83" s="168" t="str">
        <f>VLOOKUP(E83,VIP!$A$2:$O14813,2,0)</f>
        <v>DRBR081</v>
      </c>
      <c r="G83" s="168" t="str">
        <f>VLOOKUP(E83,'LISTADO ATM'!$A$2:$B$901,2,0)</f>
        <v xml:space="preserve">ATM Centro de Caja San Cristóbal I </v>
      </c>
      <c r="H83" s="168" t="str">
        <f>VLOOKUP(E83,VIP!$A$2:$O19774,7,FALSE)</f>
        <v>Si</v>
      </c>
      <c r="I83" s="168" t="str">
        <f>VLOOKUP(E83,VIP!$A$2:$O11739,8,FALSE)</f>
        <v>Si</v>
      </c>
      <c r="J83" s="168" t="str">
        <f>VLOOKUP(E83,VIP!$A$2:$O11689,8,FALSE)</f>
        <v>Si</v>
      </c>
      <c r="K83" s="168" t="str">
        <f>VLOOKUP(E83,VIP!$A$2:$O15263,6,0)</f>
        <v>SI</v>
      </c>
      <c r="L83" s="147" t="s">
        <v>2414</v>
      </c>
      <c r="M83" s="98" t="s">
        <v>2442</v>
      </c>
      <c r="N83" s="98" t="s">
        <v>2449</v>
      </c>
      <c r="O83" s="168" t="s">
        <v>2466</v>
      </c>
      <c r="P83" s="98"/>
      <c r="Q83" s="98" t="s">
        <v>2414</v>
      </c>
    </row>
    <row r="84" spans="1:17" ht="18" x14ac:dyDescent="0.25">
      <c r="A84" s="168" t="str">
        <f>VLOOKUP(E84,'LISTADO ATM'!$A$2:$C$902,3,0)</f>
        <v>ESTE</v>
      </c>
      <c r="B84" s="118">
        <v>3335973182</v>
      </c>
      <c r="C84" s="99">
        <v>44407.892638888887</v>
      </c>
      <c r="D84" s="99" t="s">
        <v>2465</v>
      </c>
      <c r="E84" s="142">
        <v>609</v>
      </c>
      <c r="F84" s="168" t="str">
        <f>VLOOKUP(E84,VIP!$A$2:$O14812,2,0)</f>
        <v>DRBR120</v>
      </c>
      <c r="G84" s="168" t="str">
        <f>VLOOKUP(E84,'LISTADO ATM'!$A$2:$B$901,2,0)</f>
        <v xml:space="preserve">ATM S/M Jumbo (San Pedro) </v>
      </c>
      <c r="H84" s="168" t="str">
        <f>VLOOKUP(E84,VIP!$A$2:$O19773,7,FALSE)</f>
        <v>Si</v>
      </c>
      <c r="I84" s="168" t="str">
        <f>VLOOKUP(E84,VIP!$A$2:$O11738,8,FALSE)</f>
        <v>Si</v>
      </c>
      <c r="J84" s="168" t="str">
        <f>VLOOKUP(E84,VIP!$A$2:$O11688,8,FALSE)</f>
        <v>Si</v>
      </c>
      <c r="K84" s="168" t="str">
        <f>VLOOKUP(E84,VIP!$A$2:$O15262,6,0)</f>
        <v>NO</v>
      </c>
      <c r="L84" s="147" t="s">
        <v>2414</v>
      </c>
      <c r="M84" s="98" t="s">
        <v>2442</v>
      </c>
      <c r="N84" s="98" t="s">
        <v>2449</v>
      </c>
      <c r="O84" s="168" t="s">
        <v>2466</v>
      </c>
      <c r="P84" s="98"/>
      <c r="Q84" s="98" t="s">
        <v>2414</v>
      </c>
    </row>
    <row r="85" spans="1:17" ht="18" x14ac:dyDescent="0.25">
      <c r="A85" s="168" t="str">
        <f>VLOOKUP(E85,'LISTADO ATM'!$A$2:$C$902,3,0)</f>
        <v>DISTRITO NACIONAL</v>
      </c>
      <c r="B85" s="118">
        <v>3335973184</v>
      </c>
      <c r="C85" s="99">
        <v>44407.896111111113</v>
      </c>
      <c r="D85" s="99" t="s">
        <v>2445</v>
      </c>
      <c r="E85" s="142">
        <v>697</v>
      </c>
      <c r="F85" s="168" t="str">
        <f>VLOOKUP(E85,VIP!$A$2:$O14811,2,0)</f>
        <v>DRBR697</v>
      </c>
      <c r="G85" s="168" t="str">
        <f>VLOOKUP(E85,'LISTADO ATM'!$A$2:$B$901,2,0)</f>
        <v>ATM Hipermercado Olé Ciudad Juan Bosch</v>
      </c>
      <c r="H85" s="168" t="str">
        <f>VLOOKUP(E85,VIP!$A$2:$O19772,7,FALSE)</f>
        <v>Si</v>
      </c>
      <c r="I85" s="168" t="str">
        <f>VLOOKUP(E85,VIP!$A$2:$O11737,8,FALSE)</f>
        <v>Si</v>
      </c>
      <c r="J85" s="168" t="str">
        <f>VLOOKUP(E85,VIP!$A$2:$O11687,8,FALSE)</f>
        <v>Si</v>
      </c>
      <c r="K85" s="168" t="str">
        <f>VLOOKUP(E85,VIP!$A$2:$O15261,6,0)</f>
        <v>NO</v>
      </c>
      <c r="L85" s="147" t="s">
        <v>2414</v>
      </c>
      <c r="M85" s="98" t="s">
        <v>2442</v>
      </c>
      <c r="N85" s="98" t="s">
        <v>2449</v>
      </c>
      <c r="O85" s="168" t="s">
        <v>2450</v>
      </c>
      <c r="P85" s="98"/>
      <c r="Q85" s="98" t="s">
        <v>2414</v>
      </c>
    </row>
    <row r="86" spans="1:17" ht="18" x14ac:dyDescent="0.25">
      <c r="A86" s="168" t="str">
        <f>VLOOKUP(E86,'LISTADO ATM'!$A$2:$C$902,3,0)</f>
        <v>NORTE</v>
      </c>
      <c r="B86" s="118">
        <v>3335973185</v>
      </c>
      <c r="C86" s="99">
        <v>44407.89806712963</v>
      </c>
      <c r="D86" s="99" t="s">
        <v>2465</v>
      </c>
      <c r="E86" s="142">
        <v>736</v>
      </c>
      <c r="F86" s="168" t="str">
        <f>VLOOKUP(E86,VIP!$A$2:$O14810,2,0)</f>
        <v>DRBR071</v>
      </c>
      <c r="G86" s="168" t="str">
        <f>VLOOKUP(E86,'LISTADO ATM'!$A$2:$B$901,2,0)</f>
        <v xml:space="preserve">ATM Oficina Puerto Plata I </v>
      </c>
      <c r="H86" s="168" t="str">
        <f>VLOOKUP(E86,VIP!$A$2:$O19771,7,FALSE)</f>
        <v>Si</v>
      </c>
      <c r="I86" s="168" t="str">
        <f>VLOOKUP(E86,VIP!$A$2:$O11736,8,FALSE)</f>
        <v>Si</v>
      </c>
      <c r="J86" s="168" t="str">
        <f>VLOOKUP(E86,VIP!$A$2:$O11686,8,FALSE)</f>
        <v>Si</v>
      </c>
      <c r="K86" s="168" t="str">
        <f>VLOOKUP(E86,VIP!$A$2:$O15260,6,0)</f>
        <v>SI</v>
      </c>
      <c r="L86" s="147" t="s">
        <v>2438</v>
      </c>
      <c r="M86" s="98" t="s">
        <v>2442</v>
      </c>
      <c r="N86" s="98" t="s">
        <v>2449</v>
      </c>
      <c r="O86" s="168" t="s">
        <v>2466</v>
      </c>
      <c r="P86" s="98"/>
      <c r="Q86" s="98" t="s">
        <v>2438</v>
      </c>
    </row>
    <row r="87" spans="1:17" ht="18" x14ac:dyDescent="0.25">
      <c r="A87" s="168" t="str">
        <f>VLOOKUP(E87,'LISTADO ATM'!$A$2:$C$902,3,0)</f>
        <v>SUR</v>
      </c>
      <c r="B87" s="118">
        <v>3335973186</v>
      </c>
      <c r="C87" s="99">
        <v>44407.900729166664</v>
      </c>
      <c r="D87" s="99" t="s">
        <v>2465</v>
      </c>
      <c r="E87" s="142">
        <v>750</v>
      </c>
      <c r="F87" s="168" t="str">
        <f>VLOOKUP(E87,VIP!$A$2:$O14809,2,0)</f>
        <v>DRBR265</v>
      </c>
      <c r="G87" s="168" t="str">
        <f>VLOOKUP(E87,'LISTADO ATM'!$A$2:$B$901,2,0)</f>
        <v xml:space="preserve">ATM UNP Duvergé </v>
      </c>
      <c r="H87" s="168" t="str">
        <f>VLOOKUP(E87,VIP!$A$2:$O19770,7,FALSE)</f>
        <v>Si</v>
      </c>
      <c r="I87" s="168" t="str">
        <f>VLOOKUP(E87,VIP!$A$2:$O11735,8,FALSE)</f>
        <v>Si</v>
      </c>
      <c r="J87" s="168" t="str">
        <f>VLOOKUP(E87,VIP!$A$2:$O11685,8,FALSE)</f>
        <v>Si</v>
      </c>
      <c r="K87" s="168" t="str">
        <f>VLOOKUP(E87,VIP!$A$2:$O15259,6,0)</f>
        <v>SI</v>
      </c>
      <c r="L87" s="147" t="s">
        <v>2414</v>
      </c>
      <c r="M87" s="98" t="s">
        <v>2442</v>
      </c>
      <c r="N87" s="98" t="s">
        <v>2449</v>
      </c>
      <c r="O87" s="168" t="s">
        <v>2466</v>
      </c>
      <c r="P87" s="98"/>
      <c r="Q87" s="98" t="s">
        <v>2414</v>
      </c>
    </row>
    <row r="88" spans="1:17" ht="18" x14ac:dyDescent="0.25">
      <c r="A88" s="168" t="str">
        <f>VLOOKUP(E88,'LISTADO ATM'!$A$2:$C$902,3,0)</f>
        <v>SUR</v>
      </c>
      <c r="B88" s="118">
        <v>3335973187</v>
      </c>
      <c r="C88" s="99">
        <v>44407.902638888889</v>
      </c>
      <c r="D88" s="99" t="s">
        <v>2465</v>
      </c>
      <c r="E88" s="142">
        <v>780</v>
      </c>
      <c r="F88" s="168" t="str">
        <f>VLOOKUP(E88,VIP!$A$2:$O14808,2,0)</f>
        <v>DRBR041</v>
      </c>
      <c r="G88" s="168" t="str">
        <f>VLOOKUP(E88,'LISTADO ATM'!$A$2:$B$901,2,0)</f>
        <v xml:space="preserve">ATM Oficina Barahona I </v>
      </c>
      <c r="H88" s="168" t="str">
        <f>VLOOKUP(E88,VIP!$A$2:$O19769,7,FALSE)</f>
        <v>Si</v>
      </c>
      <c r="I88" s="168" t="str">
        <f>VLOOKUP(E88,VIP!$A$2:$O11734,8,FALSE)</f>
        <v>Si</v>
      </c>
      <c r="J88" s="168" t="str">
        <f>VLOOKUP(E88,VIP!$A$2:$O11684,8,FALSE)</f>
        <v>Si</v>
      </c>
      <c r="K88" s="168" t="str">
        <f>VLOOKUP(E88,VIP!$A$2:$O15258,6,0)</f>
        <v>SI</v>
      </c>
      <c r="L88" s="147" t="s">
        <v>2414</v>
      </c>
      <c r="M88" s="98" t="s">
        <v>2442</v>
      </c>
      <c r="N88" s="98" t="s">
        <v>2449</v>
      </c>
      <c r="O88" s="168" t="s">
        <v>2466</v>
      </c>
      <c r="P88" s="98"/>
      <c r="Q88" s="98" t="s">
        <v>2414</v>
      </c>
    </row>
    <row r="89" spans="1:17" ht="18" x14ac:dyDescent="0.25">
      <c r="A89" s="168" t="str">
        <f>VLOOKUP(E89,'LISTADO ATM'!$A$2:$C$902,3,0)</f>
        <v>DISTRITO NACIONAL</v>
      </c>
      <c r="B89" s="118">
        <v>3335973188</v>
      </c>
      <c r="C89" s="99">
        <v>44407.904363425929</v>
      </c>
      <c r="D89" s="99" t="s">
        <v>2445</v>
      </c>
      <c r="E89" s="142">
        <v>801</v>
      </c>
      <c r="F89" s="168" t="str">
        <f>VLOOKUP(E89,VIP!$A$2:$O14807,2,0)</f>
        <v>DRBR801</v>
      </c>
      <c r="G89" s="168" t="str">
        <f>VLOOKUP(E89,'LISTADO ATM'!$A$2:$B$901,2,0)</f>
        <v xml:space="preserve">ATM Galería 360 Food Court </v>
      </c>
      <c r="H89" s="168" t="str">
        <f>VLOOKUP(E89,VIP!$A$2:$O19768,7,FALSE)</f>
        <v>Si</v>
      </c>
      <c r="I89" s="168" t="str">
        <f>VLOOKUP(E89,VIP!$A$2:$O11733,8,FALSE)</f>
        <v>Si</v>
      </c>
      <c r="J89" s="168" t="str">
        <f>VLOOKUP(E89,VIP!$A$2:$O11683,8,FALSE)</f>
        <v>Si</v>
      </c>
      <c r="K89" s="168" t="str">
        <f>VLOOKUP(E89,VIP!$A$2:$O15257,6,0)</f>
        <v>SI</v>
      </c>
      <c r="L89" s="147" t="s">
        <v>2414</v>
      </c>
      <c r="M89" s="98" t="s">
        <v>2442</v>
      </c>
      <c r="N89" s="98" t="s">
        <v>2449</v>
      </c>
      <c r="O89" s="168" t="s">
        <v>2450</v>
      </c>
      <c r="P89" s="98"/>
      <c r="Q89" s="98" t="s">
        <v>2414</v>
      </c>
    </row>
    <row r="90" spans="1:17" ht="18" x14ac:dyDescent="0.25">
      <c r="A90" s="168" t="str">
        <f>VLOOKUP(E90,'LISTADO ATM'!$A$2:$C$902,3,0)</f>
        <v>SUR</v>
      </c>
      <c r="B90" s="118">
        <v>3335973189</v>
      </c>
      <c r="C90" s="99">
        <v>44407.907048611109</v>
      </c>
      <c r="D90" s="99" t="s">
        <v>2465</v>
      </c>
      <c r="E90" s="142">
        <v>873</v>
      </c>
      <c r="F90" s="168" t="str">
        <f>VLOOKUP(E90,VIP!$A$2:$O14806,2,0)</f>
        <v>DRBR873</v>
      </c>
      <c r="G90" s="168" t="str">
        <f>VLOOKUP(E90,'LISTADO ATM'!$A$2:$B$901,2,0)</f>
        <v xml:space="preserve">ATM Centro de Caja San Cristóbal II </v>
      </c>
      <c r="H90" s="168" t="str">
        <f>VLOOKUP(E90,VIP!$A$2:$O19767,7,FALSE)</f>
        <v>Si</v>
      </c>
      <c r="I90" s="168" t="str">
        <f>VLOOKUP(E90,VIP!$A$2:$O11732,8,FALSE)</f>
        <v>Si</v>
      </c>
      <c r="J90" s="168" t="str">
        <f>VLOOKUP(E90,VIP!$A$2:$O11682,8,FALSE)</f>
        <v>Si</v>
      </c>
      <c r="K90" s="168" t="str">
        <f>VLOOKUP(E90,VIP!$A$2:$O15256,6,0)</f>
        <v>SI</v>
      </c>
      <c r="L90" s="147" t="s">
        <v>2414</v>
      </c>
      <c r="M90" s="98" t="s">
        <v>2442</v>
      </c>
      <c r="N90" s="98" t="s">
        <v>2449</v>
      </c>
      <c r="O90" s="168" t="s">
        <v>2466</v>
      </c>
      <c r="P90" s="98"/>
      <c r="Q90" s="98" t="s">
        <v>2414</v>
      </c>
    </row>
    <row r="91" spans="1:17" ht="18" x14ac:dyDescent="0.25">
      <c r="A91" s="168" t="str">
        <f>VLOOKUP(E91,'LISTADO ATM'!$A$2:$C$902,3,0)</f>
        <v>NORTE</v>
      </c>
      <c r="B91" s="118">
        <v>3335973190</v>
      </c>
      <c r="C91" s="99">
        <v>44407.914039351854</v>
      </c>
      <c r="D91" s="99" t="s">
        <v>2465</v>
      </c>
      <c r="E91" s="142">
        <v>950</v>
      </c>
      <c r="F91" s="168" t="str">
        <f>VLOOKUP(E91,VIP!$A$2:$O14805,2,0)</f>
        <v>DRBR12G</v>
      </c>
      <c r="G91" s="168" t="str">
        <f>VLOOKUP(E91,'LISTADO ATM'!$A$2:$B$901,2,0)</f>
        <v xml:space="preserve">ATM Oficina Monterrico </v>
      </c>
      <c r="H91" s="168" t="str">
        <f>VLOOKUP(E91,VIP!$A$2:$O19766,7,FALSE)</f>
        <v>Si</v>
      </c>
      <c r="I91" s="168" t="str">
        <f>VLOOKUP(E91,VIP!$A$2:$O11731,8,FALSE)</f>
        <v>Si</v>
      </c>
      <c r="J91" s="168" t="str">
        <f>VLOOKUP(E91,VIP!$A$2:$O11681,8,FALSE)</f>
        <v>Si</v>
      </c>
      <c r="K91" s="168" t="str">
        <f>VLOOKUP(E91,VIP!$A$2:$O15255,6,0)</f>
        <v>SI</v>
      </c>
      <c r="L91" s="147" t="s">
        <v>2414</v>
      </c>
      <c r="M91" s="98" t="s">
        <v>2442</v>
      </c>
      <c r="N91" s="98" t="s">
        <v>2449</v>
      </c>
      <c r="O91" s="168" t="s">
        <v>2466</v>
      </c>
      <c r="P91" s="98"/>
      <c r="Q91" s="98" t="s">
        <v>2414</v>
      </c>
    </row>
    <row r="92" spans="1:17" ht="18" x14ac:dyDescent="0.25">
      <c r="A92" s="168" t="str">
        <f>VLOOKUP(E92,'LISTADO ATM'!$A$2:$C$902,3,0)</f>
        <v>DISTRITO NACIONAL</v>
      </c>
      <c r="B92" s="118">
        <v>3335973192</v>
      </c>
      <c r="C92" s="99">
        <v>44407.93037037037</v>
      </c>
      <c r="D92" s="99" t="s">
        <v>2177</v>
      </c>
      <c r="E92" s="142">
        <v>858</v>
      </c>
      <c r="F92" s="168" t="str">
        <f>VLOOKUP(E92,VIP!$A$2:$O14804,2,0)</f>
        <v>DRBR858</v>
      </c>
      <c r="G92" s="168" t="str">
        <f>VLOOKUP(E92,'LISTADO ATM'!$A$2:$B$901,2,0)</f>
        <v xml:space="preserve">ATM Cooperativa Maestros (COOPNAMA) </v>
      </c>
      <c r="H92" s="168" t="str">
        <f>VLOOKUP(E92,VIP!$A$2:$O19765,7,FALSE)</f>
        <v>Si</v>
      </c>
      <c r="I92" s="168" t="str">
        <f>VLOOKUP(E92,VIP!$A$2:$O11730,8,FALSE)</f>
        <v>No</v>
      </c>
      <c r="J92" s="168" t="str">
        <f>VLOOKUP(E92,VIP!$A$2:$O11680,8,FALSE)</f>
        <v>No</v>
      </c>
      <c r="K92" s="168" t="str">
        <f>VLOOKUP(E92,VIP!$A$2:$O15254,6,0)</f>
        <v>NO</v>
      </c>
      <c r="L92" s="147" t="s">
        <v>2216</v>
      </c>
      <c r="M92" s="98" t="s">
        <v>2442</v>
      </c>
      <c r="N92" s="98" t="s">
        <v>2449</v>
      </c>
      <c r="O92" s="168" t="s">
        <v>2451</v>
      </c>
      <c r="P92" s="98"/>
      <c r="Q92" s="98" t="s">
        <v>2216</v>
      </c>
    </row>
    <row r="93" spans="1:17" ht="18" x14ac:dyDescent="0.25">
      <c r="A93" s="168" t="str">
        <f>VLOOKUP(E93,'LISTADO ATM'!$A$2:$C$902,3,0)</f>
        <v>SUR</v>
      </c>
      <c r="B93" s="118">
        <v>3335973193</v>
      </c>
      <c r="C93" s="99">
        <v>44407.931018518517</v>
      </c>
      <c r="D93" s="99" t="s">
        <v>2177</v>
      </c>
      <c r="E93" s="142">
        <v>311</v>
      </c>
      <c r="F93" s="168" t="str">
        <f>VLOOKUP(E93,VIP!$A$2:$O14803,2,0)</f>
        <v>DRBR381</v>
      </c>
      <c r="G93" s="168" t="str">
        <f>VLOOKUP(E93,'LISTADO ATM'!$A$2:$B$901,2,0)</f>
        <v>ATM Plaza Eroski</v>
      </c>
      <c r="H93" s="168" t="str">
        <f>VLOOKUP(E93,VIP!$A$2:$O19764,7,FALSE)</f>
        <v>Si</v>
      </c>
      <c r="I93" s="168" t="str">
        <f>VLOOKUP(E93,VIP!$A$2:$O11729,8,FALSE)</f>
        <v>Si</v>
      </c>
      <c r="J93" s="168" t="str">
        <f>VLOOKUP(E93,VIP!$A$2:$O11679,8,FALSE)</f>
        <v>Si</v>
      </c>
      <c r="K93" s="168" t="str">
        <f>VLOOKUP(E93,VIP!$A$2:$O15253,6,0)</f>
        <v>NO</v>
      </c>
      <c r="L93" s="147" t="s">
        <v>2242</v>
      </c>
      <c r="M93" s="98" t="s">
        <v>2442</v>
      </c>
      <c r="N93" s="98" t="s">
        <v>2449</v>
      </c>
      <c r="O93" s="168" t="s">
        <v>2451</v>
      </c>
      <c r="P93" s="98"/>
      <c r="Q93" s="98" t="s">
        <v>2242</v>
      </c>
    </row>
    <row r="94" spans="1:17" ht="18" x14ac:dyDescent="0.25">
      <c r="A94" s="168" t="str">
        <f>VLOOKUP(E94,'LISTADO ATM'!$A$2:$C$902,3,0)</f>
        <v>DISTRITO NACIONAL</v>
      </c>
      <c r="B94" s="118">
        <v>3335973194</v>
      </c>
      <c r="C94" s="99">
        <v>44407.931655092594</v>
      </c>
      <c r="D94" s="99" t="s">
        <v>2177</v>
      </c>
      <c r="E94" s="142">
        <v>70</v>
      </c>
      <c r="F94" s="168" t="str">
        <f>VLOOKUP(E94,VIP!$A$2:$O14802,2,0)</f>
        <v>DRBR070</v>
      </c>
      <c r="G94" s="168" t="str">
        <f>VLOOKUP(E94,'LISTADO ATM'!$A$2:$B$901,2,0)</f>
        <v xml:space="preserve">ATM Autoservicio Plaza Lama Zona Oriental </v>
      </c>
      <c r="H94" s="168" t="str">
        <f>VLOOKUP(E94,VIP!$A$2:$O19763,7,FALSE)</f>
        <v>Si</v>
      </c>
      <c r="I94" s="168" t="str">
        <f>VLOOKUP(E94,VIP!$A$2:$O11728,8,FALSE)</f>
        <v>Si</v>
      </c>
      <c r="J94" s="168" t="str">
        <f>VLOOKUP(E94,VIP!$A$2:$O11678,8,FALSE)</f>
        <v>Si</v>
      </c>
      <c r="K94" s="168" t="str">
        <f>VLOOKUP(E94,VIP!$A$2:$O15252,6,0)</f>
        <v>NO</v>
      </c>
      <c r="L94" s="147" t="s">
        <v>2216</v>
      </c>
      <c r="M94" s="98" t="s">
        <v>2442</v>
      </c>
      <c r="N94" s="98" t="s">
        <v>2449</v>
      </c>
      <c r="O94" s="168" t="s">
        <v>2451</v>
      </c>
      <c r="P94" s="98"/>
      <c r="Q94" s="98" t="s">
        <v>2216</v>
      </c>
    </row>
    <row r="95" spans="1:17" ht="18" x14ac:dyDescent="0.25">
      <c r="A95" s="168" t="str">
        <f>VLOOKUP(E95,'LISTADO ATM'!$A$2:$C$902,3,0)</f>
        <v>DISTRITO NACIONAL</v>
      </c>
      <c r="B95" s="118">
        <v>3335973195</v>
      </c>
      <c r="C95" s="99">
        <v>44407.932395833333</v>
      </c>
      <c r="D95" s="99" t="s">
        <v>2177</v>
      </c>
      <c r="E95" s="142">
        <v>745</v>
      </c>
      <c r="F95" s="168" t="str">
        <f>VLOOKUP(E95,VIP!$A$2:$O14801,2,0)</f>
        <v>DRBR027</v>
      </c>
      <c r="G95" s="168" t="str">
        <f>VLOOKUP(E95,'LISTADO ATM'!$A$2:$B$901,2,0)</f>
        <v xml:space="preserve">ATM Oficina Ave. Duarte </v>
      </c>
      <c r="H95" s="168" t="str">
        <f>VLOOKUP(E95,VIP!$A$2:$O19762,7,FALSE)</f>
        <v>No</v>
      </c>
      <c r="I95" s="168" t="str">
        <f>VLOOKUP(E95,VIP!$A$2:$O11727,8,FALSE)</f>
        <v>No</v>
      </c>
      <c r="J95" s="168" t="str">
        <f>VLOOKUP(E95,VIP!$A$2:$O11677,8,FALSE)</f>
        <v>No</v>
      </c>
      <c r="K95" s="168" t="str">
        <f>VLOOKUP(E95,VIP!$A$2:$O15251,6,0)</f>
        <v>NO</v>
      </c>
      <c r="L95" s="147" t="s">
        <v>2242</v>
      </c>
      <c r="M95" s="98" t="s">
        <v>2442</v>
      </c>
      <c r="N95" s="98" t="s">
        <v>2449</v>
      </c>
      <c r="O95" s="168" t="s">
        <v>2451</v>
      </c>
      <c r="P95" s="98"/>
      <c r="Q95" s="98" t="s">
        <v>2242</v>
      </c>
    </row>
    <row r="96" spans="1:17" ht="18" x14ac:dyDescent="0.25">
      <c r="A96" s="171" t="str">
        <f>VLOOKUP(E96,'LISTADO ATM'!$A$2:$C$902,3,0)</f>
        <v>DISTRITO NACIONAL</v>
      </c>
      <c r="B96" s="118" t="s">
        <v>2609</v>
      </c>
      <c r="C96" s="99">
        <v>44407.972754629627</v>
      </c>
      <c r="D96" s="99" t="s">
        <v>2177</v>
      </c>
      <c r="E96" s="142">
        <v>527</v>
      </c>
      <c r="F96" s="171" t="str">
        <f>VLOOKUP(E96,VIP!$A$2:$O14802,2,0)</f>
        <v>DRBR527</v>
      </c>
      <c r="G96" s="171" t="str">
        <f>VLOOKUP(E96,'LISTADO ATM'!$A$2:$B$901,2,0)</f>
        <v>ATM Oficina Zona Oriental II</v>
      </c>
      <c r="H96" s="171" t="str">
        <f>VLOOKUP(E96,VIP!$A$2:$O19763,7,FALSE)</f>
        <v>Si</v>
      </c>
      <c r="I96" s="171" t="str">
        <f>VLOOKUP(E96,VIP!$A$2:$O11728,8,FALSE)</f>
        <v>Si</v>
      </c>
      <c r="J96" s="171" t="str">
        <f>VLOOKUP(E96,VIP!$A$2:$O11678,8,FALSE)</f>
        <v>Si</v>
      </c>
      <c r="K96" s="171" t="str">
        <f>VLOOKUP(E96,VIP!$A$2:$O15252,6,0)</f>
        <v>SI</v>
      </c>
      <c r="L96" s="147" t="s">
        <v>2461</v>
      </c>
      <c r="M96" s="98" t="s">
        <v>2442</v>
      </c>
      <c r="N96" s="98" t="s">
        <v>2449</v>
      </c>
      <c r="O96" s="171" t="s">
        <v>2451</v>
      </c>
      <c r="P96" s="98"/>
      <c r="Q96" s="98" t="s">
        <v>2461</v>
      </c>
    </row>
    <row r="97" spans="1:17" ht="18" x14ac:dyDescent="0.25">
      <c r="A97" s="171" t="str">
        <f>VLOOKUP(E97,'LISTADO ATM'!$A$2:$C$902,3,0)</f>
        <v>DISTRITO NACIONAL</v>
      </c>
      <c r="B97" s="118" t="s">
        <v>2610</v>
      </c>
      <c r="C97" s="99">
        <v>44407.980810185189</v>
      </c>
      <c r="D97" s="99" t="s">
        <v>2177</v>
      </c>
      <c r="E97" s="142">
        <v>231</v>
      </c>
      <c r="F97" s="171" t="str">
        <f>VLOOKUP(E97,VIP!$A$2:$O14803,2,0)</f>
        <v>DRBR231</v>
      </c>
      <c r="G97" s="171" t="str">
        <f>VLOOKUP(E97,'LISTADO ATM'!$A$2:$B$901,2,0)</f>
        <v xml:space="preserve">ATM Oficina Zona Oriental </v>
      </c>
      <c r="H97" s="171" t="str">
        <f>VLOOKUP(E97,VIP!$A$2:$O19764,7,FALSE)</f>
        <v>Si</v>
      </c>
      <c r="I97" s="171" t="str">
        <f>VLOOKUP(E97,VIP!$A$2:$O11729,8,FALSE)</f>
        <v>Si</v>
      </c>
      <c r="J97" s="171" t="str">
        <f>VLOOKUP(E97,VIP!$A$2:$O11679,8,FALSE)</f>
        <v>Si</v>
      </c>
      <c r="K97" s="171" t="str">
        <f>VLOOKUP(E97,VIP!$A$2:$O15253,6,0)</f>
        <v>SI</v>
      </c>
      <c r="L97" s="147" t="s">
        <v>2461</v>
      </c>
      <c r="M97" s="98" t="s">
        <v>2442</v>
      </c>
      <c r="N97" s="98" t="s">
        <v>2449</v>
      </c>
      <c r="O97" s="171" t="s">
        <v>2451</v>
      </c>
      <c r="P97" s="98"/>
      <c r="Q97" s="98" t="s">
        <v>2461</v>
      </c>
    </row>
    <row r="98" spans="1:17" ht="18" x14ac:dyDescent="0.25">
      <c r="A98" s="171" t="str">
        <f>VLOOKUP(E98,'LISTADO ATM'!$A$2:$C$902,3,0)</f>
        <v>DISTRITO NACIONAL</v>
      </c>
      <c r="B98" s="118" t="s">
        <v>2611</v>
      </c>
      <c r="C98" s="99">
        <v>44408.141643518517</v>
      </c>
      <c r="D98" s="99" t="s">
        <v>2177</v>
      </c>
      <c r="E98" s="142">
        <v>566</v>
      </c>
      <c r="F98" s="171" t="str">
        <f>VLOOKUP(E98,VIP!$A$2:$O14804,2,0)</f>
        <v>DRBR508</v>
      </c>
      <c r="G98" s="171" t="str">
        <f>VLOOKUP(E98,'LISTADO ATM'!$A$2:$B$901,2,0)</f>
        <v xml:space="preserve">ATM Hiper Olé Aut. Duarte </v>
      </c>
      <c r="H98" s="171" t="str">
        <f>VLOOKUP(E98,VIP!$A$2:$O19765,7,FALSE)</f>
        <v>Si</v>
      </c>
      <c r="I98" s="171" t="str">
        <f>VLOOKUP(E98,VIP!$A$2:$O11730,8,FALSE)</f>
        <v>Si</v>
      </c>
      <c r="J98" s="171" t="str">
        <f>VLOOKUP(E98,VIP!$A$2:$O11680,8,FALSE)</f>
        <v>Si</v>
      </c>
      <c r="K98" s="171" t="str">
        <f>VLOOKUP(E98,VIP!$A$2:$O15254,6,0)</f>
        <v>NO</v>
      </c>
      <c r="L98" s="147" t="s">
        <v>2242</v>
      </c>
      <c r="M98" s="98" t="s">
        <v>2442</v>
      </c>
      <c r="N98" s="98" t="s">
        <v>2449</v>
      </c>
      <c r="O98" s="171" t="s">
        <v>2451</v>
      </c>
      <c r="P98" s="98"/>
      <c r="Q98" s="98" t="s">
        <v>2242</v>
      </c>
    </row>
    <row r="99" spans="1:17" ht="18" x14ac:dyDescent="0.25">
      <c r="A99" s="171" t="str">
        <f>VLOOKUP(E99,'LISTADO ATM'!$A$2:$C$902,3,0)</f>
        <v>ESTE</v>
      </c>
      <c r="B99" s="118" t="s">
        <v>2612</v>
      </c>
      <c r="C99" s="99">
        <v>44408.142361111109</v>
      </c>
      <c r="D99" s="99" t="s">
        <v>2177</v>
      </c>
      <c r="E99" s="142">
        <v>631</v>
      </c>
      <c r="F99" s="171" t="str">
        <f>VLOOKUP(E99,VIP!$A$2:$O14805,2,0)</f>
        <v>DRBR417</v>
      </c>
      <c r="G99" s="171" t="str">
        <f>VLOOKUP(E99,'LISTADO ATM'!$A$2:$B$901,2,0)</f>
        <v xml:space="preserve">ATM ASOCODEQUI (San Pedro) </v>
      </c>
      <c r="H99" s="171" t="str">
        <f>VLOOKUP(E99,VIP!$A$2:$O19766,7,FALSE)</f>
        <v>Si</v>
      </c>
      <c r="I99" s="171" t="str">
        <f>VLOOKUP(E99,VIP!$A$2:$O11731,8,FALSE)</f>
        <v>Si</v>
      </c>
      <c r="J99" s="171" t="str">
        <f>VLOOKUP(E99,VIP!$A$2:$O11681,8,FALSE)</f>
        <v>Si</v>
      </c>
      <c r="K99" s="171" t="str">
        <f>VLOOKUP(E99,VIP!$A$2:$O15255,6,0)</f>
        <v>NO</v>
      </c>
      <c r="L99" s="147" t="s">
        <v>2242</v>
      </c>
      <c r="M99" s="98" t="s">
        <v>2442</v>
      </c>
      <c r="N99" s="98" t="s">
        <v>2449</v>
      </c>
      <c r="O99" s="171" t="s">
        <v>2451</v>
      </c>
      <c r="P99" s="98"/>
      <c r="Q99" s="98" t="s">
        <v>2242</v>
      </c>
    </row>
    <row r="100" spans="1:17" ht="18" x14ac:dyDescent="0.25">
      <c r="A100" s="171" t="str">
        <f>VLOOKUP(E100,'LISTADO ATM'!$A$2:$C$902,3,0)</f>
        <v>DISTRITO NACIONAL</v>
      </c>
      <c r="B100" s="118" t="s">
        <v>2613</v>
      </c>
      <c r="C100" s="99">
        <v>44408.143009259256</v>
      </c>
      <c r="D100" s="99" t="s">
        <v>2177</v>
      </c>
      <c r="E100" s="142">
        <v>39</v>
      </c>
      <c r="F100" s="171" t="str">
        <f>VLOOKUP(E100,VIP!$A$2:$O14806,2,0)</f>
        <v>DRBR039</v>
      </c>
      <c r="G100" s="171" t="str">
        <f>VLOOKUP(E100,'LISTADO ATM'!$A$2:$B$901,2,0)</f>
        <v xml:space="preserve">ATM Oficina Ovando </v>
      </c>
      <c r="H100" s="171" t="str">
        <f>VLOOKUP(E100,VIP!$A$2:$O19767,7,FALSE)</f>
        <v>Si</v>
      </c>
      <c r="I100" s="171" t="str">
        <f>VLOOKUP(E100,VIP!$A$2:$O11732,8,FALSE)</f>
        <v>No</v>
      </c>
      <c r="J100" s="171" t="str">
        <f>VLOOKUP(E100,VIP!$A$2:$O11682,8,FALSE)</f>
        <v>No</v>
      </c>
      <c r="K100" s="171" t="str">
        <f>VLOOKUP(E100,VIP!$A$2:$O15256,6,0)</f>
        <v>NO</v>
      </c>
      <c r="L100" s="147" t="s">
        <v>2242</v>
      </c>
      <c r="M100" s="98" t="s">
        <v>2442</v>
      </c>
      <c r="N100" s="98" t="s">
        <v>2449</v>
      </c>
      <c r="O100" s="171" t="s">
        <v>2451</v>
      </c>
      <c r="P100" s="98"/>
      <c r="Q100" s="98" t="s">
        <v>2242</v>
      </c>
    </row>
    <row r="101" spans="1:17" ht="18" x14ac:dyDescent="0.25">
      <c r="A101" s="171" t="str">
        <f>VLOOKUP(E101,'LISTADO ATM'!$A$2:$C$902,3,0)</f>
        <v>SUR</v>
      </c>
      <c r="B101" s="118" t="s">
        <v>2614</v>
      </c>
      <c r="C101" s="99">
        <v>44408.143831018519</v>
      </c>
      <c r="D101" s="99" t="s">
        <v>2177</v>
      </c>
      <c r="E101" s="142">
        <v>297</v>
      </c>
      <c r="F101" s="171" t="str">
        <f>VLOOKUP(E101,VIP!$A$2:$O14807,2,0)</f>
        <v>DRBR297</v>
      </c>
      <c r="G101" s="171" t="str">
        <f>VLOOKUP(E101,'LISTADO ATM'!$A$2:$B$901,2,0)</f>
        <v xml:space="preserve">ATM S/M Cadena Ocoa </v>
      </c>
      <c r="H101" s="171" t="str">
        <f>VLOOKUP(E101,VIP!$A$2:$O19768,7,FALSE)</f>
        <v>Si</v>
      </c>
      <c r="I101" s="171" t="str">
        <f>VLOOKUP(E101,VIP!$A$2:$O11733,8,FALSE)</f>
        <v>Si</v>
      </c>
      <c r="J101" s="171" t="str">
        <f>VLOOKUP(E101,VIP!$A$2:$O11683,8,FALSE)</f>
        <v>Si</v>
      </c>
      <c r="K101" s="171" t="str">
        <f>VLOOKUP(E101,VIP!$A$2:$O15257,6,0)</f>
        <v>NO</v>
      </c>
      <c r="L101" s="147" t="s">
        <v>2242</v>
      </c>
      <c r="M101" s="98" t="s">
        <v>2442</v>
      </c>
      <c r="N101" s="98" t="s">
        <v>2449</v>
      </c>
      <c r="O101" s="171" t="s">
        <v>2451</v>
      </c>
      <c r="P101" s="98"/>
      <c r="Q101" s="98" t="s">
        <v>2242</v>
      </c>
    </row>
    <row r="102" spans="1:17" ht="18" x14ac:dyDescent="0.25">
      <c r="A102" s="171" t="str">
        <f>VLOOKUP(E102,'LISTADO ATM'!$A$2:$C$902,3,0)</f>
        <v>ESTE</v>
      </c>
      <c r="B102" s="118" t="s">
        <v>2615</v>
      </c>
      <c r="C102" s="99">
        <v>44408.250868055555</v>
      </c>
      <c r="D102" s="99" t="s">
        <v>2445</v>
      </c>
      <c r="E102" s="142">
        <v>630</v>
      </c>
      <c r="F102" s="171" t="str">
        <f>VLOOKUP(E102,VIP!$A$2:$O14808,2,0)</f>
        <v>DRBR112</v>
      </c>
      <c r="G102" s="171" t="str">
        <f>VLOOKUP(E102,'LISTADO ATM'!$A$2:$B$901,2,0)</f>
        <v xml:space="preserve">ATM Oficina Plaza Zaglul (SPM) </v>
      </c>
      <c r="H102" s="171" t="str">
        <f>VLOOKUP(E102,VIP!$A$2:$O19769,7,FALSE)</f>
        <v>Si</v>
      </c>
      <c r="I102" s="171" t="str">
        <f>VLOOKUP(E102,VIP!$A$2:$O11734,8,FALSE)</f>
        <v>Si</v>
      </c>
      <c r="J102" s="171" t="str">
        <f>VLOOKUP(E102,VIP!$A$2:$O11684,8,FALSE)</f>
        <v>Si</v>
      </c>
      <c r="K102" s="171" t="str">
        <f>VLOOKUP(E102,VIP!$A$2:$O15258,6,0)</f>
        <v>NO</v>
      </c>
      <c r="L102" s="147" t="s">
        <v>2414</v>
      </c>
      <c r="M102" s="98" t="s">
        <v>2442</v>
      </c>
      <c r="N102" s="98" t="s">
        <v>2449</v>
      </c>
      <c r="O102" s="171" t="s">
        <v>2450</v>
      </c>
      <c r="P102" s="98"/>
      <c r="Q102" s="98" t="s">
        <v>2414</v>
      </c>
    </row>
    <row r="103" spans="1:17" ht="18" x14ac:dyDescent="0.25">
      <c r="A103" s="171" t="str">
        <f>VLOOKUP(E103,'LISTADO ATM'!$A$2:$C$902,3,0)</f>
        <v>NORTE</v>
      </c>
      <c r="B103" s="118" t="s">
        <v>2616</v>
      </c>
      <c r="C103" s="99">
        <v>44408.250891203701</v>
      </c>
      <c r="D103" s="99" t="s">
        <v>2465</v>
      </c>
      <c r="E103" s="142">
        <v>728</v>
      </c>
      <c r="F103" s="171" t="str">
        <f>VLOOKUP(E103,VIP!$A$2:$O14809,2,0)</f>
        <v>DRBR051</v>
      </c>
      <c r="G103" s="171" t="str">
        <f>VLOOKUP(E103,'LISTADO ATM'!$A$2:$B$901,2,0)</f>
        <v xml:space="preserve">ATM UNP La Vega Oficina Regional Norcentral </v>
      </c>
      <c r="H103" s="171" t="str">
        <f>VLOOKUP(E103,VIP!$A$2:$O19770,7,FALSE)</f>
        <v>Si</v>
      </c>
      <c r="I103" s="171" t="str">
        <f>VLOOKUP(E103,VIP!$A$2:$O11735,8,FALSE)</f>
        <v>Si</v>
      </c>
      <c r="J103" s="171" t="str">
        <f>VLOOKUP(E103,VIP!$A$2:$O11685,8,FALSE)</f>
        <v>Si</v>
      </c>
      <c r="K103" s="171" t="str">
        <f>VLOOKUP(E103,VIP!$A$2:$O15259,6,0)</f>
        <v>SI</v>
      </c>
      <c r="L103" s="147" t="s">
        <v>2414</v>
      </c>
      <c r="M103" s="98" t="s">
        <v>2442</v>
      </c>
      <c r="N103" s="98" t="s">
        <v>2449</v>
      </c>
      <c r="O103" s="171" t="s">
        <v>2466</v>
      </c>
      <c r="P103" s="98"/>
      <c r="Q103" s="98" t="s">
        <v>2414</v>
      </c>
    </row>
    <row r="104" spans="1:17" ht="18" x14ac:dyDescent="0.25">
      <c r="A104" s="171" t="str">
        <f>VLOOKUP(E104,'LISTADO ATM'!$A$2:$C$902,3,0)</f>
        <v>ESTE</v>
      </c>
      <c r="B104" s="118" t="s">
        <v>2617</v>
      </c>
      <c r="C104" s="99">
        <v>44408.250914351855</v>
      </c>
      <c r="D104" s="99" t="s">
        <v>2465</v>
      </c>
      <c r="E104" s="142">
        <v>844</v>
      </c>
      <c r="F104" s="171" t="str">
        <f>VLOOKUP(E104,VIP!$A$2:$O14810,2,0)</f>
        <v>DRBR844</v>
      </c>
      <c r="G104" s="171" t="str">
        <f>VLOOKUP(E104,'LISTADO ATM'!$A$2:$B$901,2,0)</f>
        <v xml:space="preserve">ATM San Juan Shopping Center (Bávaro) </v>
      </c>
      <c r="H104" s="171" t="str">
        <f>VLOOKUP(E104,VIP!$A$2:$O19771,7,FALSE)</f>
        <v>Si</v>
      </c>
      <c r="I104" s="171" t="str">
        <f>VLOOKUP(E104,VIP!$A$2:$O11736,8,FALSE)</f>
        <v>Si</v>
      </c>
      <c r="J104" s="171" t="str">
        <f>VLOOKUP(E104,VIP!$A$2:$O11686,8,FALSE)</f>
        <v>Si</v>
      </c>
      <c r="K104" s="171" t="str">
        <f>VLOOKUP(E104,VIP!$A$2:$O15260,6,0)</f>
        <v>NO</v>
      </c>
      <c r="L104" s="147" t="s">
        <v>2414</v>
      </c>
      <c r="M104" s="98" t="s">
        <v>2442</v>
      </c>
      <c r="N104" s="98" t="s">
        <v>2449</v>
      </c>
      <c r="O104" s="171" t="s">
        <v>2466</v>
      </c>
      <c r="P104" s="98"/>
      <c r="Q104" s="98" t="s">
        <v>2414</v>
      </c>
    </row>
    <row r="105" spans="1:17" ht="18" x14ac:dyDescent="0.25">
      <c r="A105" s="171" t="str">
        <f>VLOOKUP(E105,'LISTADO ATM'!$A$2:$C$902,3,0)</f>
        <v>DISTRITO NACIONAL</v>
      </c>
      <c r="B105" s="118" t="s">
        <v>2618</v>
      </c>
      <c r="C105" s="99">
        <v>44408.250925925924</v>
      </c>
      <c r="D105" s="99" t="s">
        <v>2445</v>
      </c>
      <c r="E105" s="142">
        <v>441</v>
      </c>
      <c r="F105" s="171" t="str">
        <f>VLOOKUP(E105,VIP!$A$2:$O14811,2,0)</f>
        <v>DRBR441</v>
      </c>
      <c r="G105" s="171" t="str">
        <f>VLOOKUP(E105,'LISTADO ATM'!$A$2:$B$901,2,0)</f>
        <v>ATM Estacion de Servicio Romulo Betancour</v>
      </c>
      <c r="H105" s="171" t="str">
        <f>VLOOKUP(E105,VIP!$A$2:$O19772,7,FALSE)</f>
        <v>NO</v>
      </c>
      <c r="I105" s="171" t="str">
        <f>VLOOKUP(E105,VIP!$A$2:$O11737,8,FALSE)</f>
        <v>NO</v>
      </c>
      <c r="J105" s="171" t="str">
        <f>VLOOKUP(E105,VIP!$A$2:$O11687,8,FALSE)</f>
        <v>NO</v>
      </c>
      <c r="K105" s="171" t="str">
        <f>VLOOKUP(E105,VIP!$A$2:$O15261,6,0)</f>
        <v>NO</v>
      </c>
      <c r="L105" s="147" t="s">
        <v>2414</v>
      </c>
      <c r="M105" s="98" t="s">
        <v>2442</v>
      </c>
      <c r="N105" s="98" t="s">
        <v>2449</v>
      </c>
      <c r="O105" s="171" t="s">
        <v>2450</v>
      </c>
      <c r="P105" s="98"/>
      <c r="Q105" s="98" t="s">
        <v>2414</v>
      </c>
    </row>
    <row r="106" spans="1:17" ht="18" x14ac:dyDescent="0.25">
      <c r="A106" s="171" t="str">
        <f>VLOOKUP(E106,'LISTADO ATM'!$A$2:$C$902,3,0)</f>
        <v>DISTRITO NACIONAL</v>
      </c>
      <c r="B106" s="118" t="s">
        <v>2619</v>
      </c>
      <c r="C106" s="99">
        <v>44408.250937500001</v>
      </c>
      <c r="D106" s="99" t="s">
        <v>2445</v>
      </c>
      <c r="E106" s="142">
        <v>565</v>
      </c>
      <c r="F106" s="171" t="str">
        <f>VLOOKUP(E106,VIP!$A$2:$O14812,2,0)</f>
        <v>DRBR24H</v>
      </c>
      <c r="G106" s="171" t="str">
        <f>VLOOKUP(E106,'LISTADO ATM'!$A$2:$B$901,2,0)</f>
        <v xml:space="preserve">ATM S/M La Cadena Núñez de Cáceres </v>
      </c>
      <c r="H106" s="171" t="str">
        <f>VLOOKUP(E106,VIP!$A$2:$O19773,7,FALSE)</f>
        <v>Si</v>
      </c>
      <c r="I106" s="171" t="str">
        <f>VLOOKUP(E106,VIP!$A$2:$O11738,8,FALSE)</f>
        <v>Si</v>
      </c>
      <c r="J106" s="171" t="str">
        <f>VLOOKUP(E106,VIP!$A$2:$O11688,8,FALSE)</f>
        <v>Si</v>
      </c>
      <c r="K106" s="171" t="str">
        <f>VLOOKUP(E106,VIP!$A$2:$O15262,6,0)</f>
        <v>NO</v>
      </c>
      <c r="L106" s="147" t="s">
        <v>2414</v>
      </c>
      <c r="M106" s="98" t="s">
        <v>2442</v>
      </c>
      <c r="N106" s="98" t="s">
        <v>2449</v>
      </c>
      <c r="O106" s="171" t="s">
        <v>2450</v>
      </c>
      <c r="P106" s="98"/>
      <c r="Q106" s="98" t="s">
        <v>2414</v>
      </c>
    </row>
    <row r="107" spans="1:17" ht="18" x14ac:dyDescent="0.25">
      <c r="A107" s="171" t="str">
        <f>VLOOKUP(E107,'LISTADO ATM'!$A$2:$C$902,3,0)</f>
        <v>ESTE</v>
      </c>
      <c r="B107" s="118" t="s">
        <v>2620</v>
      </c>
      <c r="C107" s="99">
        <v>44408.250949074078</v>
      </c>
      <c r="D107" s="99" t="s">
        <v>2445</v>
      </c>
      <c r="E107" s="142">
        <v>480</v>
      </c>
      <c r="F107" s="171" t="str">
        <f>VLOOKUP(E107,VIP!$A$2:$O14813,2,0)</f>
        <v>DRBR480</v>
      </c>
      <c r="G107" s="171" t="str">
        <f>VLOOKUP(E107,'LISTADO ATM'!$A$2:$B$901,2,0)</f>
        <v>ATM UNP Farmaconal Higuey</v>
      </c>
      <c r="H107" s="171" t="str">
        <f>VLOOKUP(E107,VIP!$A$2:$O19774,7,FALSE)</f>
        <v>N/A</v>
      </c>
      <c r="I107" s="171" t="str">
        <f>VLOOKUP(E107,VIP!$A$2:$O11739,8,FALSE)</f>
        <v>N/A</v>
      </c>
      <c r="J107" s="171" t="str">
        <f>VLOOKUP(E107,VIP!$A$2:$O11689,8,FALSE)</f>
        <v>N/A</v>
      </c>
      <c r="K107" s="171" t="str">
        <f>VLOOKUP(E107,VIP!$A$2:$O15263,6,0)</f>
        <v>N/A</v>
      </c>
      <c r="L107" s="147" t="s">
        <v>2414</v>
      </c>
      <c r="M107" s="98" t="s">
        <v>2442</v>
      </c>
      <c r="N107" s="98" t="s">
        <v>2449</v>
      </c>
      <c r="O107" s="171" t="s">
        <v>2450</v>
      </c>
      <c r="P107" s="98"/>
      <c r="Q107" s="98" t="s">
        <v>2414</v>
      </c>
    </row>
    <row r="108" spans="1:17" ht="18" x14ac:dyDescent="0.25">
      <c r="A108" s="171" t="str">
        <f>VLOOKUP(E108,'LISTADO ATM'!$A$2:$C$902,3,0)</f>
        <v>DISTRITO NACIONAL</v>
      </c>
      <c r="B108" s="118" t="s">
        <v>2621</v>
      </c>
      <c r="C108" s="99">
        <v>44408.250960648147</v>
      </c>
      <c r="D108" s="99" t="s">
        <v>2465</v>
      </c>
      <c r="E108" s="142">
        <v>567</v>
      </c>
      <c r="F108" s="171" t="str">
        <f>VLOOKUP(E108,VIP!$A$2:$O14814,2,0)</f>
        <v>DRBR015</v>
      </c>
      <c r="G108" s="171" t="str">
        <f>VLOOKUP(E108,'LISTADO ATM'!$A$2:$B$901,2,0)</f>
        <v xml:space="preserve">ATM Oficina Máximo Gómez </v>
      </c>
      <c r="H108" s="171" t="str">
        <f>VLOOKUP(E108,VIP!$A$2:$O19775,7,FALSE)</f>
        <v>Si</v>
      </c>
      <c r="I108" s="171" t="str">
        <f>VLOOKUP(E108,VIP!$A$2:$O11740,8,FALSE)</f>
        <v>Si</v>
      </c>
      <c r="J108" s="171" t="str">
        <f>VLOOKUP(E108,VIP!$A$2:$O11690,8,FALSE)</f>
        <v>Si</v>
      </c>
      <c r="K108" s="171" t="str">
        <f>VLOOKUP(E108,VIP!$A$2:$O15264,6,0)</f>
        <v>NO</v>
      </c>
      <c r="L108" s="147" t="s">
        <v>2414</v>
      </c>
      <c r="M108" s="98" t="s">
        <v>2442</v>
      </c>
      <c r="N108" s="98" t="s">
        <v>2449</v>
      </c>
      <c r="O108" s="171" t="s">
        <v>2466</v>
      </c>
      <c r="P108" s="98"/>
      <c r="Q108" s="98" t="s">
        <v>2414</v>
      </c>
    </row>
    <row r="109" spans="1:17" ht="18" x14ac:dyDescent="0.25">
      <c r="A109" s="171" t="str">
        <f>VLOOKUP(E109,'LISTADO ATM'!$A$2:$C$902,3,0)</f>
        <v>DISTRITO NACIONAL</v>
      </c>
      <c r="B109" s="118" t="s">
        <v>2622</v>
      </c>
      <c r="C109" s="99">
        <v>44408.250983796293</v>
      </c>
      <c r="D109" s="99" t="s">
        <v>2445</v>
      </c>
      <c r="E109" s="142">
        <v>642</v>
      </c>
      <c r="F109" s="171" t="str">
        <f>VLOOKUP(E109,VIP!$A$2:$O14815,2,0)</f>
        <v>DRBR24O</v>
      </c>
      <c r="G109" s="171" t="str">
        <f>VLOOKUP(E109,'LISTADO ATM'!$A$2:$B$901,2,0)</f>
        <v xml:space="preserve">ATM OMSA Sto. Dgo. </v>
      </c>
      <c r="H109" s="171" t="str">
        <f>VLOOKUP(E109,VIP!$A$2:$O19776,7,FALSE)</f>
        <v>Si</v>
      </c>
      <c r="I109" s="171" t="str">
        <f>VLOOKUP(E109,VIP!$A$2:$O11741,8,FALSE)</f>
        <v>Si</v>
      </c>
      <c r="J109" s="171" t="str">
        <f>VLOOKUP(E109,VIP!$A$2:$O11691,8,FALSE)</f>
        <v>Si</v>
      </c>
      <c r="K109" s="171" t="str">
        <f>VLOOKUP(E109,VIP!$A$2:$O15265,6,0)</f>
        <v>NO</v>
      </c>
      <c r="L109" s="147" t="s">
        <v>2414</v>
      </c>
      <c r="M109" s="98" t="s">
        <v>2442</v>
      </c>
      <c r="N109" s="98" t="s">
        <v>2449</v>
      </c>
      <c r="O109" s="171" t="s">
        <v>2450</v>
      </c>
      <c r="P109" s="98"/>
      <c r="Q109" s="98" t="s">
        <v>2414</v>
      </c>
    </row>
    <row r="110" spans="1:17" ht="18" x14ac:dyDescent="0.25">
      <c r="A110" s="171" t="str">
        <f>VLOOKUP(E110,'LISTADO ATM'!$A$2:$C$902,3,0)</f>
        <v>NORTE</v>
      </c>
      <c r="B110" s="118" t="s">
        <v>2623</v>
      </c>
      <c r="C110" s="99">
        <v>44408.25099537037</v>
      </c>
      <c r="D110" s="99" t="s">
        <v>2465</v>
      </c>
      <c r="E110" s="142">
        <v>687</v>
      </c>
      <c r="F110" s="171" t="str">
        <f>VLOOKUP(E110,VIP!$A$2:$O14816,2,0)</f>
        <v>DRBR687</v>
      </c>
      <c r="G110" s="171" t="str">
        <f>VLOOKUP(E110,'LISTADO ATM'!$A$2:$B$901,2,0)</f>
        <v>ATM Oficina Monterrico II</v>
      </c>
      <c r="H110" s="171" t="str">
        <f>VLOOKUP(E110,VIP!$A$2:$O19777,7,FALSE)</f>
        <v>NO</v>
      </c>
      <c r="I110" s="171" t="str">
        <f>VLOOKUP(E110,VIP!$A$2:$O11742,8,FALSE)</f>
        <v>NO</v>
      </c>
      <c r="J110" s="171" t="str">
        <f>VLOOKUP(E110,VIP!$A$2:$O11692,8,FALSE)</f>
        <v>NO</v>
      </c>
      <c r="K110" s="171" t="str">
        <f>VLOOKUP(E110,VIP!$A$2:$O15266,6,0)</f>
        <v>SI</v>
      </c>
      <c r="L110" s="147" t="s">
        <v>2414</v>
      </c>
      <c r="M110" s="98" t="s">
        <v>2442</v>
      </c>
      <c r="N110" s="98" t="s">
        <v>2449</v>
      </c>
      <c r="O110" s="171" t="s">
        <v>2466</v>
      </c>
      <c r="P110" s="98"/>
      <c r="Q110" s="98" t="s">
        <v>2414</v>
      </c>
    </row>
    <row r="111" spans="1:17" ht="18" x14ac:dyDescent="0.25">
      <c r="A111" s="171" t="str">
        <f>VLOOKUP(E111,'LISTADO ATM'!$A$2:$C$902,3,0)</f>
        <v>DISTRITO NACIONAL</v>
      </c>
      <c r="B111" s="118" t="s">
        <v>2624</v>
      </c>
      <c r="C111" s="99">
        <v>44408.251006944447</v>
      </c>
      <c r="D111" s="99" t="s">
        <v>2465</v>
      </c>
      <c r="E111" s="142">
        <v>911</v>
      </c>
      <c r="F111" s="171" t="str">
        <f>VLOOKUP(E111,VIP!$A$2:$O14817,2,0)</f>
        <v>DRBR911</v>
      </c>
      <c r="G111" s="171" t="str">
        <f>VLOOKUP(E111,'LISTADO ATM'!$A$2:$B$901,2,0)</f>
        <v xml:space="preserve">ATM Oficina Venezuela II </v>
      </c>
      <c r="H111" s="171" t="str">
        <f>VLOOKUP(E111,VIP!$A$2:$O19778,7,FALSE)</f>
        <v>Si</v>
      </c>
      <c r="I111" s="171" t="str">
        <f>VLOOKUP(E111,VIP!$A$2:$O11743,8,FALSE)</f>
        <v>Si</v>
      </c>
      <c r="J111" s="171" t="str">
        <f>VLOOKUP(E111,VIP!$A$2:$O11693,8,FALSE)</f>
        <v>Si</v>
      </c>
      <c r="K111" s="171" t="str">
        <f>VLOOKUP(E111,VIP!$A$2:$O15267,6,0)</f>
        <v>SI</v>
      </c>
      <c r="L111" s="147" t="s">
        <v>2438</v>
      </c>
      <c r="M111" s="98" t="s">
        <v>2442</v>
      </c>
      <c r="N111" s="98" t="s">
        <v>2449</v>
      </c>
      <c r="O111" s="171" t="s">
        <v>2466</v>
      </c>
      <c r="P111" s="98"/>
      <c r="Q111" s="98" t="s">
        <v>2438</v>
      </c>
    </row>
    <row r="112" spans="1:17" ht="18" x14ac:dyDescent="0.25">
      <c r="A112" s="171" t="str">
        <f>VLOOKUP(E112,'LISTADO ATM'!$A$2:$C$902,3,0)</f>
        <v>ESTE</v>
      </c>
      <c r="B112" s="118" t="s">
        <v>2625</v>
      </c>
      <c r="C112" s="99">
        <v>44408.268148148149</v>
      </c>
      <c r="D112" s="99" t="s">
        <v>2465</v>
      </c>
      <c r="E112" s="142">
        <v>158</v>
      </c>
      <c r="F112" s="171" t="str">
        <f>VLOOKUP(E112,VIP!$A$2:$O14818,2,0)</f>
        <v>DRBR158</v>
      </c>
      <c r="G112" s="171" t="str">
        <f>VLOOKUP(E112,'LISTADO ATM'!$A$2:$B$901,2,0)</f>
        <v xml:space="preserve">ATM Oficina Romana Norte </v>
      </c>
      <c r="H112" s="171" t="str">
        <f>VLOOKUP(E112,VIP!$A$2:$O19779,7,FALSE)</f>
        <v>Si</v>
      </c>
      <c r="I112" s="171" t="str">
        <f>VLOOKUP(E112,VIP!$A$2:$O11744,8,FALSE)</f>
        <v>Si</v>
      </c>
      <c r="J112" s="171" t="str">
        <f>VLOOKUP(E112,VIP!$A$2:$O11694,8,FALSE)</f>
        <v>Si</v>
      </c>
      <c r="K112" s="171" t="str">
        <f>VLOOKUP(E112,VIP!$A$2:$O15268,6,0)</f>
        <v>SI</v>
      </c>
      <c r="L112" s="147" t="s">
        <v>2600</v>
      </c>
      <c r="M112" s="98" t="s">
        <v>2442</v>
      </c>
      <c r="N112" s="98" t="s">
        <v>2449</v>
      </c>
      <c r="O112" s="171" t="s">
        <v>2466</v>
      </c>
      <c r="P112" s="98"/>
      <c r="Q112" s="98" t="s">
        <v>2600</v>
      </c>
    </row>
    <row r="1039492" spans="16:16" ht="18" x14ac:dyDescent="0.25">
      <c r="P1039492" s="119"/>
    </row>
  </sheetData>
  <autoFilter ref="A4:Q4">
    <sortState ref="A5:Q9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0:E95 E1:E4 E113:E1048576">
    <cfRule type="duplicateValues" dxfId="375" priority="259"/>
  </conditionalFormatting>
  <conditionalFormatting sqref="B50:B95 B1:B4 B113:B1048576">
    <cfRule type="duplicateValues" dxfId="374" priority="256"/>
    <cfRule type="duplicateValues" dxfId="373" priority="257"/>
  </conditionalFormatting>
  <conditionalFormatting sqref="E40:E95 E113:E1048576">
    <cfRule type="duplicateValues" dxfId="372" priority="249"/>
  </conditionalFormatting>
  <conditionalFormatting sqref="B50:B95 B1:B4 B113:B1048576">
    <cfRule type="duplicateValues" dxfId="371" priority="244"/>
  </conditionalFormatting>
  <conditionalFormatting sqref="E40:E95 E113:E1048576">
    <cfRule type="duplicateValues" dxfId="370" priority="238"/>
  </conditionalFormatting>
  <conditionalFormatting sqref="E40:E95 E1:E4 E113:E1048576">
    <cfRule type="duplicateValues" dxfId="369" priority="231"/>
  </conditionalFormatting>
  <conditionalFormatting sqref="B50:B95 B1:B4 B113:B1048576">
    <cfRule type="duplicateValues" dxfId="368" priority="221"/>
  </conditionalFormatting>
  <conditionalFormatting sqref="E40:E95 E113:E1048576">
    <cfRule type="duplicateValues" dxfId="367" priority="180"/>
  </conditionalFormatting>
  <conditionalFormatting sqref="E40:E95 E1:E4 E113:E1048576">
    <cfRule type="duplicateValues" dxfId="366" priority="161"/>
    <cfRule type="duplicateValues" dxfId="365" priority="164"/>
  </conditionalFormatting>
  <conditionalFormatting sqref="B50:B95 B1:B4 B113:B1048576">
    <cfRule type="duplicateValues" dxfId="364" priority="162"/>
    <cfRule type="duplicateValues" dxfId="363" priority="163"/>
  </conditionalFormatting>
  <conditionalFormatting sqref="E40:E95 E1:E14 E113:E1048576">
    <cfRule type="duplicateValues" dxfId="362" priority="141"/>
  </conditionalFormatting>
  <conditionalFormatting sqref="E15:E17">
    <cfRule type="duplicateValues" dxfId="361" priority="140"/>
  </conditionalFormatting>
  <conditionalFormatting sqref="B15:B17">
    <cfRule type="duplicateValues" dxfId="360" priority="138"/>
    <cfRule type="duplicateValues" dxfId="359" priority="139"/>
  </conditionalFormatting>
  <conditionalFormatting sqref="E15:E17">
    <cfRule type="duplicateValues" dxfId="358" priority="137"/>
  </conditionalFormatting>
  <conditionalFormatting sqref="B15:B17">
    <cfRule type="duplicateValues" dxfId="357" priority="136"/>
  </conditionalFormatting>
  <conditionalFormatting sqref="E15:E17">
    <cfRule type="duplicateValues" dxfId="356" priority="135"/>
  </conditionalFormatting>
  <conditionalFormatting sqref="E15:E17">
    <cfRule type="duplicateValues" dxfId="355" priority="134"/>
  </conditionalFormatting>
  <conditionalFormatting sqref="B15:B17">
    <cfRule type="duplicateValues" dxfId="354" priority="133"/>
  </conditionalFormatting>
  <conditionalFormatting sqref="E15:E17">
    <cfRule type="duplicateValues" dxfId="353" priority="132"/>
  </conditionalFormatting>
  <conditionalFormatting sqref="E15:E17">
    <cfRule type="duplicateValues" dxfId="352" priority="131"/>
  </conditionalFormatting>
  <conditionalFormatting sqref="E15:E17">
    <cfRule type="duplicateValues" dxfId="351" priority="130"/>
  </conditionalFormatting>
  <conditionalFormatting sqref="B15:B17">
    <cfRule type="duplicateValues" dxfId="350" priority="128"/>
    <cfRule type="duplicateValues" dxfId="349" priority="129"/>
  </conditionalFormatting>
  <conditionalFormatting sqref="B15:B17">
    <cfRule type="duplicateValues" dxfId="348" priority="127"/>
  </conditionalFormatting>
  <conditionalFormatting sqref="E15:E17">
    <cfRule type="duplicateValues" dxfId="347" priority="126"/>
  </conditionalFormatting>
  <conditionalFormatting sqref="E15:E17">
    <cfRule type="duplicateValues" dxfId="346" priority="122"/>
    <cfRule type="duplicateValues" dxfId="345" priority="125"/>
  </conditionalFormatting>
  <conditionalFormatting sqref="B15:B17">
    <cfRule type="duplicateValues" dxfId="344" priority="123"/>
    <cfRule type="duplicateValues" dxfId="343" priority="124"/>
  </conditionalFormatting>
  <conditionalFormatting sqref="E15:E17">
    <cfRule type="duplicateValues" dxfId="342" priority="121"/>
  </conditionalFormatting>
  <conditionalFormatting sqref="E40:E95 E1:E17 E113:E1048576">
    <cfRule type="duplicateValues" dxfId="341" priority="120"/>
  </conditionalFormatting>
  <conditionalFormatting sqref="B50:B95 B1:B17 B113:B1048576">
    <cfRule type="duplicateValues" dxfId="340" priority="119"/>
  </conditionalFormatting>
  <conditionalFormatting sqref="E18:E21">
    <cfRule type="duplicateValues" dxfId="339" priority="118"/>
  </conditionalFormatting>
  <conditionalFormatting sqref="B18:B21">
    <cfRule type="duplicateValues" dxfId="338" priority="116"/>
    <cfRule type="duplicateValues" dxfId="337" priority="117"/>
  </conditionalFormatting>
  <conditionalFormatting sqref="E18:E21">
    <cfRule type="duplicateValues" dxfId="336" priority="115"/>
  </conditionalFormatting>
  <conditionalFormatting sqref="B18:B21">
    <cfRule type="duplicateValues" dxfId="335" priority="114"/>
  </conditionalFormatting>
  <conditionalFormatting sqref="E18:E21">
    <cfRule type="duplicateValues" dxfId="334" priority="113"/>
  </conditionalFormatting>
  <conditionalFormatting sqref="E18:E21">
    <cfRule type="duplicateValues" dxfId="333" priority="112"/>
  </conditionalFormatting>
  <conditionalFormatting sqref="B18:B21">
    <cfRule type="duplicateValues" dxfId="332" priority="111"/>
  </conditionalFormatting>
  <conditionalFormatting sqref="E18:E21">
    <cfRule type="duplicateValues" dxfId="331" priority="110"/>
  </conditionalFormatting>
  <conditionalFormatting sqref="E18:E21">
    <cfRule type="duplicateValues" dxfId="330" priority="106"/>
    <cfRule type="duplicateValues" dxfId="329" priority="109"/>
  </conditionalFormatting>
  <conditionalFormatting sqref="B18:B21">
    <cfRule type="duplicateValues" dxfId="328" priority="107"/>
    <cfRule type="duplicateValues" dxfId="327" priority="108"/>
  </conditionalFormatting>
  <conditionalFormatting sqref="E18:E21">
    <cfRule type="duplicateValues" dxfId="326" priority="105"/>
  </conditionalFormatting>
  <conditionalFormatting sqref="E18:E21">
    <cfRule type="duplicateValues" dxfId="325" priority="104"/>
  </conditionalFormatting>
  <conditionalFormatting sqref="B18:B21">
    <cfRule type="duplicateValues" dxfId="324" priority="103"/>
  </conditionalFormatting>
  <conditionalFormatting sqref="E40:E95 E1:E21 E113:E1048576">
    <cfRule type="duplicateValues" dxfId="323" priority="102"/>
  </conditionalFormatting>
  <conditionalFormatting sqref="E22:E95">
    <cfRule type="duplicateValues" dxfId="322" priority="101"/>
  </conditionalFormatting>
  <conditionalFormatting sqref="B22:B39">
    <cfRule type="duplicateValues" dxfId="321" priority="99"/>
    <cfRule type="duplicateValues" dxfId="320" priority="100"/>
  </conditionalFormatting>
  <conditionalFormatting sqref="E22:E95">
    <cfRule type="duplicateValues" dxfId="319" priority="98"/>
  </conditionalFormatting>
  <conditionalFormatting sqref="B22:B39">
    <cfRule type="duplicateValues" dxfId="318" priority="97"/>
  </conditionalFormatting>
  <conditionalFormatting sqref="E22:E95">
    <cfRule type="duplicateValues" dxfId="317" priority="96"/>
  </conditionalFormatting>
  <conditionalFormatting sqref="E22:E95">
    <cfRule type="duplicateValues" dxfId="316" priority="95"/>
  </conditionalFormatting>
  <conditionalFormatting sqref="B22:B39">
    <cfRule type="duplicateValues" dxfId="315" priority="94"/>
  </conditionalFormatting>
  <conditionalFormatting sqref="E22:E95">
    <cfRule type="duplicateValues" dxfId="314" priority="93"/>
  </conditionalFormatting>
  <conditionalFormatting sqref="E22:E95">
    <cfRule type="duplicateValues" dxfId="313" priority="89"/>
    <cfRule type="duplicateValues" dxfId="312" priority="92"/>
  </conditionalFormatting>
  <conditionalFormatting sqref="B22:B39">
    <cfRule type="duplicateValues" dxfId="311" priority="90"/>
    <cfRule type="duplicateValues" dxfId="310" priority="91"/>
  </conditionalFormatting>
  <conditionalFormatting sqref="E22:E95">
    <cfRule type="duplicateValues" dxfId="309" priority="88"/>
  </conditionalFormatting>
  <conditionalFormatting sqref="E22:E95">
    <cfRule type="duplicateValues" dxfId="308" priority="87"/>
  </conditionalFormatting>
  <conditionalFormatting sqref="B22:B39">
    <cfRule type="duplicateValues" dxfId="307" priority="86"/>
  </conditionalFormatting>
  <conditionalFormatting sqref="E22:E95">
    <cfRule type="duplicateValues" dxfId="306" priority="85"/>
  </conditionalFormatting>
  <conditionalFormatting sqref="E1:E95 E113:E1048576">
    <cfRule type="duplicateValues" dxfId="305" priority="84"/>
  </conditionalFormatting>
  <conditionalFormatting sqref="B40:B48">
    <cfRule type="duplicateValues" dxfId="304" priority="82"/>
    <cfRule type="duplicateValues" dxfId="303" priority="83"/>
  </conditionalFormatting>
  <conditionalFormatting sqref="B40:B48">
    <cfRule type="duplicateValues" dxfId="302" priority="81"/>
  </conditionalFormatting>
  <conditionalFormatting sqref="B40:B48">
    <cfRule type="duplicateValues" dxfId="301" priority="80"/>
  </conditionalFormatting>
  <conditionalFormatting sqref="B40:B48">
    <cfRule type="duplicateValues" dxfId="300" priority="78"/>
    <cfRule type="duplicateValues" dxfId="299" priority="79"/>
  </conditionalFormatting>
  <conditionalFormatting sqref="B40:B48">
    <cfRule type="duplicateValues" dxfId="298" priority="77"/>
  </conditionalFormatting>
  <conditionalFormatting sqref="B49">
    <cfRule type="duplicateValues" dxfId="297" priority="75"/>
    <cfRule type="duplicateValues" dxfId="296" priority="76"/>
  </conditionalFormatting>
  <conditionalFormatting sqref="B49">
    <cfRule type="duplicateValues" dxfId="295" priority="74"/>
  </conditionalFormatting>
  <conditionalFormatting sqref="B49">
    <cfRule type="duplicateValues" dxfId="294" priority="73"/>
  </conditionalFormatting>
  <conditionalFormatting sqref="B49">
    <cfRule type="duplicateValues" dxfId="293" priority="71"/>
    <cfRule type="duplicateValues" dxfId="292" priority="72"/>
  </conditionalFormatting>
  <conditionalFormatting sqref="B49">
    <cfRule type="duplicateValues" dxfId="291" priority="70"/>
  </conditionalFormatting>
  <conditionalFormatting sqref="B1:B95 B113:B1048576">
    <cfRule type="duplicateValues" dxfId="290" priority="68"/>
    <cfRule type="duplicateValues" dxfId="289" priority="69"/>
  </conditionalFormatting>
  <conditionalFormatting sqref="C113:C1048576 C1:C50">
    <cfRule type="duplicateValues" dxfId="288" priority="67"/>
  </conditionalFormatting>
  <conditionalFormatting sqref="B50:B95">
    <cfRule type="duplicateValues" dxfId="287" priority="65"/>
    <cfRule type="duplicateValues" dxfId="286" priority="66"/>
  </conditionalFormatting>
  <conditionalFormatting sqref="B50:B95">
    <cfRule type="duplicateValues" dxfId="285" priority="64"/>
  </conditionalFormatting>
  <conditionalFormatting sqref="B50:B95">
    <cfRule type="duplicateValues" dxfId="284" priority="63"/>
  </conditionalFormatting>
  <conditionalFormatting sqref="B50:B95">
    <cfRule type="duplicateValues" dxfId="283" priority="61"/>
    <cfRule type="duplicateValues" dxfId="282" priority="62"/>
  </conditionalFormatting>
  <conditionalFormatting sqref="B50:B95">
    <cfRule type="duplicateValues" dxfId="281" priority="60"/>
  </conditionalFormatting>
  <conditionalFormatting sqref="E50">
    <cfRule type="duplicateValues" dxfId="280" priority="59"/>
  </conditionalFormatting>
  <conditionalFormatting sqref="E50">
    <cfRule type="duplicateValues" dxfId="279" priority="58"/>
  </conditionalFormatting>
  <conditionalFormatting sqref="E50">
    <cfRule type="duplicateValues" dxfId="278" priority="57"/>
  </conditionalFormatting>
  <conditionalFormatting sqref="E50">
    <cfRule type="duplicateValues" dxfId="277" priority="56"/>
  </conditionalFormatting>
  <conditionalFormatting sqref="E50">
    <cfRule type="duplicateValues" dxfId="276" priority="55"/>
  </conditionalFormatting>
  <conditionalFormatting sqref="E50">
    <cfRule type="duplicateValues" dxfId="275" priority="53"/>
    <cfRule type="duplicateValues" dxfId="274" priority="54"/>
  </conditionalFormatting>
  <conditionalFormatting sqref="E50">
    <cfRule type="duplicateValues" dxfId="273" priority="52"/>
  </conditionalFormatting>
  <conditionalFormatting sqref="E50">
    <cfRule type="duplicateValues" dxfId="272" priority="51"/>
  </conditionalFormatting>
  <conditionalFormatting sqref="E50">
    <cfRule type="duplicateValues" dxfId="271" priority="50"/>
  </conditionalFormatting>
  <conditionalFormatting sqref="C51:C52">
    <cfRule type="duplicateValues" dxfId="270" priority="49"/>
  </conditionalFormatting>
  <conditionalFormatting sqref="B51:B52">
    <cfRule type="duplicateValues" dxfId="269" priority="47"/>
    <cfRule type="duplicateValues" dxfId="268" priority="48"/>
  </conditionalFormatting>
  <conditionalFormatting sqref="B51:B52">
    <cfRule type="duplicateValues" dxfId="267" priority="46"/>
  </conditionalFormatting>
  <conditionalFormatting sqref="B51:B52">
    <cfRule type="duplicateValues" dxfId="266" priority="45"/>
  </conditionalFormatting>
  <conditionalFormatting sqref="B51:B52">
    <cfRule type="duplicateValues" dxfId="265" priority="43"/>
    <cfRule type="duplicateValues" dxfId="264" priority="44"/>
  </conditionalFormatting>
  <conditionalFormatting sqref="B51:B52">
    <cfRule type="duplicateValues" dxfId="263" priority="42"/>
  </conditionalFormatting>
  <conditionalFormatting sqref="E53:E95">
    <cfRule type="duplicateValues" dxfId="262" priority="41"/>
  </conditionalFormatting>
  <conditionalFormatting sqref="C53:C95">
    <cfRule type="duplicateValues" dxfId="261" priority="40"/>
  </conditionalFormatting>
  <conditionalFormatting sqref="E5:E14">
    <cfRule type="duplicateValues" dxfId="260" priority="129940"/>
  </conditionalFormatting>
  <conditionalFormatting sqref="B5:B14">
    <cfRule type="duplicateValues" dxfId="259" priority="129941"/>
    <cfRule type="duplicateValues" dxfId="258" priority="129942"/>
  </conditionalFormatting>
  <conditionalFormatting sqref="B5:B14">
    <cfRule type="duplicateValues" dxfId="257" priority="129944"/>
  </conditionalFormatting>
  <conditionalFormatting sqref="E5:E14">
    <cfRule type="duplicateValues" dxfId="256" priority="129955"/>
    <cfRule type="duplicateValues" dxfId="255" priority="129956"/>
  </conditionalFormatting>
  <conditionalFormatting sqref="E96:E112">
    <cfRule type="duplicateValues" dxfId="38" priority="39"/>
  </conditionalFormatting>
  <conditionalFormatting sqref="B96:B112">
    <cfRule type="duplicateValues" dxfId="37" priority="37"/>
    <cfRule type="duplicateValues" dxfId="36" priority="38"/>
  </conditionalFormatting>
  <conditionalFormatting sqref="E96:E112">
    <cfRule type="duplicateValues" dxfId="35" priority="36"/>
  </conditionalFormatting>
  <conditionalFormatting sqref="B96:B112">
    <cfRule type="duplicateValues" dxfId="34" priority="35"/>
  </conditionalFormatting>
  <conditionalFormatting sqref="E96:E112">
    <cfRule type="duplicateValues" dxfId="33" priority="34"/>
  </conditionalFormatting>
  <conditionalFormatting sqref="E96:E112">
    <cfRule type="duplicateValues" dxfId="32" priority="33"/>
  </conditionalFormatting>
  <conditionalFormatting sqref="B96:B112">
    <cfRule type="duplicateValues" dxfId="31" priority="32"/>
  </conditionalFormatting>
  <conditionalFormatting sqref="E96:E112">
    <cfRule type="duplicateValues" dxfId="30" priority="31"/>
  </conditionalFormatting>
  <conditionalFormatting sqref="E96:E112">
    <cfRule type="duplicateValues" dxfId="29" priority="27"/>
    <cfRule type="duplicateValues" dxfId="28" priority="30"/>
  </conditionalFormatting>
  <conditionalFormatting sqref="B96:B112">
    <cfRule type="duplicateValues" dxfId="27" priority="28"/>
    <cfRule type="duplicateValues" dxfId="26" priority="29"/>
  </conditionalFormatting>
  <conditionalFormatting sqref="E96:E112">
    <cfRule type="duplicateValues" dxfId="25" priority="26"/>
  </conditionalFormatting>
  <conditionalFormatting sqref="E96:E112">
    <cfRule type="duplicateValues" dxfId="24" priority="25"/>
  </conditionalFormatting>
  <conditionalFormatting sqref="B96:B112">
    <cfRule type="duplicateValues" dxfId="23" priority="24"/>
  </conditionalFormatting>
  <conditionalFormatting sqref="E96:E112">
    <cfRule type="duplicateValues" dxfId="22" priority="23"/>
  </conditionalFormatting>
  <conditionalFormatting sqref="E96:E112">
    <cfRule type="duplicateValues" dxfId="21" priority="22"/>
  </conditionalFormatting>
  <conditionalFormatting sqref="E96:E112">
    <cfRule type="duplicateValues" dxfId="20" priority="21"/>
  </conditionalFormatting>
  <conditionalFormatting sqref="E96:E112">
    <cfRule type="duplicateValues" dxfId="19" priority="20"/>
  </conditionalFormatting>
  <conditionalFormatting sqref="E96:E112">
    <cfRule type="duplicateValues" dxfId="18" priority="19"/>
  </conditionalFormatting>
  <conditionalFormatting sqref="E96:E112">
    <cfRule type="duplicateValues" dxfId="17" priority="18"/>
  </conditionalFormatting>
  <conditionalFormatting sqref="E96:E112">
    <cfRule type="duplicateValues" dxfId="16" priority="16"/>
    <cfRule type="duplicateValues" dxfId="15" priority="17"/>
  </conditionalFormatting>
  <conditionalFormatting sqref="E96:E112">
    <cfRule type="duplicateValues" dxfId="14" priority="15"/>
  </conditionalFormatting>
  <conditionalFormatting sqref="E96:E112">
    <cfRule type="duplicateValues" dxfId="13" priority="14"/>
  </conditionalFormatting>
  <conditionalFormatting sqref="E96:E112">
    <cfRule type="duplicateValues" dxfId="12" priority="13"/>
  </conditionalFormatting>
  <conditionalFormatting sqref="E96:E112">
    <cfRule type="duplicateValues" dxfId="11" priority="12"/>
  </conditionalFormatting>
  <conditionalFormatting sqref="B96:B112">
    <cfRule type="duplicateValues" dxfId="10" priority="10"/>
    <cfRule type="duplicateValues" dxfId="9" priority="11"/>
  </conditionalFormatting>
  <conditionalFormatting sqref="B96:B112">
    <cfRule type="duplicateValues" dxfId="8" priority="8"/>
    <cfRule type="duplicateValues" dxfId="7" priority="9"/>
  </conditionalFormatting>
  <conditionalFormatting sqref="B96:B112">
    <cfRule type="duplicateValues" dxfId="6" priority="7"/>
  </conditionalFormatting>
  <conditionalFormatting sqref="B96:B112">
    <cfRule type="duplicateValues" dxfId="5" priority="6"/>
  </conditionalFormatting>
  <conditionalFormatting sqref="B96:B112">
    <cfRule type="duplicateValues" dxfId="4" priority="4"/>
    <cfRule type="duplicateValues" dxfId="3" priority="5"/>
  </conditionalFormatting>
  <conditionalFormatting sqref="B96:B112">
    <cfRule type="duplicateValues" dxfId="2" priority="3"/>
  </conditionalFormatting>
  <conditionalFormatting sqref="E96:E112">
    <cfRule type="duplicateValues" dxfId="1" priority="2"/>
  </conditionalFormatting>
  <conditionalFormatting sqref="C96:C112">
    <cfRule type="duplicateValues" dxfId="0" priority="1"/>
  </conditionalFormatting>
  <hyperlinks>
    <hyperlink ref="B112" r:id="rId7" display="http://s460-helpdesk/CAisd/pdmweb.exe?OP=SEARCH+FACTORY=in+SKIPLIST=1+QBE.EQ.id=3681781"/>
    <hyperlink ref="B111" r:id="rId8" display="http://s460-helpdesk/CAisd/pdmweb.exe?OP=SEARCH+FACTORY=in+SKIPLIST=1+QBE.EQ.id=3681780"/>
    <hyperlink ref="B110" r:id="rId9" display="http://s460-helpdesk/CAisd/pdmweb.exe?OP=SEARCH+FACTORY=in+SKIPLIST=1+QBE.EQ.id=3681779"/>
    <hyperlink ref="B109" r:id="rId10" display="http://s460-helpdesk/CAisd/pdmweb.exe?OP=SEARCH+FACTORY=in+SKIPLIST=1+QBE.EQ.id=3681778"/>
    <hyperlink ref="B108" r:id="rId11" display="http://s460-helpdesk/CAisd/pdmweb.exe?OP=SEARCH+FACTORY=in+SKIPLIST=1+QBE.EQ.id=3681777"/>
    <hyperlink ref="B107" r:id="rId12" display="http://s460-helpdesk/CAisd/pdmweb.exe?OP=SEARCH+FACTORY=in+SKIPLIST=1+QBE.EQ.id=3681776"/>
    <hyperlink ref="B106" r:id="rId13" display="http://s460-helpdesk/CAisd/pdmweb.exe?OP=SEARCH+FACTORY=in+SKIPLIST=1+QBE.EQ.id=3681775"/>
    <hyperlink ref="B105" r:id="rId14" display="http://s460-helpdesk/CAisd/pdmweb.exe?OP=SEARCH+FACTORY=in+SKIPLIST=1+QBE.EQ.id=3681774"/>
    <hyperlink ref="B104" r:id="rId15" display="http://s460-helpdesk/CAisd/pdmweb.exe?OP=SEARCH+FACTORY=in+SKIPLIST=1+QBE.EQ.id=3681773"/>
    <hyperlink ref="B103" r:id="rId16" display="http://s460-helpdesk/CAisd/pdmweb.exe?OP=SEARCH+FACTORY=in+SKIPLIST=1+QBE.EQ.id=3681772"/>
    <hyperlink ref="B102" r:id="rId17" display="http://s460-helpdesk/CAisd/pdmweb.exe?OP=SEARCH+FACTORY=in+SKIPLIST=1+QBE.EQ.id=3681771"/>
    <hyperlink ref="B101" r:id="rId18" display="http://s460-helpdesk/CAisd/pdmweb.exe?OP=SEARCH+FACTORY=in+SKIPLIST=1+QBE.EQ.id=3681770"/>
    <hyperlink ref="B100" r:id="rId19" display="http://s460-helpdesk/CAisd/pdmweb.exe?OP=SEARCH+FACTORY=in+SKIPLIST=1+QBE.EQ.id=3681769"/>
    <hyperlink ref="B99" r:id="rId20" display="http://s460-helpdesk/CAisd/pdmweb.exe?OP=SEARCH+FACTORY=in+SKIPLIST=1+QBE.EQ.id=3681768"/>
    <hyperlink ref="B98" r:id="rId21" display="http://s460-helpdesk/CAisd/pdmweb.exe?OP=SEARCH+FACTORY=in+SKIPLIST=1+QBE.EQ.id=3681767"/>
    <hyperlink ref="B97" r:id="rId22" display="http://s460-helpdesk/CAisd/pdmweb.exe?OP=SEARCH+FACTORY=in+SKIPLIST=1+QBE.EQ.id=3681764"/>
    <hyperlink ref="B96" r:id="rId23" display="http://s460-helpdesk/CAisd/pdmweb.exe?OP=SEARCH+FACTORY=in+SKIPLIST=1+QBE.EQ.id=3681763"/>
  </hyperlinks>
  <pageMargins left="0.7" right="0.7" top="0.75" bottom="0.75" header="0.3" footer="0.3"/>
  <pageSetup scale="60" orientation="landscape" r:id="rId24"/>
  <legacy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topLeftCell="A79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3" t="s">
        <v>2147</v>
      </c>
      <c r="B1" s="184"/>
      <c r="C1" s="184"/>
      <c r="D1" s="184"/>
      <c r="E1" s="185"/>
      <c r="F1" s="181" t="s">
        <v>2546</v>
      </c>
      <c r="G1" s="182"/>
      <c r="H1" s="104">
        <f>COUNTIF(A:E,"2 Gavetas Vacias Y 1 Fallando")</f>
        <v>0</v>
      </c>
      <c r="I1" s="104">
        <f>COUNTIF(A:E,("3 Gavetas Vacias"))</f>
        <v>3</v>
      </c>
      <c r="J1" s="83">
        <f>COUNTIF(A:E,"2 Gavetas Fallando + 1 Vacias")</f>
        <v>0</v>
      </c>
    </row>
    <row r="2" spans="1:11" ht="25.5" customHeight="1" x14ac:dyDescent="0.25">
      <c r="A2" s="186" t="s">
        <v>2447</v>
      </c>
      <c r="B2" s="187"/>
      <c r="C2" s="187"/>
      <c r="D2" s="187"/>
      <c r="E2" s="188"/>
      <c r="F2" s="103" t="s">
        <v>2545</v>
      </c>
      <c r="G2" s="102">
        <f>G3+G4</f>
        <v>108</v>
      </c>
      <c r="H2" s="103" t="s">
        <v>2555</v>
      </c>
      <c r="I2" s="102">
        <f>COUNTIF(A:E,"Abastecido")</f>
        <v>14</v>
      </c>
      <c r="J2" s="103" t="s">
        <v>2572</v>
      </c>
      <c r="K2" s="102">
        <f>COUNTIF(REPORTE!1:1048576,"REINICIO FALLIDO")</f>
        <v>1</v>
      </c>
    </row>
    <row r="3" spans="1:11" ht="18" x14ac:dyDescent="0.25">
      <c r="A3" s="126"/>
      <c r="B3" s="148"/>
      <c r="C3" s="127"/>
      <c r="D3" s="127"/>
      <c r="E3" s="134"/>
      <c r="F3" s="103" t="s">
        <v>2544</v>
      </c>
      <c r="G3" s="102">
        <f>COUNTIF(REPORTE!A:Q,"fuera de Servicio")</f>
        <v>108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44407.25</v>
      </c>
      <c r="C4" s="127"/>
      <c r="D4" s="127"/>
      <c r="E4" s="13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44407.708333333336</v>
      </c>
      <c r="C5" s="156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3</v>
      </c>
    </row>
    <row r="6" spans="1:11" ht="18" x14ac:dyDescent="0.25">
      <c r="A6" s="126"/>
      <c r="B6" s="148"/>
      <c r="C6" s="127"/>
      <c r="D6" s="127"/>
      <c r="E6" s="13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89" t="s">
        <v>2576</v>
      </c>
      <c r="B7" s="190"/>
      <c r="C7" s="190"/>
      <c r="D7" s="190"/>
      <c r="E7" s="191"/>
      <c r="F7" s="103" t="s">
        <v>2547</v>
      </c>
      <c r="G7" s="102">
        <f>COUNTIF(A:E,"Sin Efectivo")</f>
        <v>10</v>
      </c>
      <c r="H7" s="103" t="s">
        <v>2553</v>
      </c>
      <c r="I7" s="102">
        <f>COUNTIF(A:E,"GAVETA DE DEPOSITO LLENA")</f>
        <v>3</v>
      </c>
    </row>
    <row r="8" spans="1:11" ht="18" x14ac:dyDescent="0.25">
      <c r="A8" s="140" t="s">
        <v>15</v>
      </c>
      <c r="B8" s="140" t="s">
        <v>2412</v>
      </c>
      <c r="C8" s="140" t="s">
        <v>46</v>
      </c>
      <c r="D8" s="140" t="s">
        <v>2415</v>
      </c>
      <c r="E8" s="140" t="s">
        <v>2413</v>
      </c>
    </row>
    <row r="9" spans="1:11" s="116" customFormat="1" ht="18" x14ac:dyDescent="0.25">
      <c r="A9" s="142" t="str">
        <f>VLOOKUP(B9,'[1]LISTADO ATM'!$A$2:$C$822,3,0)</f>
        <v>DISTRITO NACIONAL</v>
      </c>
      <c r="B9" s="165">
        <v>735</v>
      </c>
      <c r="C9" s="143" t="str">
        <f>VLOOKUP(B9,'[1]LISTADO ATM'!$A$2:$B$822,2,0)</f>
        <v xml:space="preserve">ATM Oficina Independencia II  </v>
      </c>
      <c r="D9" s="139" t="s">
        <v>2540</v>
      </c>
      <c r="E9" s="157" t="s">
        <v>2605</v>
      </c>
    </row>
    <row r="10" spans="1:11" s="116" customFormat="1" ht="18" x14ac:dyDescent="0.25">
      <c r="A10" s="142" t="str">
        <f>VLOOKUP(B10,'[1]LISTADO ATM'!$A$2:$C$822,3,0)</f>
        <v>NORTE</v>
      </c>
      <c r="B10" s="165">
        <v>869</v>
      </c>
      <c r="C10" s="143" t="str">
        <f>VLOOKUP(B10,'[1]LISTADO ATM'!$A$2:$B$822,2,0)</f>
        <v xml:space="preserve">ATM Estación Isla La Cueva (Cotuí) </v>
      </c>
      <c r="D10" s="139" t="s">
        <v>2540</v>
      </c>
      <c r="E10" s="143">
        <v>3335971429</v>
      </c>
    </row>
    <row r="11" spans="1:11" s="116" customFormat="1" ht="18" x14ac:dyDescent="0.25">
      <c r="A11" s="142" t="str">
        <f>VLOOKUP(B11,'[1]LISTADO ATM'!$A$2:$C$822,3,0)</f>
        <v>ESTE</v>
      </c>
      <c r="B11" s="147">
        <v>219</v>
      </c>
      <c r="C11" s="143" t="str">
        <f>VLOOKUP(B11,'[1]LISTADO ATM'!$A$2:$B$822,2,0)</f>
        <v xml:space="preserve">ATM Oficina La Altagracia (Higuey) </v>
      </c>
      <c r="D11" s="139" t="s">
        <v>2540</v>
      </c>
      <c r="E11" s="143">
        <v>3335971712</v>
      </c>
    </row>
    <row r="12" spans="1:11" s="116" customFormat="1" ht="18" x14ac:dyDescent="0.25">
      <c r="A12" s="142" t="str">
        <f>VLOOKUP(B12,'[1]LISTADO ATM'!$A$2:$C$822,3,0)</f>
        <v>NORTE</v>
      </c>
      <c r="B12" s="147">
        <v>605</v>
      </c>
      <c r="C12" s="143" t="str">
        <f>VLOOKUP(B12,'[1]LISTADO ATM'!$A$2:$B$822,2,0)</f>
        <v xml:space="preserve">ATM Oficina Bonao I </v>
      </c>
      <c r="D12" s="139" t="s">
        <v>2540</v>
      </c>
      <c r="E12" s="143">
        <v>3335971830</v>
      </c>
    </row>
    <row r="13" spans="1:11" s="116" customFormat="1" ht="18" x14ac:dyDescent="0.25">
      <c r="A13" s="142" t="str">
        <f>VLOOKUP(B13,'[1]LISTADO ATM'!$A$2:$C$822,3,0)</f>
        <v>DISTRITO NACIONAL</v>
      </c>
      <c r="B13" s="165">
        <v>884</v>
      </c>
      <c r="C13" s="143" t="str">
        <f>VLOOKUP(B13,'[1]LISTADO ATM'!$A$2:$B$822,2,0)</f>
        <v xml:space="preserve">ATM UNP Olé Sabana Perdida </v>
      </c>
      <c r="D13" s="139" t="s">
        <v>2540</v>
      </c>
      <c r="E13" s="143">
        <v>3335971838</v>
      </c>
    </row>
    <row r="14" spans="1:11" s="116" customFormat="1" ht="18" x14ac:dyDescent="0.25">
      <c r="A14" s="142" t="str">
        <f>VLOOKUP(B14,'[1]LISTADO ATM'!$A$2:$C$822,3,0)</f>
        <v>NORTE</v>
      </c>
      <c r="B14" s="147">
        <v>965</v>
      </c>
      <c r="C14" s="143" t="str">
        <f>VLOOKUP(B14,'[1]LISTADO ATM'!$A$2:$B$822,2,0)</f>
        <v xml:space="preserve">ATM S/M La Fuente FUN (Santiago) </v>
      </c>
      <c r="D14" s="139" t="s">
        <v>2540</v>
      </c>
      <c r="E14" s="143" t="s">
        <v>2604</v>
      </c>
    </row>
    <row r="15" spans="1:11" s="116" customFormat="1" ht="18" x14ac:dyDescent="0.25">
      <c r="A15" s="142" t="str">
        <f>VLOOKUP(B15,'[1]LISTADO ATM'!$A$2:$C$822,3,0)</f>
        <v>DISTRITO NACIONAL</v>
      </c>
      <c r="B15" s="147">
        <v>790</v>
      </c>
      <c r="C15" s="143" t="str">
        <f>VLOOKUP(B15,'[1]LISTADO ATM'!$A$2:$B$822,2,0)</f>
        <v xml:space="preserve">ATM Oficina Bella Vista Mall I </v>
      </c>
      <c r="D15" s="139" t="s">
        <v>2540</v>
      </c>
      <c r="E15" s="143">
        <v>3335971864</v>
      </c>
    </row>
    <row r="16" spans="1:11" s="116" customFormat="1" ht="18" x14ac:dyDescent="0.25">
      <c r="A16" s="142" t="str">
        <f>VLOOKUP(B16,'[1]LISTADO ATM'!$A$2:$C$822,3,0)</f>
        <v>ESTE</v>
      </c>
      <c r="B16" s="147">
        <v>742</v>
      </c>
      <c r="C16" s="143" t="str">
        <f>VLOOKUP(B16,'[1]LISTADO ATM'!$A$2:$B$822,2,0)</f>
        <v xml:space="preserve">ATM Oficina Plaza del Rey (La Romana) </v>
      </c>
      <c r="D16" s="139" t="s">
        <v>2540</v>
      </c>
      <c r="E16" s="143">
        <v>3335971886</v>
      </c>
    </row>
    <row r="17" spans="1:5" s="116" customFormat="1" ht="18" customHeight="1" x14ac:dyDescent="0.25">
      <c r="A17" s="142" t="str">
        <f>VLOOKUP(B17,'[1]LISTADO ATM'!$A$2:$C$822,3,0)</f>
        <v>NORTE</v>
      </c>
      <c r="B17" s="147">
        <v>746</v>
      </c>
      <c r="C17" s="143" t="str">
        <f>VLOOKUP(B17,'[1]LISTADO ATM'!$A$2:$B$822,2,0)</f>
        <v xml:space="preserve">ATM Oficina Las Terrenas </v>
      </c>
      <c r="D17" s="139" t="s">
        <v>2540</v>
      </c>
      <c r="E17" s="143">
        <v>3335972260</v>
      </c>
    </row>
    <row r="18" spans="1:5" s="116" customFormat="1" ht="18" customHeight="1" x14ac:dyDescent="0.25">
      <c r="A18" s="142" t="str">
        <f>VLOOKUP(B18,'[1]LISTADO ATM'!$A$2:$C$822,3,0)</f>
        <v>DISTRITO NACIONAL</v>
      </c>
      <c r="B18" s="165">
        <v>449</v>
      </c>
      <c r="C18" s="143" t="str">
        <f>VLOOKUP(B18,'[1]LISTADO ATM'!$A$2:$B$822,2,0)</f>
        <v>ATM Autobanco Lope de Vega II</v>
      </c>
      <c r="D18" s="139" t="s">
        <v>2540</v>
      </c>
      <c r="E18" s="157">
        <v>3335971635</v>
      </c>
    </row>
    <row r="19" spans="1:5" s="116" customFormat="1" ht="18" customHeight="1" x14ac:dyDescent="0.25">
      <c r="A19" s="142" t="str">
        <f>VLOOKUP(B19,'[1]LISTADO ATM'!$A$2:$C$822,3,0)</f>
        <v>DISTRITO NACIONAL</v>
      </c>
      <c r="B19" s="165">
        <v>515</v>
      </c>
      <c r="C19" s="143" t="str">
        <f>VLOOKUP(B19,'[1]LISTADO ATM'!$A$2:$B$822,2,0)</f>
        <v xml:space="preserve">ATM Oficina Agora Mall I </v>
      </c>
      <c r="D19" s="139" t="s">
        <v>2540</v>
      </c>
      <c r="E19" s="157" t="s">
        <v>2606</v>
      </c>
    </row>
    <row r="20" spans="1:5" s="126" customFormat="1" ht="18" customHeight="1" x14ac:dyDescent="0.25">
      <c r="A20" s="142" t="str">
        <f>VLOOKUP(B20,'[1]LISTADO ATM'!$A$2:$C$822,3,0)</f>
        <v>DISTRITO NACIONAL</v>
      </c>
      <c r="B20" s="165">
        <v>377</v>
      </c>
      <c r="C20" s="143" t="str">
        <f>VLOOKUP(B20,'[1]LISTADO ATM'!$A$2:$B$822,2,0)</f>
        <v>ATM Estación del Metro Eduardo Brito</v>
      </c>
      <c r="D20" s="139" t="s">
        <v>2540</v>
      </c>
      <c r="E20" s="157">
        <v>3335971834</v>
      </c>
    </row>
    <row r="21" spans="1:5" s="126" customFormat="1" ht="18" customHeight="1" x14ac:dyDescent="0.25">
      <c r="A21" s="142" t="str">
        <f>VLOOKUP(B21,'[1]LISTADO ATM'!$A$2:$C$822,3,0)</f>
        <v>SUR</v>
      </c>
      <c r="B21" s="165">
        <v>962</v>
      </c>
      <c r="C21" s="143" t="str">
        <f>VLOOKUP(B21,'[1]LISTADO ATM'!$A$2:$B$822,2,0)</f>
        <v xml:space="preserve">ATM Oficina Villa Ofelia II (San Juan) </v>
      </c>
      <c r="D21" s="139" t="s">
        <v>2540</v>
      </c>
      <c r="E21" s="157">
        <v>3335971965</v>
      </c>
    </row>
    <row r="22" spans="1:5" s="126" customFormat="1" ht="18" customHeight="1" x14ac:dyDescent="0.25">
      <c r="A22" s="142" t="str">
        <f>VLOOKUP(B22,'[1]LISTADO ATM'!$A$2:$C$822,3,0)</f>
        <v>SUR</v>
      </c>
      <c r="B22" s="165">
        <v>766</v>
      </c>
      <c r="C22" s="143" t="str">
        <f>VLOOKUP(B22,'[1]LISTADO ATM'!$A$2:$B$822,2,0)</f>
        <v xml:space="preserve">ATM Oficina Azua II </v>
      </c>
      <c r="D22" s="139" t="s">
        <v>2540</v>
      </c>
      <c r="E22" s="157">
        <v>3335972047</v>
      </c>
    </row>
    <row r="23" spans="1:5" s="126" customFormat="1" ht="18" customHeight="1" x14ac:dyDescent="0.25">
      <c r="A23" s="142" t="e">
        <f>VLOOKUP(B23,'[1]LISTADO ATM'!$A$2:$C$822,3,0)</f>
        <v>#N/A</v>
      </c>
      <c r="B23" s="165"/>
      <c r="C23" s="143" t="e">
        <f>VLOOKUP(B23,'[1]LISTADO ATM'!$A$2:$B$822,2,0)</f>
        <v>#N/A</v>
      </c>
      <c r="D23" s="139"/>
      <c r="E23" s="143"/>
    </row>
    <row r="24" spans="1:5" s="126" customFormat="1" ht="18" customHeight="1" x14ac:dyDescent="0.25">
      <c r="A24" s="142" t="e">
        <f>VLOOKUP(B24,'[1]LISTADO ATM'!$A$2:$C$822,3,0)</f>
        <v>#N/A</v>
      </c>
      <c r="B24" s="165"/>
      <c r="C24" s="143" t="e">
        <f>VLOOKUP(B24,'[1]LISTADO ATM'!$A$2:$B$822,2,0)</f>
        <v>#N/A</v>
      </c>
      <c r="D24" s="139"/>
      <c r="E24" s="143"/>
    </row>
    <row r="25" spans="1:5" s="126" customFormat="1" ht="18" customHeight="1" x14ac:dyDescent="0.25">
      <c r="A25" s="142" t="e">
        <f>VLOOKUP(B25,'[1]LISTADO ATM'!$A$2:$C$822,3,0)</f>
        <v>#N/A</v>
      </c>
      <c r="B25" s="165"/>
      <c r="C25" s="143" t="e">
        <f>VLOOKUP(B25,'[1]LISTADO ATM'!$A$2:$B$822,2,0)</f>
        <v>#N/A</v>
      </c>
      <c r="D25" s="139"/>
      <c r="E25" s="143"/>
    </row>
    <row r="26" spans="1:5" s="126" customFormat="1" ht="18" customHeight="1" x14ac:dyDescent="0.25">
      <c r="A26" s="142" t="e">
        <f>VLOOKUP(B26,'[1]LISTADO ATM'!$A$2:$C$822,3,0)</f>
        <v>#N/A</v>
      </c>
      <c r="B26" s="165"/>
      <c r="C26" s="143" t="e">
        <f>VLOOKUP(B26,'[1]LISTADO ATM'!$A$2:$B$822,2,0)</f>
        <v>#N/A</v>
      </c>
      <c r="D26" s="139"/>
      <c r="E26" s="143"/>
    </row>
    <row r="27" spans="1:5" s="126" customFormat="1" ht="18" customHeight="1" x14ac:dyDescent="0.25">
      <c r="A27" s="142" t="e">
        <f>VLOOKUP(B27,'[1]LISTADO ATM'!$A$2:$C$822,3,0)</f>
        <v>#N/A</v>
      </c>
      <c r="B27" s="165"/>
      <c r="C27" s="143" t="e">
        <f>VLOOKUP(B27,'[1]LISTADO ATM'!$A$2:$B$822,2,0)</f>
        <v>#N/A</v>
      </c>
      <c r="D27" s="139"/>
      <c r="E27" s="143"/>
    </row>
    <row r="28" spans="1:5" s="126" customFormat="1" ht="18" customHeight="1" thickBot="1" x14ac:dyDescent="0.3">
      <c r="A28" s="129" t="s">
        <v>2468</v>
      </c>
      <c r="B28" s="158">
        <f>COUNT(B9:B27)</f>
        <v>14</v>
      </c>
      <c r="C28" s="195"/>
      <c r="D28" s="196"/>
      <c r="E28" s="197"/>
    </row>
    <row r="29" spans="1:5" s="126" customFormat="1" ht="18" customHeight="1" x14ac:dyDescent="0.25">
      <c r="B29" s="149"/>
      <c r="E29" s="131"/>
    </row>
    <row r="30" spans="1:5" s="126" customFormat="1" ht="18" customHeight="1" x14ac:dyDescent="0.25">
      <c r="A30" s="189" t="s">
        <v>2577</v>
      </c>
      <c r="B30" s="190"/>
      <c r="C30" s="190"/>
      <c r="D30" s="190"/>
      <c r="E30" s="191"/>
    </row>
    <row r="31" spans="1:5" s="116" customFormat="1" ht="18" customHeight="1" x14ac:dyDescent="0.25">
      <c r="A31" s="140" t="s">
        <v>15</v>
      </c>
      <c r="B31" s="140" t="s">
        <v>2412</v>
      </c>
      <c r="C31" s="140" t="s">
        <v>46</v>
      </c>
      <c r="D31" s="140" t="s">
        <v>2415</v>
      </c>
      <c r="E31" s="140" t="s">
        <v>2413</v>
      </c>
    </row>
    <row r="32" spans="1:5" s="116" customFormat="1" ht="18" x14ac:dyDescent="0.25">
      <c r="A32" s="142" t="str">
        <f>VLOOKUP(B32,'[1]LISTADO ATM'!$A$2:$C$822,3,0)</f>
        <v>DISTRITO NACIONAL</v>
      </c>
      <c r="B32" s="165">
        <v>326</v>
      </c>
      <c r="C32" s="143" t="str">
        <f>VLOOKUP(B32,'[1]LISTADO ATM'!$A$2:$B$822,2,0)</f>
        <v>ATM Autoservicio Jiménez Moya II</v>
      </c>
      <c r="D32" s="139" t="s">
        <v>2536</v>
      </c>
      <c r="E32" s="157">
        <v>3335971876</v>
      </c>
    </row>
    <row r="33" spans="1:5" s="116" customFormat="1" ht="18.75" customHeight="1" x14ac:dyDescent="0.25">
      <c r="A33" s="142" t="e">
        <f>VLOOKUP(B33,'[1]LISTADO ATM'!$A$2:$C$822,3,0)</f>
        <v>#N/A</v>
      </c>
      <c r="B33" s="165"/>
      <c r="C33" s="143" t="e">
        <f>VLOOKUP(B33,'[1]LISTADO ATM'!$A$2:$B$822,2,0)</f>
        <v>#N/A</v>
      </c>
      <c r="D33" s="139"/>
      <c r="E33" s="143"/>
    </row>
    <row r="34" spans="1:5" s="116" customFormat="1" ht="18" x14ac:dyDescent="0.25">
      <c r="A34" s="142" t="e">
        <f>VLOOKUP(B34,'[1]LISTADO ATM'!$A$2:$C$822,3,0)</f>
        <v>#N/A</v>
      </c>
      <c r="B34" s="165"/>
      <c r="C34" s="143" t="e">
        <f>VLOOKUP(B34,'[1]LISTADO ATM'!$A$2:$B$822,2,0)</f>
        <v>#N/A</v>
      </c>
      <c r="D34" s="139"/>
      <c r="E34" s="143"/>
    </row>
    <row r="35" spans="1:5" s="116" customFormat="1" ht="18" x14ac:dyDescent="0.25">
      <c r="A35" s="142" t="e">
        <f>VLOOKUP(B35,'[1]LISTADO ATM'!$A$2:$C$822,3,0)</f>
        <v>#N/A</v>
      </c>
      <c r="B35" s="165"/>
      <c r="C35" s="143" t="e">
        <f>VLOOKUP(B35,'[1]LISTADO ATM'!$A$2:$B$822,2,0)</f>
        <v>#N/A</v>
      </c>
      <c r="D35" s="139"/>
      <c r="E35" s="143"/>
    </row>
    <row r="36" spans="1:5" s="116" customFormat="1" ht="18.75" thickBot="1" x14ac:dyDescent="0.3">
      <c r="A36" s="129" t="s">
        <v>2468</v>
      </c>
      <c r="B36" s="158">
        <f>COUNT(B32:B35)</f>
        <v>1</v>
      </c>
      <c r="C36" s="195"/>
      <c r="D36" s="196"/>
      <c r="E36" s="197"/>
    </row>
    <row r="37" spans="1:5" s="116" customFormat="1" ht="15.75" thickBot="1" x14ac:dyDescent="0.3">
      <c r="A37" s="126"/>
      <c r="B37" s="149"/>
      <c r="C37" s="126"/>
      <c r="D37" s="126"/>
      <c r="E37" s="131"/>
    </row>
    <row r="38" spans="1:5" s="116" customFormat="1" ht="18.75" customHeight="1" thickBot="1" x14ac:dyDescent="0.3">
      <c r="A38" s="198" t="s">
        <v>2469</v>
      </c>
      <c r="B38" s="199"/>
      <c r="C38" s="199"/>
      <c r="D38" s="199"/>
      <c r="E38" s="200"/>
    </row>
    <row r="39" spans="1:5" s="116" customFormat="1" ht="18" x14ac:dyDescent="0.25">
      <c r="A39" s="128" t="s">
        <v>15</v>
      </c>
      <c r="B39" s="136" t="s">
        <v>2412</v>
      </c>
      <c r="C39" s="128" t="s">
        <v>46</v>
      </c>
      <c r="D39" s="128" t="s">
        <v>2415</v>
      </c>
      <c r="E39" s="136" t="s">
        <v>2413</v>
      </c>
    </row>
    <row r="40" spans="1:5" s="126" customFormat="1" ht="18.75" customHeight="1" x14ac:dyDescent="0.25">
      <c r="A40" s="142" t="str">
        <f>VLOOKUP(B40,'[1]LISTADO ATM'!$A$2:$C$822,3,0)</f>
        <v>SUR</v>
      </c>
      <c r="B40" s="147">
        <v>103</v>
      </c>
      <c r="C40" s="143" t="str">
        <f>VLOOKUP(B40,'[1]LISTADO ATM'!$A$2:$B$822,2,0)</f>
        <v xml:space="preserve">ATM Oficina Las Matas de Farfán </v>
      </c>
      <c r="D40" s="160" t="s">
        <v>2433</v>
      </c>
      <c r="E40" s="143">
        <v>3335969483</v>
      </c>
    </row>
    <row r="41" spans="1:5" s="126" customFormat="1" ht="18.75" customHeight="1" x14ac:dyDescent="0.25">
      <c r="A41" s="152" t="str">
        <f>VLOOKUP(B41,'[1]LISTADO ATM'!$A$2:$C$822,3,0)</f>
        <v>DISTRITO NACIONAL</v>
      </c>
      <c r="B41" s="147">
        <v>821</v>
      </c>
      <c r="C41" s="153" t="str">
        <f>VLOOKUP(B41,'[1]LISTADO ATM'!$A$2:$B$822,2,0)</f>
        <v xml:space="preserve">ATM S/M Bravo Churchill </v>
      </c>
      <c r="D41" s="154" t="s">
        <v>2433</v>
      </c>
      <c r="E41" s="143">
        <v>3335970971</v>
      </c>
    </row>
    <row r="42" spans="1:5" s="126" customFormat="1" ht="18.75" customHeight="1" x14ac:dyDescent="0.25">
      <c r="A42" s="152" t="str">
        <f>VLOOKUP(B42,'[1]LISTADO ATM'!$A$2:$C$822,3,0)</f>
        <v>DISTRITO NACIONAL</v>
      </c>
      <c r="B42" s="147">
        <v>24</v>
      </c>
      <c r="C42" s="153" t="str">
        <f>VLOOKUP(B42,'[1]LISTADO ATM'!$A$2:$B$822,2,0)</f>
        <v xml:space="preserve">ATM Oficina Eusebio Manzueta </v>
      </c>
      <c r="D42" s="154" t="s">
        <v>2433</v>
      </c>
      <c r="E42" s="143">
        <v>3335971641</v>
      </c>
    </row>
    <row r="43" spans="1:5" s="126" customFormat="1" ht="18.75" customHeight="1" x14ac:dyDescent="0.25">
      <c r="A43" s="152" t="str">
        <f>VLOOKUP(B43,'[1]LISTADO ATM'!$A$2:$C$822,3,0)</f>
        <v>DISTRITO NACIONAL</v>
      </c>
      <c r="B43" s="147">
        <v>169</v>
      </c>
      <c r="C43" s="153" t="str">
        <f>VLOOKUP(B43,'[1]LISTADO ATM'!$A$2:$B$822,2,0)</f>
        <v xml:space="preserve">ATM Oficina Caonabo </v>
      </c>
      <c r="D43" s="154" t="s">
        <v>2433</v>
      </c>
      <c r="E43" s="143">
        <v>3335971869</v>
      </c>
    </row>
    <row r="44" spans="1:5" s="126" customFormat="1" ht="18.75" customHeight="1" x14ac:dyDescent="0.25">
      <c r="A44" s="152" t="str">
        <f>VLOOKUP(B44,'[1]LISTADO ATM'!$A$2:$C$822,3,0)</f>
        <v>ESTE</v>
      </c>
      <c r="B44" s="147">
        <v>843</v>
      </c>
      <c r="C44" s="153" t="str">
        <f>VLOOKUP(B44,'[1]LISTADO ATM'!$A$2:$B$822,2,0)</f>
        <v xml:space="preserve">ATM Oficina Romana Centro </v>
      </c>
      <c r="D44" s="154" t="s">
        <v>2433</v>
      </c>
      <c r="E44" s="143">
        <v>3335971885</v>
      </c>
    </row>
    <row r="45" spans="1:5" s="126" customFormat="1" ht="18.75" customHeight="1" x14ac:dyDescent="0.25">
      <c r="A45" s="152" t="str">
        <f>VLOOKUP(B45,'[1]LISTADO ATM'!$A$2:$C$822,3,0)</f>
        <v>DISTRITO NACIONAL</v>
      </c>
      <c r="B45" s="147">
        <v>813</v>
      </c>
      <c r="C45" s="153" t="str">
        <f>VLOOKUP(B45,'[1]LISTADO ATM'!$A$2:$B$822,2,0)</f>
        <v>ATM Oficina Occidental Mall</v>
      </c>
      <c r="D45" s="154" t="s">
        <v>2433</v>
      </c>
      <c r="E45" s="143">
        <v>3335972266</v>
      </c>
    </row>
    <row r="46" spans="1:5" s="126" customFormat="1" ht="18.75" customHeight="1" x14ac:dyDescent="0.25">
      <c r="A46" s="152" t="str">
        <f>VLOOKUP(B46,'[1]LISTADO ATM'!$A$2:$C$822,3,0)</f>
        <v>DISTRITO NACIONAL</v>
      </c>
      <c r="B46" s="147">
        <v>958</v>
      </c>
      <c r="C46" s="153" t="str">
        <f>VLOOKUP(B46,'[1]LISTADO ATM'!$A$2:$B$822,2,0)</f>
        <v xml:space="preserve">ATM Olé Aut. San Isidro </v>
      </c>
      <c r="D46" s="154" t="s">
        <v>2433</v>
      </c>
      <c r="E46" s="143">
        <v>3335972402</v>
      </c>
    </row>
    <row r="47" spans="1:5" s="126" customFormat="1" ht="18.75" customHeight="1" x14ac:dyDescent="0.25">
      <c r="A47" s="152" t="str">
        <f>VLOOKUP(B47,'[1]LISTADO ATM'!$A$2:$C$822,3,0)</f>
        <v>ESTE</v>
      </c>
      <c r="B47" s="147">
        <v>822</v>
      </c>
      <c r="C47" s="153" t="str">
        <f>VLOOKUP(B47,'[1]LISTADO ATM'!$A$2:$B$822,2,0)</f>
        <v xml:space="preserve">ATM INDUSPALMA </v>
      </c>
      <c r="D47" s="154" t="s">
        <v>2433</v>
      </c>
      <c r="E47" s="143">
        <v>3335972402</v>
      </c>
    </row>
    <row r="48" spans="1:5" s="116" customFormat="1" ht="18" x14ac:dyDescent="0.25">
      <c r="A48" s="152" t="str">
        <f>VLOOKUP(B48,'[1]LISTADO ATM'!$A$2:$C$822,3,0)</f>
        <v>DISTRITO NACIONAL</v>
      </c>
      <c r="B48" s="147">
        <v>540</v>
      </c>
      <c r="C48" s="153" t="str">
        <f>VLOOKUP(B48,'[1]LISTADO ATM'!$A$2:$B$822,2,0)</f>
        <v xml:space="preserve">ATM Autoservicio Sambil I </v>
      </c>
      <c r="D48" s="154" t="s">
        <v>2433</v>
      </c>
      <c r="E48" s="143">
        <v>3335972666</v>
      </c>
    </row>
    <row r="49" spans="1:5" s="116" customFormat="1" ht="18" customHeight="1" x14ac:dyDescent="0.25">
      <c r="A49" s="152" t="str">
        <f>VLOOKUP(B49,'[1]LISTADO ATM'!$A$2:$C$822,3,0)</f>
        <v>DISTRITO NACIONAL</v>
      </c>
      <c r="B49" s="147">
        <v>706</v>
      </c>
      <c r="C49" s="153" t="str">
        <f>VLOOKUP(B49,'[1]LISTADO ATM'!$A$2:$B$822,2,0)</f>
        <v xml:space="preserve">ATM S/M Pristine </v>
      </c>
      <c r="D49" s="154" t="s">
        <v>2433</v>
      </c>
      <c r="E49" s="143">
        <v>3335972677</v>
      </c>
    </row>
    <row r="50" spans="1:5" s="116" customFormat="1" ht="18" x14ac:dyDescent="0.25">
      <c r="A50" s="152" t="e">
        <f>VLOOKUP(B50,'[1]LISTADO ATM'!$A$2:$C$822,3,0)</f>
        <v>#N/A</v>
      </c>
      <c r="B50" s="147"/>
      <c r="C50" s="153" t="e">
        <f>VLOOKUP(B50,'[1]LISTADO ATM'!$A$2:$B$822,2,0)</f>
        <v>#N/A</v>
      </c>
      <c r="D50" s="154"/>
      <c r="E50" s="143"/>
    </row>
    <row r="51" spans="1:5" s="116" customFormat="1" ht="18" customHeight="1" x14ac:dyDescent="0.25">
      <c r="A51" s="152" t="e">
        <f>VLOOKUP(B51,'[1]LISTADO ATM'!$A$2:$C$822,3,0)</f>
        <v>#N/A</v>
      </c>
      <c r="B51" s="147"/>
      <c r="C51" s="153" t="e">
        <f>VLOOKUP(B51,'[1]LISTADO ATM'!$A$2:$B$822,2,0)</f>
        <v>#N/A</v>
      </c>
      <c r="D51" s="154"/>
      <c r="E51" s="143"/>
    </row>
    <row r="52" spans="1:5" s="116" customFormat="1" ht="18" x14ac:dyDescent="0.25">
      <c r="A52" s="152" t="e">
        <f>VLOOKUP(B52,'[1]LISTADO ATM'!$A$2:$C$822,3,0)</f>
        <v>#N/A</v>
      </c>
      <c r="B52" s="147"/>
      <c r="C52" s="153" t="e">
        <f>VLOOKUP(B52,'[1]LISTADO ATM'!$A$2:$B$822,2,0)</f>
        <v>#N/A</v>
      </c>
      <c r="D52" s="154"/>
      <c r="E52" s="143"/>
    </row>
    <row r="53" spans="1:5" s="116" customFormat="1" ht="18" x14ac:dyDescent="0.25">
      <c r="A53" s="152" t="e">
        <f>VLOOKUP(B53,'[1]LISTADO ATM'!$A$2:$C$822,3,0)</f>
        <v>#N/A</v>
      </c>
      <c r="B53" s="147"/>
      <c r="C53" s="153" t="e">
        <f>VLOOKUP(B53,'[1]LISTADO ATM'!$A$2:$B$822,2,0)</f>
        <v>#N/A</v>
      </c>
      <c r="D53" s="154"/>
      <c r="E53" s="143"/>
    </row>
    <row r="54" spans="1:5" s="126" customFormat="1" ht="18.75" thickBot="1" x14ac:dyDescent="0.3">
      <c r="A54" s="144"/>
      <c r="B54" s="158">
        <f>COUNT(B40:B53)</f>
        <v>10</v>
      </c>
      <c r="C54" s="138"/>
      <c r="D54" s="138"/>
      <c r="E54" s="138"/>
    </row>
    <row r="55" spans="1:5" s="126" customFormat="1" ht="15.75" thickBot="1" x14ac:dyDescent="0.3">
      <c r="B55" s="149"/>
      <c r="E55" s="131"/>
    </row>
    <row r="56" spans="1:5" s="126" customFormat="1" ht="18" x14ac:dyDescent="0.25">
      <c r="A56" s="192" t="s">
        <v>2599</v>
      </c>
      <c r="B56" s="193"/>
      <c r="C56" s="193"/>
      <c r="D56" s="193"/>
      <c r="E56" s="194"/>
    </row>
    <row r="57" spans="1:5" s="116" customFormat="1" ht="18.75" customHeight="1" x14ac:dyDescent="0.25">
      <c r="A57" s="140" t="s">
        <v>15</v>
      </c>
      <c r="B57" s="140" t="s">
        <v>2412</v>
      </c>
      <c r="C57" s="140" t="s">
        <v>46</v>
      </c>
      <c r="D57" s="140" t="s">
        <v>2415</v>
      </c>
      <c r="E57" s="140" t="s">
        <v>2413</v>
      </c>
    </row>
    <row r="58" spans="1:5" s="116" customFormat="1" ht="18" x14ac:dyDescent="0.25">
      <c r="A58" s="142" t="str">
        <f>VLOOKUP(B58,'[1]LISTADO ATM'!$A$2:$C$822,3,0)</f>
        <v>DISTRITO NACIONAL</v>
      </c>
      <c r="B58" s="165">
        <v>932</v>
      </c>
      <c r="C58" s="143" t="str">
        <f>VLOOKUP(B58,'[1]LISTADO ATM'!$A$2:$B$822,2,0)</f>
        <v xml:space="preserve">ATM Banco Agrícola </v>
      </c>
      <c r="D58" s="142" t="s">
        <v>2475</v>
      </c>
      <c r="E58" s="143" t="s">
        <v>2601</v>
      </c>
    </row>
    <row r="59" spans="1:5" s="116" customFormat="1" ht="18" x14ac:dyDescent="0.25">
      <c r="A59" s="142" t="str">
        <f>VLOOKUP(B59,'[1]LISTADO ATM'!$A$2:$C$822,3,0)</f>
        <v>DISTRITO NACIONAL</v>
      </c>
      <c r="B59" s="165">
        <v>640</v>
      </c>
      <c r="C59" s="143" t="str">
        <f>VLOOKUP(B59,'[1]LISTADO ATM'!$A$2:$B$822,2,0)</f>
        <v xml:space="preserve">ATM Ministerio Obras Públicas </v>
      </c>
      <c r="D59" s="142" t="s">
        <v>2475</v>
      </c>
      <c r="E59" s="157">
        <v>3335971425</v>
      </c>
    </row>
    <row r="60" spans="1:5" s="116" customFormat="1" ht="18.75" customHeight="1" x14ac:dyDescent="0.25">
      <c r="A60" s="142" t="str">
        <f>VLOOKUP(B60,'[1]LISTADO ATM'!$A$2:$C$822,3,0)</f>
        <v>DISTRITO NACIONAL</v>
      </c>
      <c r="B60" s="165">
        <v>908</v>
      </c>
      <c r="C60" s="143" t="str">
        <f>VLOOKUP(B60,'[1]LISTADO ATM'!$A$2:$B$822,2,0)</f>
        <v xml:space="preserve">ATM Oficina Plaza Botánika </v>
      </c>
      <c r="D60" s="142" t="s">
        <v>2475</v>
      </c>
      <c r="E60" s="157">
        <v>3335970949</v>
      </c>
    </row>
    <row r="61" spans="1:5" s="116" customFormat="1" ht="18" x14ac:dyDescent="0.25">
      <c r="A61" s="142" t="str">
        <f>VLOOKUP(B61,'[1]LISTADO ATM'!$A$2:$C$822,3,0)</f>
        <v>DISTRITO NACIONAL</v>
      </c>
      <c r="B61" s="165">
        <v>580</v>
      </c>
      <c r="C61" s="143" t="str">
        <f>VLOOKUP(B61,'[1]LISTADO ATM'!$A$2:$B$822,2,0)</f>
        <v xml:space="preserve">ATM Edificio Propagas </v>
      </c>
      <c r="D61" s="142" t="s">
        <v>2475</v>
      </c>
      <c r="E61" s="157">
        <v>3335971827</v>
      </c>
    </row>
    <row r="62" spans="1:5" s="116" customFormat="1" ht="18" x14ac:dyDescent="0.25">
      <c r="A62" s="142" t="e">
        <f>VLOOKUP(B62,'[1]LISTADO ATM'!$A$2:$C$822,3,0)</f>
        <v>#N/A</v>
      </c>
      <c r="B62" s="165">
        <v>995</v>
      </c>
      <c r="C62" s="143" t="str">
        <f>VLOOKUP(B62,'[1]LISTADO ATM'!$A$2:$B$922,2,0)</f>
        <v xml:space="preserve">ATM Oficina San Cristobal III (Lobby) </v>
      </c>
      <c r="D62" s="142" t="s">
        <v>2475</v>
      </c>
      <c r="E62" s="157">
        <v>3335971862</v>
      </c>
    </row>
    <row r="63" spans="1:5" s="116" customFormat="1" ht="18" x14ac:dyDescent="0.25">
      <c r="A63" s="142" t="str">
        <f>VLOOKUP(B63,'[1]LISTADO ATM'!$A$2:$C$822,3,0)</f>
        <v>NORTE</v>
      </c>
      <c r="B63" s="165">
        <v>602</v>
      </c>
      <c r="C63" s="143" t="str">
        <f>VLOOKUP(B63,'[1]LISTADO ATM'!$A$2:$B$922,2,0)</f>
        <v xml:space="preserve">ATM Zona Franca (Santiago) I </v>
      </c>
      <c r="D63" s="142" t="s">
        <v>2475</v>
      </c>
      <c r="E63" s="157">
        <v>3335972039</v>
      </c>
    </row>
    <row r="64" spans="1:5" s="116" customFormat="1" ht="18.75" customHeight="1" x14ac:dyDescent="0.25">
      <c r="A64" s="142" t="str">
        <f>VLOOKUP(B64,'[1]LISTADO ATM'!$A$2:$C$822,3,0)</f>
        <v>DISTRITO NACIONAL</v>
      </c>
      <c r="B64" s="165">
        <v>970</v>
      </c>
      <c r="C64" s="143" t="str">
        <f>VLOOKUP(B64,'[1]LISTADO ATM'!$A$2:$B$922,2,0)</f>
        <v xml:space="preserve">ATM S/M Olé Haina </v>
      </c>
      <c r="D64" s="142" t="s">
        <v>2475</v>
      </c>
      <c r="E64" s="157">
        <v>3335972363</v>
      </c>
    </row>
    <row r="65" spans="1:5" ht="18" x14ac:dyDescent="0.25">
      <c r="A65" s="142" t="str">
        <f>VLOOKUP(B65,'[1]LISTADO ATM'!$A$2:$C$822,3,0)</f>
        <v>NORTE</v>
      </c>
      <c r="B65" s="165">
        <v>636</v>
      </c>
      <c r="C65" s="143" t="str">
        <f>VLOOKUP(B65,'[1]LISTADO ATM'!$A$2:$B$922,2,0)</f>
        <v xml:space="preserve">ATM Oficina Tamboríl </v>
      </c>
      <c r="D65" s="142" t="s">
        <v>2475</v>
      </c>
      <c r="E65" s="157">
        <v>3335972387</v>
      </c>
    </row>
    <row r="66" spans="1:5" s="109" customFormat="1" ht="18.75" customHeight="1" x14ac:dyDescent="0.25">
      <c r="A66" s="142" t="e">
        <f>VLOOKUP(B66,'[1]LISTADO ATM'!$A$2:$C$822,3,0)</f>
        <v>#N/A</v>
      </c>
      <c r="B66" s="165"/>
      <c r="C66" s="143" t="e">
        <f>VLOOKUP(B66,'[1]LISTADO ATM'!$A$2:$B$922,2,0)</f>
        <v>#N/A</v>
      </c>
      <c r="D66" s="142"/>
      <c r="E66" s="157"/>
    </row>
    <row r="67" spans="1:5" ht="18.75" customHeight="1" x14ac:dyDescent="0.25">
      <c r="A67" s="142" t="e">
        <f>VLOOKUP(B67,'[1]LISTADO ATM'!$A$2:$C$822,3,0)</f>
        <v>#N/A</v>
      </c>
      <c r="B67" s="165"/>
      <c r="C67" s="143" t="e">
        <f>VLOOKUP(B67,'[1]LISTADO ATM'!$A$2:$B$922,2,0)</f>
        <v>#N/A</v>
      </c>
      <c r="D67" s="142"/>
      <c r="E67" s="157"/>
    </row>
    <row r="68" spans="1:5" ht="18.75" customHeight="1" x14ac:dyDescent="0.25">
      <c r="A68" s="142" t="e">
        <f>VLOOKUP(B68,'[1]LISTADO ATM'!$A$2:$C$822,3,0)</f>
        <v>#N/A</v>
      </c>
      <c r="B68" s="165"/>
      <c r="C68" s="143" t="e">
        <f>VLOOKUP(B68,'[1]LISTADO ATM'!$A$2:$B$922,2,0)</f>
        <v>#N/A</v>
      </c>
      <c r="D68" s="142"/>
      <c r="E68" s="157"/>
    </row>
    <row r="69" spans="1:5" ht="18" x14ac:dyDescent="0.25">
      <c r="A69" s="142" t="e">
        <f>VLOOKUP(B69,'[1]LISTADO ATM'!$A$2:$C$822,3,0)</f>
        <v>#N/A</v>
      </c>
      <c r="B69" s="165"/>
      <c r="C69" s="143" t="e">
        <f>VLOOKUP(B69,'[1]LISTADO ATM'!$A$2:$B$822,2,0)</f>
        <v>#N/A</v>
      </c>
      <c r="D69" s="142"/>
      <c r="E69" s="143"/>
    </row>
    <row r="70" spans="1:5" ht="18.75" customHeight="1" thickBot="1" x14ac:dyDescent="0.3">
      <c r="A70" s="144" t="s">
        <v>2468</v>
      </c>
      <c r="B70" s="158">
        <f>COUNT(B58:B69)</f>
        <v>8</v>
      </c>
      <c r="C70" s="138"/>
      <c r="D70" s="138"/>
      <c r="E70" s="138"/>
    </row>
    <row r="71" spans="1:5" ht="15.75" thickBot="1" x14ac:dyDescent="0.3">
      <c r="A71" s="126"/>
      <c r="B71" s="149"/>
      <c r="C71" s="126"/>
      <c r="D71" s="126"/>
      <c r="E71" s="131"/>
    </row>
    <row r="72" spans="1:5" ht="18.75" customHeight="1" x14ac:dyDescent="0.25">
      <c r="A72" s="192" t="s">
        <v>2596</v>
      </c>
      <c r="B72" s="193"/>
      <c r="C72" s="193"/>
      <c r="D72" s="193"/>
      <c r="E72" s="194"/>
    </row>
    <row r="73" spans="1:5" ht="18" x14ac:dyDescent="0.25">
      <c r="A73" s="140" t="s">
        <v>15</v>
      </c>
      <c r="B73" s="140" t="s">
        <v>2412</v>
      </c>
      <c r="C73" s="140" t="s">
        <v>46</v>
      </c>
      <c r="D73" s="140" t="s">
        <v>2415</v>
      </c>
      <c r="E73" s="140" t="s">
        <v>2413</v>
      </c>
    </row>
    <row r="74" spans="1:5" ht="18" x14ac:dyDescent="0.25">
      <c r="A74" s="142" t="str">
        <f>VLOOKUP(B74,'[1]LISTADO ATM'!$A$2:$C$822,3,0)</f>
        <v>DISTRITO NACIONAL</v>
      </c>
      <c r="B74" s="165">
        <v>70</v>
      </c>
      <c r="C74" s="143" t="str">
        <f>VLOOKUP(B74,'[1]LISTADO ATM'!$A$2:$B$822,2,0)</f>
        <v xml:space="preserve">ATM Autoservicio Plaza Lama Zona Oriental </v>
      </c>
      <c r="D74" s="147" t="s">
        <v>2556</v>
      </c>
      <c r="E74" s="143">
        <v>3335970657</v>
      </c>
    </row>
    <row r="75" spans="1:5" ht="18" x14ac:dyDescent="0.25">
      <c r="A75" s="141" t="str">
        <f>VLOOKUP(B75,'[1]LISTADO ATM'!$A$2:$C$822,3,0)</f>
        <v>NORTE</v>
      </c>
      <c r="B75" s="165">
        <v>990</v>
      </c>
      <c r="C75" s="143" t="str">
        <f>VLOOKUP(B75,'[1]LISTADO ATM'!$A$2:$B$822,2,0)</f>
        <v xml:space="preserve">ATM Autoservicio Bonao II </v>
      </c>
      <c r="D75" s="161" t="s">
        <v>2600</v>
      </c>
      <c r="E75" s="157">
        <v>3335971685</v>
      </c>
    </row>
    <row r="76" spans="1:5" ht="18.75" customHeight="1" x14ac:dyDescent="0.25">
      <c r="A76" s="141" t="str">
        <f>VLOOKUP(B76,'[1]LISTADO ATM'!$A$2:$C$822,3,0)</f>
        <v>DISTRITO NACIONAL</v>
      </c>
      <c r="B76" s="165">
        <v>813</v>
      </c>
      <c r="C76" s="143" t="str">
        <f>VLOOKUP(B76,'[1]LISTADO ATM'!$A$2:$B$822,2,0)</f>
        <v>ATM Oficina Occidental Mall</v>
      </c>
      <c r="D76" s="161" t="s">
        <v>2600</v>
      </c>
      <c r="E76" s="157">
        <v>3335971842</v>
      </c>
    </row>
    <row r="77" spans="1:5" ht="18" customHeight="1" x14ac:dyDescent="0.25">
      <c r="A77" s="141" t="str">
        <f>VLOOKUP(B77,'[1]LISTADO ATM'!$A$2:$C$822,3,0)</f>
        <v>DISTRITO NACIONAL</v>
      </c>
      <c r="B77" s="165">
        <v>989</v>
      </c>
      <c r="C77" s="143" t="str">
        <f>VLOOKUP(B77,'[1]LISTADO ATM'!$A$2:$B$822,2,0)</f>
        <v xml:space="preserve">ATM Ministerio de Deportes </v>
      </c>
      <c r="D77" s="147" t="s">
        <v>2556</v>
      </c>
      <c r="E77" s="157">
        <v>3335971845</v>
      </c>
    </row>
    <row r="78" spans="1:5" s="116" customFormat="1" ht="18" x14ac:dyDescent="0.25">
      <c r="A78" s="141" t="str">
        <f>VLOOKUP(B78,'[1]LISTADO ATM'!$A$2:$C$822,3,0)</f>
        <v>NORTE</v>
      </c>
      <c r="B78" s="165">
        <v>599</v>
      </c>
      <c r="C78" s="143" t="str">
        <f>VLOOKUP(B78,'[1]LISTADO ATM'!$A$2:$B$822,2,0)</f>
        <v xml:space="preserve">ATM Oficina Plaza Internacional (Santiago) </v>
      </c>
      <c r="D78" s="161" t="s">
        <v>2600</v>
      </c>
      <c r="E78" s="157">
        <v>3335971875</v>
      </c>
    </row>
    <row r="79" spans="1:5" s="116" customFormat="1" ht="18.75" customHeight="1" x14ac:dyDescent="0.25">
      <c r="A79" s="141" t="str">
        <f>VLOOKUP(B79,'[1]LISTADO ATM'!$A$2:$C$822,3,0)</f>
        <v>DISTRITO NACIONAL</v>
      </c>
      <c r="B79" s="165">
        <v>243</v>
      </c>
      <c r="C79" s="143" t="str">
        <f>VLOOKUP(B79,'[1]LISTADO ATM'!$A$2:$B$822,2,0)</f>
        <v xml:space="preserve">ATM Autoservicio Plaza Central  </v>
      </c>
      <c r="D79" s="147" t="s">
        <v>2556</v>
      </c>
      <c r="E79" s="157">
        <v>3335972212</v>
      </c>
    </row>
    <row r="80" spans="1:5" s="116" customFormat="1" ht="18" customHeight="1" x14ac:dyDescent="0.25">
      <c r="A80" s="141" t="e">
        <f>VLOOKUP(B80,'[1]LISTADO ATM'!$A$2:$C$822,3,0)</f>
        <v>#N/A</v>
      </c>
      <c r="B80" s="165"/>
      <c r="C80" s="143" t="e">
        <f>VLOOKUP(B80,'[1]LISTADO ATM'!$A$2:$B$822,2,0)</f>
        <v>#N/A</v>
      </c>
      <c r="D80" s="167"/>
      <c r="E80" s="157"/>
    </row>
    <row r="81" spans="1:5" ht="18" x14ac:dyDescent="0.25">
      <c r="A81" s="141" t="e">
        <f>VLOOKUP(B81,'[1]LISTADO ATM'!$A$2:$C$822,3,0)</f>
        <v>#N/A</v>
      </c>
      <c r="B81" s="165"/>
      <c r="C81" s="143" t="e">
        <f>VLOOKUP(B81,'[1]LISTADO ATM'!$A$2:$B$822,2,0)</f>
        <v>#N/A</v>
      </c>
      <c r="D81" s="162"/>
      <c r="E81" s="157"/>
    </row>
    <row r="82" spans="1:5" ht="18.75" customHeight="1" thickBot="1" x14ac:dyDescent="0.3">
      <c r="A82" s="144" t="s">
        <v>2468</v>
      </c>
      <c r="B82" s="158">
        <f>COUNT(B74:B81)</f>
        <v>6</v>
      </c>
      <c r="C82" s="138"/>
      <c r="D82" s="138"/>
      <c r="E82" s="138"/>
    </row>
    <row r="83" spans="1:5" ht="18" customHeight="1" thickBot="1" x14ac:dyDescent="0.3">
      <c r="A83" s="126"/>
      <c r="B83" s="149"/>
      <c r="C83" s="126"/>
      <c r="D83" s="126"/>
      <c r="E83" s="131"/>
    </row>
    <row r="84" spans="1:5" ht="18.75" thickBot="1" x14ac:dyDescent="0.3">
      <c r="A84" s="201" t="s">
        <v>2470</v>
      </c>
      <c r="B84" s="202"/>
      <c r="C84" s="126" t="s">
        <v>2409</v>
      </c>
      <c r="D84" s="131"/>
      <c r="E84" s="131"/>
    </row>
    <row r="85" spans="1:5" ht="18.75" thickBot="1" x14ac:dyDescent="0.3">
      <c r="A85" s="145">
        <f>+B54+B70+B82</f>
        <v>24</v>
      </c>
      <c r="B85" s="150"/>
      <c r="C85" s="126"/>
      <c r="D85" s="126"/>
      <c r="E85" s="126"/>
    </row>
    <row r="86" spans="1:5" ht="18.75" customHeight="1" thickBot="1" x14ac:dyDescent="0.3">
      <c r="A86" s="126"/>
      <c r="B86" s="149"/>
      <c r="C86" s="126"/>
      <c r="D86" s="126"/>
      <c r="E86" s="131"/>
    </row>
    <row r="87" spans="1:5" ht="18.75" thickBot="1" x14ac:dyDescent="0.3">
      <c r="A87" s="198" t="s">
        <v>2471</v>
      </c>
      <c r="B87" s="199"/>
      <c r="C87" s="199"/>
      <c r="D87" s="199"/>
      <c r="E87" s="200"/>
    </row>
    <row r="88" spans="1:5" ht="18" x14ac:dyDescent="0.25">
      <c r="A88" s="132" t="s">
        <v>15</v>
      </c>
      <c r="B88" s="136" t="s">
        <v>2412</v>
      </c>
      <c r="C88" s="130" t="s">
        <v>46</v>
      </c>
      <c r="D88" s="206" t="s">
        <v>2415</v>
      </c>
      <c r="E88" s="207"/>
    </row>
    <row r="89" spans="1:5" ht="18.75" customHeight="1" x14ac:dyDescent="0.25">
      <c r="A89" s="142" t="str">
        <f>VLOOKUP(B89,'[1]LISTADO ATM'!$A$2:$C$822,3,0)</f>
        <v>ESTE</v>
      </c>
      <c r="B89" s="165">
        <v>114</v>
      </c>
      <c r="C89" s="142" t="str">
        <f>VLOOKUP(B89,'[1]LISTADO ATM'!$A$2:$B$822,2,0)</f>
        <v xml:space="preserve">ATM Oficina Hato Mayor </v>
      </c>
      <c r="D89" s="203" t="s">
        <v>2578</v>
      </c>
      <c r="E89" s="203"/>
    </row>
    <row r="90" spans="1:5" ht="18.75" customHeight="1" x14ac:dyDescent="0.25">
      <c r="A90" s="142" t="str">
        <f>VLOOKUP(B90,'[1]LISTADO ATM'!$A$2:$C$822,3,0)</f>
        <v>NORTE</v>
      </c>
      <c r="B90" s="165">
        <v>532</v>
      </c>
      <c r="C90" s="142" t="str">
        <f>VLOOKUP(B90,'[1]LISTADO ATM'!$A$2:$B$822,2,0)</f>
        <v xml:space="preserve">ATM UNP Guanábano (Moca) </v>
      </c>
      <c r="D90" s="203" t="s">
        <v>2578</v>
      </c>
      <c r="E90" s="203"/>
    </row>
    <row r="91" spans="1:5" ht="18" x14ac:dyDescent="0.25">
      <c r="A91" s="142" t="str">
        <f>VLOOKUP(B91,'[1]LISTADO ATM'!$A$2:$C$822,3,0)</f>
        <v>DISTRITO NACIONAL</v>
      </c>
      <c r="B91" s="165">
        <v>826</v>
      </c>
      <c r="C91" s="142" t="str">
        <f>VLOOKUP(B91,'[1]LISTADO ATM'!$A$2:$B$822,2,0)</f>
        <v xml:space="preserve">ATM Oficina Diamond Plaza II </v>
      </c>
      <c r="D91" s="203" t="s">
        <v>2578</v>
      </c>
      <c r="E91" s="203"/>
    </row>
    <row r="92" spans="1:5" ht="18.75" customHeight="1" x14ac:dyDescent="0.25">
      <c r="A92" s="152" t="str">
        <f>VLOOKUP(B92,'[1]LISTADO ATM'!$A$2:$C$822,3,0)</f>
        <v>NORTE</v>
      </c>
      <c r="B92" s="165">
        <v>63</v>
      </c>
      <c r="C92" s="142" t="str">
        <f>VLOOKUP(B92,'[1]LISTADO ATM'!$A$2:$B$822,2,0)</f>
        <v xml:space="preserve">ATM Oficina Villa Vásquez (Montecristi) </v>
      </c>
      <c r="D92" s="204" t="s">
        <v>2594</v>
      </c>
      <c r="E92" s="205"/>
    </row>
    <row r="93" spans="1:5" ht="18.75" customHeight="1" x14ac:dyDescent="0.25">
      <c r="A93" s="142" t="e">
        <f>VLOOKUP(B93,'[1]LISTADO ATM'!$A$2:$C$822,3,0)</f>
        <v>#N/A</v>
      </c>
      <c r="B93" s="165"/>
      <c r="C93" s="142" t="e">
        <f>VLOOKUP(B93,'[1]LISTADO ATM'!$A$2:$B$822,2,0)</f>
        <v>#N/A</v>
      </c>
      <c r="D93" s="163"/>
      <c r="E93" s="164"/>
    </row>
    <row r="94" spans="1:5" ht="18" x14ac:dyDescent="0.25">
      <c r="A94" s="142" t="e">
        <f>VLOOKUP(B94,'[1]LISTADO ATM'!$A$2:$C$822,3,0)</f>
        <v>#N/A</v>
      </c>
      <c r="B94" s="165"/>
      <c r="C94" s="142" t="e">
        <f>VLOOKUP(B94,'[1]LISTADO ATM'!$A$2:$B$822,2,0)</f>
        <v>#N/A</v>
      </c>
      <c r="D94" s="163"/>
      <c r="E94" s="164"/>
    </row>
    <row r="95" spans="1:5" ht="18" customHeight="1" x14ac:dyDescent="0.25">
      <c r="A95" s="142" t="e">
        <f>VLOOKUP(B95,'[1]LISTADO ATM'!$A$2:$C$822,3,0)</f>
        <v>#N/A</v>
      </c>
      <c r="B95" s="165"/>
      <c r="C95" s="142" t="e">
        <f>VLOOKUP(B95,'[1]LISTADO ATM'!$A$2:$B$822,2,0)</f>
        <v>#N/A</v>
      </c>
      <c r="D95" s="163"/>
      <c r="E95" s="164"/>
    </row>
    <row r="96" spans="1:5" ht="18" x14ac:dyDescent="0.25">
      <c r="A96" s="142" t="e">
        <f>VLOOKUP(B96,'[1]LISTADO ATM'!$A$2:$C$822,3,0)</f>
        <v>#N/A</v>
      </c>
      <c r="B96" s="165"/>
      <c r="C96" s="142" t="e">
        <f>VLOOKUP(B96,'[1]LISTADO ATM'!$A$2:$B$822,2,0)</f>
        <v>#N/A</v>
      </c>
      <c r="D96" s="163"/>
      <c r="E96" s="164"/>
    </row>
    <row r="97" spans="1:5" ht="18.75" customHeight="1" x14ac:dyDescent="0.25">
      <c r="A97" s="142" t="e">
        <f>VLOOKUP(B97,'[1]LISTADO ATM'!$A$2:$C$822,3,0)</f>
        <v>#N/A</v>
      </c>
      <c r="B97" s="165"/>
      <c r="C97" s="142" t="e">
        <f>VLOOKUP(B97,'[1]LISTADO ATM'!$A$2:$B$822,2,0)</f>
        <v>#N/A</v>
      </c>
      <c r="D97" s="163"/>
      <c r="E97" s="164"/>
    </row>
    <row r="98" spans="1:5" ht="18.75" customHeight="1" x14ac:dyDescent="0.25">
      <c r="A98" s="142" t="e">
        <f>VLOOKUP(B98,'[1]LISTADO ATM'!$A$2:$C$822,3,0)</f>
        <v>#N/A</v>
      </c>
      <c r="B98" s="165"/>
      <c r="C98" s="142" t="e">
        <f>VLOOKUP(B98,'[1]LISTADO ATM'!$A$2:$B$822,2,0)</f>
        <v>#N/A</v>
      </c>
      <c r="D98" s="163"/>
      <c r="E98" s="164"/>
    </row>
    <row r="99" spans="1:5" ht="18.75" customHeight="1" thickBot="1" x14ac:dyDescent="0.3">
      <c r="A99" s="144" t="s">
        <v>2468</v>
      </c>
      <c r="B99" s="158">
        <f>COUNT(B89:B93)</f>
        <v>4</v>
      </c>
      <c r="C99" s="155"/>
      <c r="D99" s="155"/>
      <c r="E99" s="159"/>
    </row>
    <row r="100" spans="1:5" ht="18.75" customHeight="1" x14ac:dyDescent="0.25">
      <c r="A100" s="126"/>
      <c r="B100" s="151"/>
      <c r="C100" s="126"/>
      <c r="D100" s="126"/>
      <c r="E100" s="126"/>
    </row>
    <row r="101" spans="1:5" ht="18.75" customHeight="1" x14ac:dyDescent="0.25">
      <c r="A101" s="126"/>
      <c r="B101" s="151"/>
      <c r="C101" s="126"/>
      <c r="D101" s="126"/>
      <c r="E101" s="126"/>
    </row>
    <row r="102" spans="1:5" ht="18.75" customHeight="1" x14ac:dyDescent="0.25">
      <c r="A102" s="126"/>
      <c r="B102" s="151"/>
      <c r="C102" s="126"/>
      <c r="D102" s="126"/>
      <c r="E102" s="126"/>
    </row>
    <row r="103" spans="1:5" x14ac:dyDescent="0.25">
      <c r="A103" s="126"/>
      <c r="B103" s="151"/>
      <c r="C103" s="126"/>
      <c r="D103" s="126"/>
      <c r="E103" s="126"/>
    </row>
    <row r="104" spans="1:5" x14ac:dyDescent="0.25">
      <c r="A104" s="126"/>
      <c r="B104" s="151"/>
      <c r="C104" s="126"/>
      <c r="D104" s="126"/>
      <c r="E104" s="126"/>
    </row>
    <row r="105" spans="1:5" ht="18.75" customHeight="1" x14ac:dyDescent="0.25">
      <c r="A105" s="126"/>
      <c r="B105" s="151"/>
      <c r="C105" s="126"/>
      <c r="D105" s="126"/>
      <c r="E105" s="126"/>
    </row>
    <row r="106" spans="1:5" x14ac:dyDescent="0.25">
      <c r="A106" s="126"/>
      <c r="B106" s="151"/>
      <c r="C106" s="126"/>
      <c r="D106" s="126"/>
      <c r="E106" s="126"/>
    </row>
    <row r="107" spans="1:5" x14ac:dyDescent="0.25">
      <c r="A107" s="126"/>
      <c r="B107" s="151"/>
      <c r="C107" s="126"/>
      <c r="D107" s="126"/>
      <c r="E107" s="126"/>
    </row>
    <row r="108" spans="1:5" x14ac:dyDescent="0.25">
      <c r="A108" s="126"/>
      <c r="B108" s="151"/>
      <c r="C108" s="126"/>
      <c r="D108" s="126"/>
      <c r="E108" s="126"/>
    </row>
    <row r="109" spans="1:5" x14ac:dyDescent="0.25">
      <c r="A109" s="126"/>
      <c r="B109" s="151"/>
      <c r="C109" s="126"/>
      <c r="D109" s="126"/>
      <c r="E109" s="126"/>
    </row>
    <row r="110" spans="1:5" ht="18" customHeight="1" x14ac:dyDescent="0.25">
      <c r="A110" s="126"/>
      <c r="B110" s="151"/>
      <c r="C110" s="126"/>
      <c r="D110" s="126"/>
      <c r="E110" s="126"/>
    </row>
    <row r="111" spans="1:5" x14ac:dyDescent="0.25">
      <c r="A111" s="126"/>
      <c r="B111" s="151"/>
      <c r="C111" s="126"/>
      <c r="D111" s="126"/>
      <c r="E111" s="126"/>
    </row>
    <row r="112" spans="1:5" x14ac:dyDescent="0.25">
      <c r="A112" s="126"/>
      <c r="B112" s="151"/>
      <c r="C112" s="126"/>
      <c r="D112" s="126"/>
      <c r="E112" s="126"/>
    </row>
    <row r="113" spans="1:5" x14ac:dyDescent="0.25">
      <c r="A113" s="126"/>
      <c r="B113" s="151"/>
      <c r="C113" s="126"/>
      <c r="D113" s="126"/>
      <c r="E113" s="126"/>
    </row>
    <row r="114" spans="1:5" x14ac:dyDescent="0.25">
      <c r="A114" s="126"/>
      <c r="B114" s="151"/>
      <c r="C114" s="126"/>
      <c r="D114" s="126"/>
      <c r="E114" s="126"/>
    </row>
    <row r="115" spans="1:5" x14ac:dyDescent="0.25">
      <c r="A115" s="126"/>
      <c r="B115" s="151"/>
      <c r="C115" s="126"/>
      <c r="D115" s="126"/>
      <c r="E115" s="126"/>
    </row>
    <row r="116" spans="1:5" x14ac:dyDescent="0.25">
      <c r="A116" s="126"/>
      <c r="B116" s="151"/>
      <c r="C116" s="126"/>
      <c r="D116" s="126"/>
      <c r="E116" s="126"/>
    </row>
    <row r="117" spans="1:5" x14ac:dyDescent="0.25">
      <c r="A117" s="126"/>
      <c r="B117" s="151"/>
      <c r="C117" s="126"/>
      <c r="D117" s="126"/>
      <c r="E117" s="126"/>
    </row>
    <row r="118" spans="1:5" x14ac:dyDescent="0.25">
      <c r="A118" s="126"/>
      <c r="B118" s="151"/>
      <c r="C118" s="126"/>
      <c r="D118" s="126"/>
      <c r="E118" s="126"/>
    </row>
    <row r="119" spans="1:5" x14ac:dyDescent="0.25">
      <c r="A119" s="126"/>
      <c r="B119" s="151"/>
      <c r="C119" s="126"/>
      <c r="D119" s="126"/>
      <c r="E119" s="126"/>
    </row>
    <row r="120" spans="1:5" x14ac:dyDescent="0.25">
      <c r="A120" s="126"/>
      <c r="B120" s="151"/>
      <c r="C120" s="126"/>
      <c r="D120" s="126"/>
      <c r="E120" s="126"/>
    </row>
    <row r="121" spans="1:5" x14ac:dyDescent="0.25">
      <c r="A121" s="126"/>
      <c r="B121" s="151"/>
      <c r="C121" s="126"/>
      <c r="D121" s="126"/>
      <c r="E121" s="126"/>
    </row>
    <row r="122" spans="1:5" x14ac:dyDescent="0.25">
      <c r="A122" s="126"/>
      <c r="B122" s="151"/>
      <c r="C122" s="126"/>
      <c r="D122" s="126"/>
      <c r="E122" s="126"/>
    </row>
    <row r="123" spans="1:5" x14ac:dyDescent="0.25">
      <c r="A123" s="126"/>
      <c r="B123" s="151"/>
      <c r="C123" s="126"/>
      <c r="D123" s="126"/>
      <c r="E123" s="126"/>
    </row>
    <row r="124" spans="1:5" ht="18.75" customHeight="1" x14ac:dyDescent="0.25">
      <c r="A124" s="126"/>
      <c r="B124" s="151"/>
      <c r="C124" s="126"/>
      <c r="D124" s="126"/>
      <c r="E124" s="126"/>
    </row>
    <row r="125" spans="1:5" x14ac:dyDescent="0.25">
      <c r="A125" s="126"/>
      <c r="B125" s="151"/>
      <c r="C125" s="126"/>
      <c r="D125" s="126"/>
      <c r="E125" s="126"/>
    </row>
    <row r="126" spans="1:5" x14ac:dyDescent="0.25">
      <c r="A126" s="126"/>
      <c r="B126" s="151"/>
      <c r="C126" s="126"/>
      <c r="D126" s="126"/>
      <c r="E126" s="126"/>
    </row>
    <row r="127" spans="1:5" ht="18.75" customHeight="1" x14ac:dyDescent="0.25">
      <c r="A127" s="126"/>
      <c r="B127" s="151"/>
      <c r="C127" s="126"/>
      <c r="D127" s="126"/>
      <c r="E127" s="126"/>
    </row>
    <row r="128" spans="1:5" x14ac:dyDescent="0.25">
      <c r="A128" s="126"/>
      <c r="B128" s="151"/>
      <c r="C128" s="126"/>
      <c r="D128" s="126"/>
      <c r="E128" s="126"/>
    </row>
    <row r="129" spans="1:5" x14ac:dyDescent="0.25">
      <c r="A129" s="126"/>
      <c r="B129" s="151"/>
      <c r="C129" s="126"/>
      <c r="D129" s="126"/>
      <c r="E129" s="126"/>
    </row>
    <row r="130" spans="1:5" x14ac:dyDescent="0.25">
      <c r="A130" s="126"/>
      <c r="B130" s="151"/>
      <c r="C130" s="126"/>
      <c r="D130" s="126"/>
      <c r="E130" s="126"/>
    </row>
    <row r="131" spans="1:5" x14ac:dyDescent="0.25">
      <c r="A131" s="126"/>
      <c r="B131" s="151"/>
      <c r="C131" s="126"/>
      <c r="D131" s="126"/>
      <c r="E131" s="126"/>
    </row>
    <row r="132" spans="1:5" x14ac:dyDescent="0.25">
      <c r="A132" s="126"/>
      <c r="B132" s="151"/>
      <c r="C132" s="126"/>
      <c r="D132" s="126"/>
      <c r="E132" s="126"/>
    </row>
    <row r="133" spans="1:5" x14ac:dyDescent="0.25">
      <c r="A133" s="126"/>
      <c r="B133" s="151"/>
      <c r="C133" s="126"/>
      <c r="D133" s="126"/>
      <c r="E133" s="126"/>
    </row>
    <row r="134" spans="1:5" x14ac:dyDescent="0.25">
      <c r="A134" s="126"/>
      <c r="B134" s="151"/>
      <c r="C134" s="126"/>
      <c r="D134" s="126"/>
      <c r="E134" s="126"/>
    </row>
    <row r="135" spans="1:5" x14ac:dyDescent="0.25">
      <c r="A135" s="126"/>
      <c r="B135" s="151"/>
      <c r="C135" s="126"/>
      <c r="D135" s="126"/>
      <c r="E135" s="126"/>
    </row>
    <row r="136" spans="1:5" x14ac:dyDescent="0.25">
      <c r="A136" s="126"/>
      <c r="B136" s="151"/>
      <c r="C136" s="126"/>
      <c r="D136" s="126"/>
      <c r="E136" s="126"/>
    </row>
    <row r="137" spans="1:5" x14ac:dyDescent="0.25">
      <c r="A137" s="126"/>
      <c r="B137" s="151"/>
      <c r="C137" s="126"/>
      <c r="D137" s="126"/>
      <c r="E137" s="126"/>
    </row>
    <row r="138" spans="1:5" x14ac:dyDescent="0.25">
      <c r="A138" s="126"/>
      <c r="B138" s="151"/>
      <c r="C138" s="126"/>
      <c r="D138" s="126"/>
      <c r="E138" s="126"/>
    </row>
    <row r="139" spans="1:5" x14ac:dyDescent="0.25">
      <c r="A139" s="126"/>
      <c r="B139" s="151"/>
      <c r="C139" s="126"/>
      <c r="D139" s="126"/>
      <c r="E139" s="126"/>
    </row>
    <row r="140" spans="1:5" x14ac:dyDescent="0.25">
      <c r="A140" s="126"/>
      <c r="B140" s="151"/>
      <c r="C140" s="126"/>
      <c r="D140" s="126"/>
      <c r="E140" s="126"/>
    </row>
    <row r="141" spans="1:5" x14ac:dyDescent="0.25">
      <c r="A141" s="126"/>
      <c r="B141" s="151"/>
      <c r="C141" s="126"/>
      <c r="D141" s="126"/>
      <c r="E141" s="126"/>
    </row>
    <row r="142" spans="1:5" x14ac:dyDescent="0.25">
      <c r="A142" s="126"/>
      <c r="B142" s="151"/>
      <c r="C142" s="126"/>
      <c r="D142" s="126"/>
      <c r="E142" s="126"/>
    </row>
    <row r="143" spans="1:5" x14ac:dyDescent="0.25">
      <c r="A143" s="126"/>
      <c r="B143" s="151"/>
      <c r="C143" s="126"/>
      <c r="D143" s="126"/>
      <c r="E143" s="126"/>
    </row>
    <row r="144" spans="1:5" x14ac:dyDescent="0.25">
      <c r="A144" s="126"/>
      <c r="B144" s="151"/>
      <c r="C144" s="126"/>
      <c r="D144" s="126"/>
      <c r="E144" s="126"/>
    </row>
    <row r="145" spans="1:5" x14ac:dyDescent="0.25">
      <c r="A145" s="126"/>
      <c r="B145" s="151"/>
      <c r="C145" s="126"/>
      <c r="D145" s="126"/>
      <c r="E145" s="126"/>
    </row>
    <row r="146" spans="1:5" x14ac:dyDescent="0.25">
      <c r="A146" s="126"/>
      <c r="B146" s="151"/>
      <c r="C146" s="126"/>
      <c r="D146" s="126"/>
      <c r="E146" s="126"/>
    </row>
    <row r="147" spans="1:5" x14ac:dyDescent="0.25">
      <c r="A147" s="126"/>
      <c r="B147" s="151"/>
      <c r="C147" s="126"/>
      <c r="D147" s="126"/>
      <c r="E147" s="126"/>
    </row>
    <row r="148" spans="1:5" x14ac:dyDescent="0.25">
      <c r="A148" s="126"/>
      <c r="B148" s="151"/>
      <c r="C148" s="126"/>
      <c r="D148" s="126"/>
      <c r="E148" s="126"/>
    </row>
    <row r="149" spans="1:5" x14ac:dyDescent="0.25">
      <c r="A149" s="126"/>
      <c r="B149" s="151"/>
      <c r="C149" s="126"/>
      <c r="D149" s="126"/>
      <c r="E149" s="126"/>
    </row>
    <row r="150" spans="1:5" x14ac:dyDescent="0.25">
      <c r="A150" s="126"/>
      <c r="B150" s="151"/>
      <c r="C150" s="126"/>
      <c r="D150" s="126"/>
      <c r="E150" s="126"/>
    </row>
    <row r="151" spans="1:5" x14ac:dyDescent="0.25">
      <c r="A151" s="126"/>
      <c r="B151" s="151"/>
      <c r="C151" s="126"/>
      <c r="D151" s="126"/>
      <c r="E151" s="126"/>
    </row>
    <row r="152" spans="1:5" x14ac:dyDescent="0.25">
      <c r="A152" s="126"/>
      <c r="B152" s="151"/>
      <c r="C152" s="126"/>
      <c r="D152" s="126"/>
      <c r="E152" s="126"/>
    </row>
    <row r="153" spans="1:5" x14ac:dyDescent="0.25">
      <c r="A153" s="126"/>
      <c r="B153" s="151"/>
      <c r="C153" s="126"/>
      <c r="D153" s="126"/>
      <c r="E153" s="126"/>
    </row>
    <row r="154" spans="1:5" x14ac:dyDescent="0.25">
      <c r="A154" s="126"/>
      <c r="B154" s="151"/>
      <c r="C154" s="126"/>
      <c r="D154" s="126"/>
      <c r="E154" s="126"/>
    </row>
    <row r="155" spans="1:5" x14ac:dyDescent="0.25">
      <c r="A155" s="126"/>
      <c r="B155" s="151"/>
      <c r="C155" s="126"/>
      <c r="D155" s="126"/>
      <c r="E155" s="126"/>
    </row>
    <row r="156" spans="1:5" x14ac:dyDescent="0.25">
      <c r="A156" s="126"/>
      <c r="B156" s="151"/>
      <c r="C156" s="126"/>
      <c r="D156" s="126"/>
      <c r="E156" s="126"/>
    </row>
    <row r="157" spans="1:5" x14ac:dyDescent="0.25">
      <c r="A157" s="126"/>
      <c r="B157" s="151"/>
      <c r="C157" s="126"/>
      <c r="D157" s="126"/>
      <c r="E157" s="126"/>
    </row>
    <row r="158" spans="1:5" x14ac:dyDescent="0.25">
      <c r="A158" s="126"/>
      <c r="B158" s="151"/>
      <c r="C158" s="126"/>
      <c r="D158" s="126"/>
      <c r="E158" s="126"/>
    </row>
    <row r="159" spans="1:5" x14ac:dyDescent="0.25">
      <c r="A159" s="126"/>
      <c r="B159" s="151"/>
      <c r="C159" s="126"/>
      <c r="D159" s="126"/>
      <c r="E159" s="126"/>
    </row>
    <row r="160" spans="1:5" x14ac:dyDescent="0.25">
      <c r="A160" s="126"/>
      <c r="B160" s="151"/>
      <c r="C160" s="126"/>
      <c r="D160" s="126"/>
      <c r="E160" s="126"/>
    </row>
    <row r="161" spans="1:5" x14ac:dyDescent="0.25">
      <c r="A161" s="126"/>
      <c r="B161" s="151"/>
      <c r="C161" s="126"/>
      <c r="D161" s="126"/>
      <c r="E161" s="126"/>
    </row>
    <row r="162" spans="1:5" x14ac:dyDescent="0.25">
      <c r="A162" s="126"/>
      <c r="B162" s="151"/>
      <c r="C162" s="126"/>
      <c r="D162" s="126"/>
      <c r="E162" s="126"/>
    </row>
    <row r="163" spans="1:5" x14ac:dyDescent="0.25">
      <c r="A163" s="126"/>
      <c r="B163" s="151"/>
      <c r="C163" s="126"/>
      <c r="D163" s="126"/>
      <c r="E163" s="126"/>
    </row>
    <row r="164" spans="1:5" x14ac:dyDescent="0.25">
      <c r="A164" s="126"/>
      <c r="B164" s="151"/>
      <c r="C164" s="126"/>
      <c r="D164" s="126"/>
      <c r="E164" s="126"/>
    </row>
    <row r="165" spans="1:5" x14ac:dyDescent="0.25">
      <c r="A165" s="126"/>
      <c r="B165" s="151"/>
      <c r="C165" s="126"/>
      <c r="D165" s="126"/>
      <c r="E165" s="126"/>
    </row>
    <row r="166" spans="1:5" x14ac:dyDescent="0.25">
      <c r="A166" s="126"/>
      <c r="B166" s="151"/>
      <c r="C166" s="126"/>
      <c r="D166" s="126"/>
      <c r="E166" s="126"/>
    </row>
    <row r="167" spans="1:5" x14ac:dyDescent="0.25">
      <c r="A167" s="126"/>
      <c r="B167" s="151"/>
      <c r="C167" s="126"/>
      <c r="D167" s="126"/>
      <c r="E167" s="126"/>
    </row>
    <row r="168" spans="1:5" x14ac:dyDescent="0.25">
      <c r="A168" s="126"/>
      <c r="B168" s="151"/>
      <c r="C168" s="126"/>
      <c r="D168" s="126"/>
      <c r="E168" s="126"/>
    </row>
    <row r="169" spans="1:5" x14ac:dyDescent="0.25">
      <c r="A169" s="126"/>
      <c r="B169" s="151"/>
      <c r="C169" s="126"/>
      <c r="D169" s="126"/>
      <c r="E169" s="126"/>
    </row>
    <row r="170" spans="1:5" x14ac:dyDescent="0.25">
      <c r="A170" s="126"/>
      <c r="B170" s="151"/>
      <c r="C170" s="126"/>
      <c r="D170" s="126"/>
      <c r="E170" s="126"/>
    </row>
    <row r="171" spans="1:5" x14ac:dyDescent="0.25">
      <c r="A171" s="126"/>
      <c r="B171" s="151"/>
      <c r="C171" s="126"/>
      <c r="D171" s="126"/>
      <c r="E171" s="126"/>
    </row>
    <row r="172" spans="1:5" x14ac:dyDescent="0.25">
      <c r="A172" s="126"/>
      <c r="B172" s="151"/>
      <c r="C172" s="126"/>
      <c r="D172" s="126"/>
      <c r="E172" s="126"/>
    </row>
    <row r="173" spans="1:5" x14ac:dyDescent="0.25">
      <c r="A173" s="126"/>
      <c r="B173" s="151"/>
      <c r="C173" s="126"/>
      <c r="D173" s="126"/>
      <c r="E173" s="126"/>
    </row>
    <row r="174" spans="1:5" x14ac:dyDescent="0.25">
      <c r="A174" s="126"/>
      <c r="B174" s="151"/>
      <c r="C174" s="126"/>
      <c r="D174" s="126"/>
      <c r="E174" s="126"/>
    </row>
    <row r="175" spans="1:5" x14ac:dyDescent="0.25">
      <c r="A175" s="126"/>
      <c r="B175" s="151"/>
      <c r="C175" s="126"/>
      <c r="D175" s="126"/>
      <c r="E175" s="126"/>
    </row>
    <row r="176" spans="1:5" x14ac:dyDescent="0.25">
      <c r="A176" s="126"/>
      <c r="B176" s="151"/>
      <c r="C176" s="126"/>
      <c r="D176" s="126"/>
      <c r="E176" s="126"/>
    </row>
    <row r="177" spans="1:5" x14ac:dyDescent="0.25">
      <c r="A177" s="126"/>
      <c r="B177" s="151"/>
      <c r="C177" s="126"/>
      <c r="D177" s="126"/>
      <c r="E177" s="126"/>
    </row>
    <row r="178" spans="1:5" x14ac:dyDescent="0.25">
      <c r="A178" s="126"/>
      <c r="B178" s="151"/>
      <c r="C178" s="126"/>
      <c r="D178" s="126"/>
      <c r="E178" s="126"/>
    </row>
    <row r="179" spans="1:5" x14ac:dyDescent="0.25">
      <c r="A179" s="126"/>
      <c r="B179" s="151"/>
      <c r="C179" s="126"/>
      <c r="D179" s="126"/>
      <c r="E179" s="126"/>
    </row>
    <row r="180" spans="1:5" x14ac:dyDescent="0.25">
      <c r="A180" s="126"/>
      <c r="B180" s="151"/>
      <c r="C180" s="126"/>
      <c r="D180" s="126"/>
      <c r="E180" s="126"/>
    </row>
    <row r="181" spans="1:5" x14ac:dyDescent="0.25">
      <c r="A181" s="126"/>
      <c r="B181" s="151"/>
      <c r="C181" s="126"/>
      <c r="D181" s="126"/>
      <c r="E181" s="126"/>
    </row>
    <row r="182" spans="1:5" x14ac:dyDescent="0.25">
      <c r="A182" s="126"/>
      <c r="B182" s="151"/>
      <c r="C182" s="126"/>
      <c r="D182" s="126"/>
      <c r="E182" s="126"/>
    </row>
    <row r="183" spans="1:5" x14ac:dyDescent="0.25">
      <c r="A183" s="126"/>
      <c r="B183" s="151"/>
      <c r="C183" s="126"/>
      <c r="D183" s="126"/>
      <c r="E183" s="126"/>
    </row>
    <row r="184" spans="1:5" x14ac:dyDescent="0.25">
      <c r="A184" s="126"/>
      <c r="B184" s="151"/>
      <c r="C184" s="126"/>
      <c r="D184" s="126"/>
      <c r="E184" s="126"/>
    </row>
    <row r="185" spans="1:5" x14ac:dyDescent="0.25">
      <c r="A185" s="126"/>
      <c r="B185" s="151"/>
      <c r="C185" s="126"/>
      <c r="D185" s="126"/>
      <c r="E185" s="126"/>
    </row>
    <row r="186" spans="1:5" x14ac:dyDescent="0.25">
      <c r="A186" s="126"/>
      <c r="B186" s="151"/>
      <c r="C186" s="126"/>
      <c r="D186" s="126"/>
      <c r="E186" s="126"/>
    </row>
    <row r="187" spans="1:5" x14ac:dyDescent="0.25">
      <c r="A187" s="126"/>
      <c r="B187" s="151"/>
      <c r="C187" s="126"/>
      <c r="D187" s="126"/>
      <c r="E187" s="126"/>
    </row>
    <row r="188" spans="1:5" x14ac:dyDescent="0.25">
      <c r="A188" s="126"/>
      <c r="B188" s="151"/>
      <c r="C188" s="126"/>
      <c r="D188" s="126"/>
      <c r="E188" s="126"/>
    </row>
    <row r="189" spans="1:5" x14ac:dyDescent="0.25">
      <c r="A189" s="126"/>
      <c r="B189" s="151"/>
      <c r="C189" s="126"/>
      <c r="D189" s="126"/>
      <c r="E189" s="126"/>
    </row>
    <row r="190" spans="1:5" x14ac:dyDescent="0.25">
      <c r="A190" s="126"/>
      <c r="B190" s="151"/>
      <c r="C190" s="126"/>
      <c r="D190" s="126"/>
      <c r="E190" s="126"/>
    </row>
    <row r="191" spans="1:5" x14ac:dyDescent="0.25">
      <c r="A191" s="126"/>
      <c r="B191" s="151"/>
      <c r="C191" s="126"/>
      <c r="D191" s="126"/>
      <c r="E191" s="126"/>
    </row>
    <row r="192" spans="1:5" x14ac:dyDescent="0.25">
      <c r="A192" s="126"/>
      <c r="B192" s="151"/>
      <c r="C192" s="126"/>
      <c r="D192" s="126"/>
      <c r="E192" s="126"/>
    </row>
    <row r="193" spans="1:5" x14ac:dyDescent="0.25">
      <c r="A193" s="126"/>
      <c r="B193" s="151"/>
      <c r="C193" s="126"/>
      <c r="D193" s="126"/>
      <c r="E193" s="126"/>
    </row>
    <row r="194" spans="1:5" x14ac:dyDescent="0.25">
      <c r="A194" s="126"/>
      <c r="B194" s="151"/>
      <c r="C194" s="126"/>
      <c r="D194" s="126"/>
      <c r="E194" s="126"/>
    </row>
    <row r="195" spans="1:5" x14ac:dyDescent="0.25">
      <c r="A195" s="126"/>
      <c r="B195" s="151"/>
      <c r="C195" s="126"/>
      <c r="D195" s="126"/>
      <c r="E195" s="126"/>
    </row>
    <row r="196" spans="1:5" x14ac:dyDescent="0.25">
      <c r="A196" s="126"/>
      <c r="B196" s="151"/>
      <c r="C196" s="126"/>
      <c r="D196" s="126"/>
      <c r="E196" s="126"/>
    </row>
    <row r="197" spans="1:5" x14ac:dyDescent="0.25">
      <c r="A197" s="126"/>
      <c r="B197" s="151"/>
      <c r="C197" s="126"/>
      <c r="D197" s="126"/>
      <c r="E197" s="126"/>
    </row>
    <row r="198" spans="1:5" x14ac:dyDescent="0.25">
      <c r="A198" s="126"/>
      <c r="B198" s="151"/>
      <c r="C198" s="126"/>
      <c r="D198" s="126"/>
      <c r="E198" s="126"/>
    </row>
    <row r="199" spans="1:5" x14ac:dyDescent="0.25">
      <c r="A199" s="126"/>
      <c r="B199" s="151"/>
      <c r="C199" s="126"/>
      <c r="D199" s="126"/>
      <c r="E199" s="126"/>
    </row>
    <row r="200" spans="1:5" x14ac:dyDescent="0.25">
      <c r="A200" s="126"/>
      <c r="B200" s="151"/>
      <c r="C200" s="126"/>
      <c r="D200" s="126"/>
      <c r="E200" s="126"/>
    </row>
    <row r="201" spans="1:5" x14ac:dyDescent="0.25">
      <c r="A201" s="126"/>
      <c r="B201" s="151"/>
      <c r="C201" s="126"/>
      <c r="D201" s="126"/>
      <c r="E201" s="126"/>
    </row>
    <row r="202" spans="1:5" x14ac:dyDescent="0.25">
      <c r="A202" s="126"/>
      <c r="B202" s="151"/>
      <c r="C202" s="126"/>
      <c r="D202" s="126"/>
      <c r="E202" s="126"/>
    </row>
    <row r="203" spans="1:5" x14ac:dyDescent="0.25">
      <c r="A203" s="126"/>
      <c r="B203" s="151"/>
      <c r="C203" s="126"/>
      <c r="D203" s="126"/>
      <c r="E203" s="126"/>
    </row>
    <row r="204" spans="1:5" x14ac:dyDescent="0.25">
      <c r="A204" s="126"/>
      <c r="B204" s="151"/>
      <c r="C204" s="126"/>
      <c r="D204" s="126"/>
      <c r="E204" s="126"/>
    </row>
    <row r="205" spans="1:5" x14ac:dyDescent="0.25">
      <c r="A205" s="126"/>
      <c r="B205" s="151"/>
      <c r="C205" s="126"/>
      <c r="D205" s="126"/>
      <c r="E205" s="126"/>
    </row>
    <row r="206" spans="1:5" x14ac:dyDescent="0.25">
      <c r="A206" s="126"/>
      <c r="B206" s="151"/>
      <c r="C206" s="126"/>
      <c r="D206" s="126"/>
      <c r="E206" s="126"/>
    </row>
    <row r="207" spans="1:5" x14ac:dyDescent="0.25">
      <c r="A207" s="126"/>
      <c r="B207" s="151"/>
      <c r="C207" s="126"/>
      <c r="D207" s="126"/>
      <c r="E207" s="126"/>
    </row>
    <row r="208" spans="1:5" x14ac:dyDescent="0.25">
      <c r="A208" s="126"/>
      <c r="B208" s="151"/>
      <c r="C208" s="126"/>
      <c r="D208" s="126"/>
      <c r="E208" s="126"/>
    </row>
    <row r="209" spans="1:5" x14ac:dyDescent="0.25">
      <c r="A209" s="126"/>
      <c r="B209" s="151"/>
      <c r="C209" s="126"/>
      <c r="D209" s="126"/>
      <c r="E209" s="126"/>
    </row>
    <row r="210" spans="1:5" x14ac:dyDescent="0.25">
      <c r="A210" s="126"/>
      <c r="B210" s="151"/>
      <c r="C210" s="126"/>
      <c r="D210" s="126"/>
      <c r="E210" s="126"/>
    </row>
    <row r="211" spans="1:5" x14ac:dyDescent="0.25">
      <c r="A211" s="126"/>
      <c r="B211" s="151"/>
      <c r="C211" s="126"/>
      <c r="D211" s="126"/>
      <c r="E211" s="126"/>
    </row>
    <row r="212" spans="1:5" x14ac:dyDescent="0.25">
      <c r="A212" s="126"/>
      <c r="B212" s="151"/>
      <c r="C212" s="126"/>
      <c r="D212" s="126"/>
      <c r="E212" s="126"/>
    </row>
    <row r="213" spans="1:5" x14ac:dyDescent="0.25">
      <c r="A213" s="126"/>
      <c r="B213" s="151"/>
      <c r="C213" s="126"/>
      <c r="D213" s="126"/>
      <c r="E213" s="126"/>
    </row>
    <row r="214" spans="1:5" x14ac:dyDescent="0.25">
      <c r="A214" s="126"/>
      <c r="B214" s="151"/>
      <c r="C214" s="126"/>
      <c r="D214" s="126"/>
      <c r="E214" s="126"/>
    </row>
    <row r="215" spans="1:5" x14ac:dyDescent="0.25">
      <c r="A215" s="126"/>
      <c r="B215" s="151"/>
      <c r="C215" s="126"/>
      <c r="D215" s="126"/>
      <c r="E215" s="126"/>
    </row>
    <row r="216" spans="1:5" x14ac:dyDescent="0.25">
      <c r="A216" s="126"/>
      <c r="B216" s="151"/>
      <c r="C216" s="126"/>
      <c r="D216" s="126"/>
      <c r="E216" s="126"/>
    </row>
    <row r="217" spans="1:5" x14ac:dyDescent="0.25">
      <c r="A217" s="126"/>
      <c r="B217" s="151"/>
      <c r="C217" s="126"/>
      <c r="D217" s="126"/>
      <c r="E217" s="126"/>
    </row>
    <row r="218" spans="1:5" x14ac:dyDescent="0.25">
      <c r="A218" s="126"/>
      <c r="B218" s="151"/>
      <c r="C218" s="126"/>
      <c r="D218" s="126"/>
      <c r="E218" s="126"/>
    </row>
    <row r="219" spans="1:5" x14ac:dyDescent="0.25">
      <c r="A219" s="126"/>
      <c r="B219" s="151"/>
      <c r="C219" s="126"/>
      <c r="D219" s="126"/>
      <c r="E219" s="126"/>
    </row>
    <row r="220" spans="1:5" x14ac:dyDescent="0.25">
      <c r="A220" s="126"/>
      <c r="B220" s="151"/>
      <c r="C220" s="126"/>
      <c r="D220" s="126"/>
      <c r="E220" s="126"/>
    </row>
    <row r="221" spans="1:5" x14ac:dyDescent="0.25">
      <c r="A221" s="126"/>
      <c r="B221" s="151"/>
      <c r="C221" s="126"/>
      <c r="D221" s="126"/>
      <c r="E221" s="126"/>
    </row>
    <row r="222" spans="1:5" x14ac:dyDescent="0.25">
      <c r="A222" s="126"/>
      <c r="B222" s="151"/>
      <c r="C222" s="126"/>
      <c r="D222" s="126"/>
      <c r="E222" s="126"/>
    </row>
    <row r="223" spans="1:5" x14ac:dyDescent="0.25">
      <c r="A223" s="126"/>
      <c r="B223" s="151"/>
      <c r="C223" s="126"/>
      <c r="D223" s="126"/>
      <c r="E223" s="126"/>
    </row>
    <row r="224" spans="1:5" x14ac:dyDescent="0.25">
      <c r="A224" s="126"/>
      <c r="B224" s="151"/>
      <c r="C224" s="126"/>
      <c r="D224" s="126"/>
      <c r="E224" s="126"/>
    </row>
    <row r="225" spans="1:5" x14ac:dyDescent="0.25">
      <c r="A225" s="126"/>
      <c r="B225" s="151"/>
      <c r="C225" s="126"/>
      <c r="D225" s="126"/>
      <c r="E225" s="126"/>
    </row>
    <row r="226" spans="1:5" x14ac:dyDescent="0.25">
      <c r="A226" s="126"/>
      <c r="B226" s="151"/>
      <c r="C226" s="126"/>
      <c r="D226" s="126"/>
      <c r="E226" s="126"/>
    </row>
    <row r="227" spans="1:5" x14ac:dyDescent="0.25">
      <c r="A227" s="126"/>
      <c r="B227" s="151"/>
      <c r="C227" s="126"/>
      <c r="D227" s="126"/>
      <c r="E227" s="126"/>
    </row>
    <row r="228" spans="1:5" x14ac:dyDescent="0.25">
      <c r="A228" s="126"/>
      <c r="B228" s="151"/>
      <c r="C228" s="126"/>
      <c r="D228" s="126"/>
      <c r="E228" s="126"/>
    </row>
    <row r="229" spans="1:5" x14ac:dyDescent="0.25">
      <c r="A229" s="126"/>
      <c r="B229" s="151"/>
      <c r="C229" s="126"/>
      <c r="D229" s="126"/>
      <c r="E229" s="126"/>
    </row>
    <row r="230" spans="1:5" x14ac:dyDescent="0.25">
      <c r="A230" s="126"/>
      <c r="B230" s="151"/>
      <c r="C230" s="126"/>
      <c r="D230" s="126"/>
      <c r="E230" s="126"/>
    </row>
    <row r="231" spans="1:5" x14ac:dyDescent="0.25">
      <c r="A231" s="126"/>
      <c r="B231" s="151"/>
      <c r="C231" s="126"/>
      <c r="D231" s="126"/>
      <c r="E231" s="126"/>
    </row>
    <row r="232" spans="1:5" x14ac:dyDescent="0.25">
      <c r="A232" s="126"/>
      <c r="B232" s="151"/>
      <c r="C232" s="126"/>
      <c r="D232" s="126"/>
      <c r="E232" s="126"/>
    </row>
    <row r="233" spans="1:5" x14ac:dyDescent="0.25">
      <c r="A233" s="126"/>
      <c r="B233" s="151"/>
      <c r="C233" s="126"/>
      <c r="D233" s="126"/>
      <c r="E233" s="126"/>
    </row>
    <row r="234" spans="1:5" x14ac:dyDescent="0.25">
      <c r="A234" s="126"/>
      <c r="B234" s="151"/>
      <c r="C234" s="126"/>
      <c r="D234" s="126"/>
      <c r="E234" s="126"/>
    </row>
    <row r="235" spans="1:5" x14ac:dyDescent="0.25">
      <c r="A235" s="126"/>
      <c r="B235" s="151"/>
      <c r="C235" s="126"/>
      <c r="D235" s="126"/>
      <c r="E235" s="126"/>
    </row>
    <row r="236" spans="1:5" x14ac:dyDescent="0.25">
      <c r="A236" s="126"/>
      <c r="B236" s="151"/>
      <c r="C236" s="126"/>
      <c r="D236" s="126"/>
      <c r="E236" s="126"/>
    </row>
    <row r="237" spans="1:5" x14ac:dyDescent="0.25">
      <c r="A237" s="126"/>
      <c r="B237" s="151"/>
      <c r="C237" s="126"/>
      <c r="D237" s="126"/>
      <c r="E237" s="126"/>
    </row>
    <row r="238" spans="1:5" x14ac:dyDescent="0.25">
      <c r="A238" s="126"/>
      <c r="B238" s="151"/>
      <c r="C238" s="126"/>
      <c r="D238" s="126"/>
      <c r="E238" s="126"/>
    </row>
    <row r="239" spans="1:5" x14ac:dyDescent="0.25">
      <c r="A239" s="126"/>
      <c r="B239" s="151"/>
      <c r="C239" s="126"/>
      <c r="D239" s="126"/>
      <c r="E239" s="126"/>
    </row>
    <row r="240" spans="1:5" x14ac:dyDescent="0.25">
      <c r="A240" s="126"/>
      <c r="B240" s="151"/>
      <c r="C240" s="126"/>
      <c r="D240" s="126"/>
      <c r="E240" s="126"/>
    </row>
    <row r="241" spans="1:5" x14ac:dyDescent="0.25">
      <c r="A241" s="126"/>
      <c r="B241" s="151"/>
      <c r="C241" s="126"/>
      <c r="D241" s="126"/>
      <c r="E241" s="126"/>
    </row>
    <row r="242" spans="1:5" x14ac:dyDescent="0.25">
      <c r="A242" s="126"/>
      <c r="B242" s="151"/>
      <c r="C242" s="126"/>
      <c r="D242" s="126"/>
      <c r="E242" s="126"/>
    </row>
    <row r="243" spans="1:5" x14ac:dyDescent="0.25">
      <c r="A243" s="126"/>
      <c r="B243" s="151"/>
      <c r="C243" s="126"/>
      <c r="D243" s="126"/>
      <c r="E243" s="126"/>
    </row>
    <row r="244" spans="1:5" x14ac:dyDescent="0.25">
      <c r="A244" s="126"/>
      <c r="B244" s="151"/>
      <c r="C244" s="126"/>
      <c r="D244" s="126"/>
      <c r="E244" s="126"/>
    </row>
    <row r="245" spans="1:5" x14ac:dyDescent="0.25">
      <c r="A245" s="126"/>
      <c r="B245" s="151"/>
      <c r="C245" s="126"/>
      <c r="D245" s="126"/>
      <c r="E245" s="126"/>
    </row>
    <row r="246" spans="1:5" x14ac:dyDescent="0.25">
      <c r="A246" s="126"/>
      <c r="B246" s="151"/>
      <c r="C246" s="126"/>
      <c r="D246" s="126"/>
      <c r="E246" s="126"/>
    </row>
    <row r="247" spans="1:5" x14ac:dyDescent="0.25">
      <c r="A247" s="126"/>
      <c r="B247" s="151"/>
      <c r="C247" s="126"/>
      <c r="D247" s="126"/>
      <c r="E247" s="126"/>
    </row>
    <row r="248" spans="1:5" x14ac:dyDescent="0.25">
      <c r="A248" s="126"/>
      <c r="B248" s="151"/>
      <c r="C248" s="126"/>
      <c r="D248" s="126"/>
      <c r="E248" s="126"/>
    </row>
    <row r="249" spans="1:5" x14ac:dyDescent="0.25">
      <c r="A249" s="126"/>
      <c r="B249" s="151"/>
      <c r="C249" s="126"/>
      <c r="D249" s="126"/>
      <c r="E249" s="126"/>
    </row>
    <row r="250" spans="1:5" x14ac:dyDescent="0.25">
      <c r="A250" s="126"/>
      <c r="B250" s="151"/>
      <c r="C250" s="126"/>
      <c r="D250" s="126"/>
      <c r="E250" s="126"/>
    </row>
    <row r="251" spans="1:5" x14ac:dyDescent="0.25">
      <c r="A251" s="126"/>
      <c r="B251" s="151"/>
      <c r="C251" s="126"/>
      <c r="D251" s="126"/>
      <c r="E251" s="126"/>
    </row>
    <row r="252" spans="1:5" x14ac:dyDescent="0.25">
      <c r="A252" s="126"/>
      <c r="B252" s="151"/>
      <c r="C252" s="126"/>
      <c r="D252" s="126"/>
      <c r="E252" s="126"/>
    </row>
    <row r="253" spans="1:5" x14ac:dyDescent="0.25">
      <c r="A253" s="126"/>
      <c r="B253" s="151"/>
      <c r="C253" s="126"/>
      <c r="D253" s="126"/>
      <c r="E253" s="126"/>
    </row>
    <row r="254" spans="1:5" x14ac:dyDescent="0.25">
      <c r="A254" s="126"/>
      <c r="B254" s="151"/>
      <c r="C254" s="126"/>
      <c r="D254" s="126"/>
      <c r="E254" s="126"/>
    </row>
    <row r="255" spans="1:5" x14ac:dyDescent="0.25">
      <c r="A255" s="126"/>
      <c r="B255" s="151"/>
      <c r="C255" s="126"/>
      <c r="D255" s="126"/>
      <c r="E255" s="126"/>
    </row>
    <row r="256" spans="1:5" x14ac:dyDescent="0.25">
      <c r="A256" s="126"/>
      <c r="B256" s="151"/>
      <c r="C256" s="126"/>
      <c r="D256" s="126"/>
      <c r="E256" s="126"/>
    </row>
    <row r="257" spans="1:5" x14ac:dyDescent="0.25">
      <c r="A257" s="126"/>
      <c r="B257" s="151"/>
      <c r="C257" s="126"/>
      <c r="D257" s="126"/>
      <c r="E257" s="126"/>
    </row>
    <row r="258" spans="1:5" x14ac:dyDescent="0.25">
      <c r="A258" s="126"/>
      <c r="B258" s="151"/>
      <c r="C258" s="126"/>
      <c r="D258" s="126"/>
      <c r="E258" s="126"/>
    </row>
    <row r="259" spans="1:5" x14ac:dyDescent="0.25">
      <c r="A259" s="126"/>
      <c r="B259" s="151"/>
      <c r="C259" s="126"/>
      <c r="D259" s="126"/>
      <c r="E259" s="126"/>
    </row>
    <row r="260" spans="1:5" x14ac:dyDescent="0.25">
      <c r="A260" s="126"/>
      <c r="B260" s="151"/>
      <c r="C260" s="126"/>
      <c r="D260" s="126"/>
      <c r="E260" s="126"/>
    </row>
    <row r="261" spans="1:5" x14ac:dyDescent="0.25">
      <c r="A261" s="126"/>
      <c r="B261" s="151"/>
      <c r="C261" s="126"/>
      <c r="D261" s="126"/>
      <c r="E261" s="126"/>
    </row>
    <row r="262" spans="1:5" x14ac:dyDescent="0.25">
      <c r="A262" s="126"/>
      <c r="B262" s="151"/>
      <c r="C262" s="126"/>
      <c r="D262" s="126"/>
      <c r="E262" s="126"/>
    </row>
    <row r="263" spans="1:5" x14ac:dyDescent="0.25">
      <c r="A263" s="126"/>
      <c r="B263" s="151"/>
      <c r="C263" s="126"/>
      <c r="D263" s="126"/>
      <c r="E263" s="126"/>
    </row>
    <row r="264" spans="1:5" x14ac:dyDescent="0.25">
      <c r="A264" s="126"/>
      <c r="B264" s="151"/>
      <c r="C264" s="126"/>
      <c r="D264" s="126"/>
      <c r="E264" s="126"/>
    </row>
    <row r="265" spans="1:5" x14ac:dyDescent="0.25">
      <c r="A265" s="126"/>
      <c r="B265" s="151"/>
      <c r="C265" s="126"/>
      <c r="D265" s="126"/>
      <c r="E265" s="126"/>
    </row>
    <row r="266" spans="1:5" x14ac:dyDescent="0.25">
      <c r="A266" s="126"/>
      <c r="B266" s="151"/>
      <c r="C266" s="126"/>
      <c r="D266" s="126"/>
      <c r="E266" s="126"/>
    </row>
    <row r="267" spans="1:5" x14ac:dyDescent="0.25">
      <c r="A267" s="126"/>
      <c r="B267" s="151"/>
      <c r="C267" s="126"/>
      <c r="D267" s="126"/>
      <c r="E267" s="126"/>
    </row>
    <row r="268" spans="1:5" x14ac:dyDescent="0.25">
      <c r="A268" s="126"/>
      <c r="B268" s="151"/>
      <c r="C268" s="126"/>
      <c r="D268" s="126"/>
      <c r="E268" s="126"/>
    </row>
    <row r="269" spans="1:5" x14ac:dyDescent="0.25">
      <c r="A269" s="126"/>
      <c r="B269" s="151"/>
      <c r="C269" s="126"/>
      <c r="D269" s="126"/>
      <c r="E269" s="126"/>
    </row>
    <row r="270" spans="1:5" x14ac:dyDescent="0.25">
      <c r="A270" s="126"/>
      <c r="B270" s="151"/>
      <c r="C270" s="126"/>
      <c r="D270" s="126"/>
      <c r="E270" s="126"/>
    </row>
    <row r="271" spans="1:5" x14ac:dyDescent="0.25">
      <c r="A271" s="126"/>
      <c r="B271" s="151"/>
      <c r="C271" s="126"/>
      <c r="D271" s="126"/>
      <c r="E271" s="126"/>
    </row>
    <row r="272" spans="1:5" x14ac:dyDescent="0.25">
      <c r="A272" s="126"/>
      <c r="B272" s="151"/>
      <c r="C272" s="126"/>
      <c r="D272" s="126"/>
      <c r="E272" s="126"/>
    </row>
    <row r="273" spans="1:5" x14ac:dyDescent="0.25">
      <c r="A273" s="126"/>
      <c r="B273" s="151"/>
      <c r="C273" s="126"/>
      <c r="D273" s="126"/>
      <c r="E273" s="126"/>
    </row>
    <row r="274" spans="1:5" x14ac:dyDescent="0.25">
      <c r="A274" s="126"/>
      <c r="B274" s="151"/>
      <c r="C274" s="126"/>
      <c r="D274" s="126"/>
      <c r="E274" s="126"/>
    </row>
    <row r="275" spans="1:5" x14ac:dyDescent="0.25">
      <c r="A275" s="126"/>
      <c r="B275" s="151"/>
      <c r="C275" s="126"/>
      <c r="D275" s="126"/>
      <c r="E275" s="126"/>
    </row>
    <row r="276" spans="1:5" x14ac:dyDescent="0.25">
      <c r="A276" s="126"/>
      <c r="B276" s="151"/>
      <c r="C276" s="126"/>
      <c r="D276" s="126"/>
      <c r="E276" s="126"/>
    </row>
    <row r="277" spans="1:5" x14ac:dyDescent="0.25">
      <c r="A277" s="126"/>
      <c r="B277" s="151"/>
      <c r="C277" s="126"/>
      <c r="D277" s="126"/>
      <c r="E277" s="126"/>
    </row>
    <row r="278" spans="1:5" x14ac:dyDescent="0.25">
      <c r="A278" s="126"/>
      <c r="B278" s="151"/>
      <c r="C278" s="126"/>
      <c r="D278" s="126"/>
      <c r="E278" s="126"/>
    </row>
    <row r="279" spans="1:5" x14ac:dyDescent="0.25">
      <c r="A279" s="126"/>
      <c r="B279" s="151"/>
      <c r="C279" s="126"/>
      <c r="D279" s="126"/>
      <c r="E279" s="126"/>
    </row>
    <row r="280" spans="1:5" x14ac:dyDescent="0.25">
      <c r="A280" s="126"/>
      <c r="B280" s="151"/>
      <c r="C280" s="126"/>
      <c r="D280" s="126"/>
      <c r="E280" s="126"/>
    </row>
    <row r="281" spans="1:5" x14ac:dyDescent="0.25">
      <c r="A281" s="126"/>
      <c r="B281" s="151"/>
      <c r="C281" s="126"/>
      <c r="D281" s="126"/>
      <c r="E281" s="126"/>
    </row>
    <row r="282" spans="1:5" x14ac:dyDescent="0.25">
      <c r="A282" s="126"/>
      <c r="B282" s="151"/>
      <c r="C282" s="126"/>
      <c r="D282" s="126"/>
      <c r="E282" s="126"/>
    </row>
    <row r="283" spans="1:5" x14ac:dyDescent="0.25">
      <c r="A283" s="126"/>
      <c r="B283" s="151"/>
      <c r="C283" s="126"/>
      <c r="D283" s="126"/>
      <c r="E283" s="126"/>
    </row>
    <row r="284" spans="1:5" x14ac:dyDescent="0.25">
      <c r="A284" s="126"/>
      <c r="B284" s="151"/>
      <c r="C284" s="126"/>
      <c r="D284" s="126"/>
      <c r="E284" s="126"/>
    </row>
    <row r="285" spans="1:5" x14ac:dyDescent="0.25">
      <c r="A285" s="126"/>
      <c r="B285" s="151"/>
      <c r="C285" s="126"/>
      <c r="D285" s="126"/>
      <c r="E285" s="126"/>
    </row>
    <row r="286" spans="1:5" x14ac:dyDescent="0.25">
      <c r="A286" s="126"/>
      <c r="B286" s="151"/>
      <c r="C286" s="126"/>
      <c r="D286" s="126"/>
      <c r="E286" s="126"/>
    </row>
    <row r="287" spans="1:5" x14ac:dyDescent="0.25">
      <c r="A287" s="126"/>
      <c r="B287" s="151"/>
      <c r="C287" s="126"/>
      <c r="D287" s="126"/>
      <c r="E287" s="126"/>
    </row>
    <row r="288" spans="1:5" x14ac:dyDescent="0.25">
      <c r="A288" s="126"/>
      <c r="B288" s="151"/>
      <c r="C288" s="126"/>
      <c r="D288" s="126"/>
      <c r="E288" s="126"/>
    </row>
    <row r="289" spans="1:5" x14ac:dyDescent="0.25">
      <c r="A289" s="126"/>
      <c r="B289" s="151"/>
      <c r="C289" s="126"/>
      <c r="D289" s="126"/>
      <c r="E289" s="126"/>
    </row>
    <row r="290" spans="1:5" x14ac:dyDescent="0.25">
      <c r="A290" s="126"/>
      <c r="B290" s="151"/>
      <c r="C290" s="126"/>
      <c r="D290" s="126"/>
      <c r="E290" s="126"/>
    </row>
    <row r="291" spans="1:5" x14ac:dyDescent="0.25">
      <c r="A291" s="126"/>
      <c r="B291" s="151"/>
      <c r="C291" s="126"/>
      <c r="D291" s="126"/>
      <c r="E291" s="126"/>
    </row>
    <row r="292" spans="1:5" x14ac:dyDescent="0.25">
      <c r="A292" s="126"/>
      <c r="B292" s="151"/>
      <c r="C292" s="126"/>
      <c r="D292" s="126"/>
      <c r="E292" s="126"/>
    </row>
    <row r="293" spans="1:5" x14ac:dyDescent="0.25">
      <c r="A293" s="126"/>
      <c r="B293" s="151"/>
      <c r="C293" s="126"/>
      <c r="D293" s="126"/>
      <c r="E293" s="126"/>
    </row>
    <row r="294" spans="1:5" x14ac:dyDescent="0.25">
      <c r="A294" s="126"/>
      <c r="B294" s="151"/>
      <c r="C294" s="126"/>
      <c r="D294" s="126"/>
      <c r="E294" s="126"/>
    </row>
    <row r="295" spans="1:5" x14ac:dyDescent="0.25">
      <c r="A295" s="126"/>
      <c r="B295" s="151"/>
      <c r="C295" s="126"/>
      <c r="D295" s="126"/>
      <c r="E295" s="126"/>
    </row>
    <row r="296" spans="1:5" x14ac:dyDescent="0.25">
      <c r="A296" s="126"/>
      <c r="B296" s="151"/>
      <c r="C296" s="126"/>
      <c r="D296" s="126"/>
      <c r="E296" s="126"/>
    </row>
    <row r="297" spans="1:5" x14ac:dyDescent="0.25">
      <c r="A297" s="126"/>
      <c r="B297" s="151"/>
      <c r="C297" s="126"/>
      <c r="D297" s="126"/>
      <c r="E297" s="126"/>
    </row>
    <row r="298" spans="1:5" x14ac:dyDescent="0.25">
      <c r="A298" s="126"/>
      <c r="B298" s="151"/>
      <c r="C298" s="126"/>
      <c r="D298" s="126"/>
      <c r="E298" s="126"/>
    </row>
    <row r="299" spans="1:5" x14ac:dyDescent="0.25">
      <c r="A299" s="126"/>
      <c r="B299" s="151"/>
      <c r="C299" s="126"/>
      <c r="D299" s="126"/>
      <c r="E299" s="126"/>
    </row>
    <row r="300" spans="1:5" x14ac:dyDescent="0.25">
      <c r="A300" s="126"/>
      <c r="B300" s="151"/>
      <c r="C300" s="126"/>
      <c r="D300" s="126"/>
      <c r="E300" s="126"/>
    </row>
    <row r="301" spans="1:5" x14ac:dyDescent="0.25">
      <c r="A301" s="126"/>
      <c r="B301" s="151"/>
      <c r="C301" s="126"/>
      <c r="D301" s="126"/>
      <c r="E301" s="126"/>
    </row>
    <row r="302" spans="1:5" x14ac:dyDescent="0.25">
      <c r="A302" s="126"/>
      <c r="B302" s="151"/>
      <c r="C302" s="126"/>
      <c r="D302" s="126"/>
      <c r="E302" s="126"/>
    </row>
    <row r="303" spans="1:5" x14ac:dyDescent="0.25">
      <c r="A303" s="126"/>
      <c r="B303" s="151"/>
      <c r="C303" s="126"/>
      <c r="D303" s="126"/>
      <c r="E303" s="126"/>
    </row>
    <row r="304" spans="1:5" x14ac:dyDescent="0.25">
      <c r="A304" s="126"/>
      <c r="B304" s="151"/>
      <c r="C304" s="126"/>
      <c r="D304" s="126"/>
      <c r="E304" s="126"/>
    </row>
    <row r="305" spans="1:5" x14ac:dyDescent="0.25">
      <c r="A305" s="126"/>
      <c r="B305" s="151"/>
      <c r="C305" s="126"/>
      <c r="D305" s="126"/>
      <c r="E305" s="126"/>
    </row>
    <row r="306" spans="1:5" x14ac:dyDescent="0.25">
      <c r="A306" s="126"/>
      <c r="B306" s="151"/>
      <c r="C306" s="126"/>
      <c r="D306" s="126"/>
      <c r="E306" s="126"/>
    </row>
    <row r="307" spans="1:5" x14ac:dyDescent="0.25">
      <c r="A307" s="126"/>
      <c r="B307" s="151"/>
      <c r="C307" s="126"/>
      <c r="D307" s="126"/>
      <c r="E307" s="126"/>
    </row>
    <row r="308" spans="1:5" x14ac:dyDescent="0.25">
      <c r="A308" s="126"/>
      <c r="B308" s="151"/>
      <c r="C308" s="126"/>
      <c r="D308" s="126"/>
      <c r="E308" s="126"/>
    </row>
    <row r="309" spans="1:5" x14ac:dyDescent="0.25">
      <c r="A309" s="126"/>
      <c r="B309" s="151"/>
      <c r="C309" s="126"/>
      <c r="D309" s="126"/>
      <c r="E309" s="126"/>
    </row>
    <row r="310" spans="1:5" x14ac:dyDescent="0.25">
      <c r="A310" s="126"/>
      <c r="B310" s="151"/>
      <c r="C310" s="126"/>
      <c r="D310" s="126"/>
      <c r="E310" s="126"/>
    </row>
    <row r="311" spans="1:5" x14ac:dyDescent="0.25">
      <c r="A311" s="126"/>
      <c r="B311" s="151"/>
      <c r="C311" s="126"/>
      <c r="D311" s="126"/>
      <c r="E311" s="126"/>
    </row>
    <row r="312" spans="1:5" x14ac:dyDescent="0.25">
      <c r="A312" s="126"/>
      <c r="B312" s="151"/>
      <c r="C312" s="126"/>
      <c r="D312" s="126"/>
      <c r="E312" s="126"/>
    </row>
    <row r="313" spans="1:5" x14ac:dyDescent="0.25">
      <c r="A313" s="126"/>
      <c r="B313" s="151"/>
      <c r="C313" s="126"/>
      <c r="D313" s="126"/>
      <c r="E313" s="126"/>
    </row>
    <row r="314" spans="1:5" x14ac:dyDescent="0.25">
      <c r="A314" s="126"/>
      <c r="B314" s="151"/>
      <c r="C314" s="126"/>
      <c r="D314" s="126"/>
      <c r="E314" s="126"/>
    </row>
    <row r="315" spans="1:5" x14ac:dyDescent="0.25">
      <c r="A315" s="126"/>
      <c r="B315" s="151"/>
      <c r="C315" s="126"/>
      <c r="D315" s="126"/>
      <c r="E315" s="126"/>
    </row>
    <row r="316" spans="1:5" x14ac:dyDescent="0.25">
      <c r="A316" s="126"/>
      <c r="B316" s="151"/>
      <c r="C316" s="126"/>
      <c r="D316" s="126"/>
      <c r="E316" s="126"/>
    </row>
    <row r="317" spans="1:5" x14ac:dyDescent="0.25">
      <c r="A317" s="126"/>
      <c r="B317" s="151"/>
      <c r="C317" s="126"/>
      <c r="D317" s="126"/>
      <c r="E317" s="126"/>
    </row>
    <row r="318" spans="1:5" x14ac:dyDescent="0.25">
      <c r="A318" s="126"/>
      <c r="B318" s="151"/>
      <c r="C318" s="126"/>
      <c r="D318" s="126"/>
      <c r="E318" s="126"/>
    </row>
    <row r="319" spans="1:5" x14ac:dyDescent="0.25">
      <c r="A319" s="126"/>
      <c r="B319" s="151"/>
      <c r="C319" s="126"/>
      <c r="D319" s="126"/>
      <c r="E319" s="126"/>
    </row>
    <row r="320" spans="1:5" x14ac:dyDescent="0.25">
      <c r="A320" s="126"/>
      <c r="B320" s="151"/>
      <c r="C320" s="126"/>
      <c r="D320" s="126"/>
      <c r="E320" s="126"/>
    </row>
    <row r="321" spans="1:5" x14ac:dyDescent="0.25">
      <c r="A321" s="126"/>
      <c r="B321" s="151"/>
      <c r="C321" s="126"/>
      <c r="D321" s="126"/>
      <c r="E321" s="126"/>
    </row>
    <row r="322" spans="1:5" x14ac:dyDescent="0.25">
      <c r="A322" s="126"/>
      <c r="B322" s="151"/>
      <c r="C322" s="126"/>
      <c r="D322" s="126"/>
      <c r="E322" s="126"/>
    </row>
    <row r="323" spans="1:5" x14ac:dyDescent="0.25">
      <c r="A323" s="126"/>
      <c r="B323" s="151"/>
      <c r="C323" s="126"/>
      <c r="D323" s="126"/>
      <c r="E323" s="126"/>
    </row>
    <row r="324" spans="1:5" x14ac:dyDescent="0.25">
      <c r="A324" s="126"/>
      <c r="B324" s="151"/>
      <c r="C324" s="126"/>
      <c r="D324" s="126"/>
      <c r="E324" s="126"/>
    </row>
    <row r="325" spans="1:5" x14ac:dyDescent="0.25">
      <c r="A325" s="126"/>
      <c r="B325" s="151"/>
      <c r="C325" s="126"/>
      <c r="D325" s="126"/>
      <c r="E325" s="126"/>
    </row>
    <row r="326" spans="1:5" x14ac:dyDescent="0.25">
      <c r="A326" s="126"/>
      <c r="B326" s="151"/>
      <c r="C326" s="126"/>
      <c r="D326" s="126"/>
      <c r="E326" s="126"/>
    </row>
    <row r="327" spans="1:5" x14ac:dyDescent="0.25">
      <c r="A327" s="126"/>
      <c r="B327" s="151"/>
      <c r="C327" s="126"/>
      <c r="D327" s="126"/>
      <c r="E327" s="126"/>
    </row>
    <row r="328" spans="1:5" x14ac:dyDescent="0.25">
      <c r="A328" s="126"/>
      <c r="B328" s="151"/>
      <c r="C328" s="126"/>
      <c r="D328" s="126"/>
      <c r="E328" s="126"/>
    </row>
    <row r="329" spans="1:5" x14ac:dyDescent="0.25">
      <c r="A329" s="126"/>
      <c r="B329" s="151"/>
      <c r="C329" s="126"/>
      <c r="D329" s="126"/>
      <c r="E329" s="126"/>
    </row>
    <row r="330" spans="1:5" x14ac:dyDescent="0.25">
      <c r="A330" s="126"/>
      <c r="B330" s="151"/>
      <c r="C330" s="126"/>
      <c r="D330" s="126"/>
      <c r="E330" s="126"/>
    </row>
    <row r="331" spans="1:5" x14ac:dyDescent="0.25">
      <c r="A331" s="126"/>
      <c r="B331" s="151"/>
      <c r="C331" s="126"/>
      <c r="D331" s="126"/>
      <c r="E331" s="126"/>
    </row>
    <row r="332" spans="1:5" x14ac:dyDescent="0.25">
      <c r="A332" s="126"/>
      <c r="B332" s="151"/>
      <c r="C332" s="126"/>
      <c r="D332" s="126"/>
      <c r="E332" s="126"/>
    </row>
    <row r="333" spans="1:5" x14ac:dyDescent="0.25">
      <c r="A333" s="126"/>
      <c r="B333" s="151"/>
      <c r="C333" s="126"/>
      <c r="D333" s="126"/>
      <c r="E333" s="126"/>
    </row>
    <row r="334" spans="1:5" x14ac:dyDescent="0.25">
      <c r="A334" s="126"/>
      <c r="B334" s="151"/>
      <c r="C334" s="126"/>
      <c r="D334" s="126"/>
      <c r="E334" s="126"/>
    </row>
    <row r="335" spans="1:5" x14ac:dyDescent="0.25">
      <c r="A335" s="126"/>
      <c r="B335" s="151"/>
      <c r="C335" s="126"/>
      <c r="D335" s="126"/>
      <c r="E335" s="126"/>
    </row>
    <row r="336" spans="1:5" x14ac:dyDescent="0.25">
      <c r="A336" s="126"/>
      <c r="B336" s="151"/>
      <c r="C336" s="126"/>
      <c r="D336" s="126"/>
      <c r="E336" s="126"/>
    </row>
    <row r="337" spans="1:5" x14ac:dyDescent="0.25">
      <c r="A337" s="126"/>
      <c r="B337" s="151"/>
      <c r="C337" s="126"/>
      <c r="D337" s="126"/>
      <c r="E337" s="126"/>
    </row>
    <row r="338" spans="1:5" x14ac:dyDescent="0.25">
      <c r="A338" s="126"/>
      <c r="B338" s="151"/>
      <c r="C338" s="126"/>
      <c r="D338" s="126"/>
      <c r="E338" s="126"/>
    </row>
    <row r="339" spans="1:5" x14ac:dyDescent="0.25">
      <c r="A339" s="126"/>
      <c r="B339" s="151"/>
      <c r="C339" s="126"/>
      <c r="D339" s="126"/>
      <c r="E339" s="126"/>
    </row>
    <row r="340" spans="1:5" x14ac:dyDescent="0.25">
      <c r="A340" s="126"/>
      <c r="B340" s="151"/>
      <c r="C340" s="126"/>
      <c r="D340" s="126"/>
      <c r="E340" s="126"/>
    </row>
    <row r="341" spans="1:5" x14ac:dyDescent="0.25">
      <c r="A341" s="126"/>
      <c r="B341" s="151"/>
      <c r="C341" s="126"/>
      <c r="D341" s="126"/>
      <c r="E341" s="126"/>
    </row>
    <row r="342" spans="1:5" x14ac:dyDescent="0.25">
      <c r="A342" s="126"/>
      <c r="B342" s="151"/>
      <c r="C342" s="126"/>
      <c r="D342" s="126"/>
      <c r="E342" s="126"/>
    </row>
    <row r="343" spans="1:5" x14ac:dyDescent="0.25">
      <c r="A343" s="126"/>
      <c r="B343" s="151"/>
      <c r="C343" s="126"/>
      <c r="D343" s="126"/>
      <c r="E343" s="126"/>
    </row>
    <row r="344" spans="1:5" x14ac:dyDescent="0.25">
      <c r="A344" s="126"/>
      <c r="B344" s="151"/>
      <c r="C344" s="126"/>
      <c r="D344" s="126"/>
      <c r="E344" s="126"/>
    </row>
    <row r="345" spans="1:5" x14ac:dyDescent="0.25">
      <c r="A345" s="126"/>
      <c r="B345" s="151"/>
      <c r="C345" s="126"/>
      <c r="D345" s="126"/>
      <c r="E345" s="126"/>
    </row>
    <row r="346" spans="1:5" x14ac:dyDescent="0.25">
      <c r="A346" s="126"/>
      <c r="B346" s="151"/>
      <c r="C346" s="126"/>
      <c r="D346" s="126"/>
      <c r="E346" s="126"/>
    </row>
    <row r="347" spans="1:5" x14ac:dyDescent="0.25">
      <c r="A347" s="126"/>
      <c r="B347" s="151"/>
      <c r="C347" s="126"/>
      <c r="D347" s="126"/>
      <c r="E347" s="126"/>
    </row>
    <row r="348" spans="1:5" x14ac:dyDescent="0.25">
      <c r="A348" s="126"/>
      <c r="B348" s="151"/>
      <c r="C348" s="126"/>
      <c r="D348" s="126"/>
      <c r="E348" s="126"/>
    </row>
    <row r="349" spans="1:5" x14ac:dyDescent="0.25">
      <c r="A349" s="126"/>
      <c r="B349" s="151"/>
      <c r="C349" s="126"/>
      <c r="D349" s="126"/>
      <c r="E349" s="126"/>
    </row>
    <row r="350" spans="1:5" x14ac:dyDescent="0.25">
      <c r="A350" s="126"/>
      <c r="B350" s="151"/>
      <c r="C350" s="126"/>
      <c r="D350" s="126"/>
      <c r="E350" s="126"/>
    </row>
    <row r="351" spans="1:5" x14ac:dyDescent="0.25">
      <c r="A351" s="126"/>
      <c r="B351" s="151"/>
      <c r="C351" s="126"/>
      <c r="D351" s="126"/>
      <c r="E351" s="126"/>
    </row>
    <row r="352" spans="1:5" x14ac:dyDescent="0.25">
      <c r="A352" s="126"/>
      <c r="B352" s="151"/>
      <c r="C352" s="126"/>
      <c r="D352" s="126"/>
      <c r="E352" s="126"/>
    </row>
    <row r="353" spans="1:5" x14ac:dyDescent="0.25">
      <c r="A353" s="126"/>
      <c r="B353" s="151"/>
      <c r="C353" s="126"/>
      <c r="D353" s="126"/>
      <c r="E353" s="126"/>
    </row>
    <row r="354" spans="1:5" x14ac:dyDescent="0.25">
      <c r="A354" s="126"/>
      <c r="B354" s="151"/>
      <c r="C354" s="126"/>
      <c r="D354" s="126"/>
      <c r="E354" s="126"/>
    </row>
    <row r="355" spans="1:5" x14ac:dyDescent="0.25">
      <c r="A355" s="126"/>
      <c r="B355" s="151"/>
      <c r="C355" s="126"/>
      <c r="D355" s="126"/>
      <c r="E355" s="126"/>
    </row>
    <row r="356" spans="1:5" x14ac:dyDescent="0.25">
      <c r="A356" s="126"/>
      <c r="B356" s="151"/>
      <c r="C356" s="126"/>
      <c r="D356" s="126"/>
      <c r="E356" s="126"/>
    </row>
    <row r="357" spans="1:5" x14ac:dyDescent="0.25">
      <c r="A357" s="126"/>
      <c r="B357" s="151"/>
      <c r="C357" s="126"/>
      <c r="D357" s="126"/>
      <c r="E357" s="126"/>
    </row>
    <row r="358" spans="1:5" x14ac:dyDescent="0.25">
      <c r="A358" s="126"/>
      <c r="B358" s="151"/>
      <c r="C358" s="126"/>
      <c r="D358" s="126"/>
      <c r="E358" s="126"/>
    </row>
    <row r="359" spans="1:5" x14ac:dyDescent="0.25">
      <c r="A359" s="126"/>
      <c r="B359" s="151"/>
      <c r="C359" s="126"/>
      <c r="D359" s="126"/>
      <c r="E359" s="126"/>
    </row>
    <row r="360" spans="1:5" x14ac:dyDescent="0.25">
      <c r="A360" s="126"/>
      <c r="B360" s="151"/>
      <c r="C360" s="126"/>
      <c r="D360" s="126"/>
      <c r="E360" s="126"/>
    </row>
    <row r="361" spans="1:5" x14ac:dyDescent="0.25">
      <c r="A361" s="126"/>
      <c r="B361" s="151"/>
      <c r="C361" s="126"/>
      <c r="D361" s="126"/>
      <c r="E361" s="126"/>
    </row>
    <row r="362" spans="1:5" x14ac:dyDescent="0.25">
      <c r="A362" s="126"/>
      <c r="B362" s="151"/>
      <c r="C362" s="126"/>
      <c r="D362" s="126"/>
      <c r="E362" s="126"/>
    </row>
    <row r="363" spans="1:5" x14ac:dyDescent="0.25">
      <c r="A363" s="126"/>
      <c r="B363" s="151"/>
      <c r="C363" s="126"/>
      <c r="D363" s="126"/>
      <c r="E363" s="126"/>
    </row>
    <row r="364" spans="1:5" x14ac:dyDescent="0.25">
      <c r="A364" s="126"/>
      <c r="B364" s="151"/>
      <c r="C364" s="126"/>
      <c r="D364" s="126"/>
      <c r="E364" s="126"/>
    </row>
    <row r="365" spans="1:5" x14ac:dyDescent="0.25">
      <c r="A365" s="126"/>
      <c r="B365" s="151"/>
      <c r="C365" s="126"/>
      <c r="D365" s="126"/>
      <c r="E365" s="126"/>
    </row>
    <row r="366" spans="1:5" x14ac:dyDescent="0.25">
      <c r="A366" s="126"/>
      <c r="B366" s="151"/>
      <c r="C366" s="126"/>
      <c r="D366" s="126"/>
      <c r="E366" s="126"/>
    </row>
    <row r="367" spans="1:5" x14ac:dyDescent="0.25">
      <c r="A367" s="126"/>
      <c r="B367" s="151"/>
      <c r="C367" s="126"/>
      <c r="D367" s="126"/>
      <c r="E367" s="126"/>
    </row>
    <row r="368" spans="1:5" x14ac:dyDescent="0.25">
      <c r="A368" s="126"/>
      <c r="B368" s="151"/>
      <c r="C368" s="126"/>
      <c r="D368" s="126"/>
      <c r="E368" s="126"/>
    </row>
    <row r="369" spans="1:5" x14ac:dyDescent="0.25">
      <c r="A369" s="126"/>
      <c r="B369" s="151"/>
      <c r="C369" s="126"/>
      <c r="D369" s="126"/>
      <c r="E369" s="126"/>
    </row>
    <row r="370" spans="1:5" x14ac:dyDescent="0.25">
      <c r="A370" s="126"/>
      <c r="B370" s="151"/>
      <c r="C370" s="126"/>
      <c r="D370" s="126"/>
      <c r="E370" s="126"/>
    </row>
    <row r="371" spans="1:5" x14ac:dyDescent="0.25">
      <c r="A371" s="126"/>
      <c r="B371" s="151"/>
      <c r="C371" s="126"/>
      <c r="D371" s="126"/>
      <c r="E371" s="126"/>
    </row>
    <row r="372" spans="1:5" x14ac:dyDescent="0.25">
      <c r="A372" s="126"/>
      <c r="B372" s="151"/>
      <c r="C372" s="126"/>
      <c r="D372" s="126"/>
      <c r="E372" s="126"/>
    </row>
    <row r="373" spans="1:5" x14ac:dyDescent="0.25">
      <c r="A373" s="126"/>
      <c r="B373" s="151"/>
      <c r="C373" s="126"/>
      <c r="D373" s="126"/>
      <c r="E373" s="126"/>
    </row>
    <row r="374" spans="1:5" x14ac:dyDescent="0.25">
      <c r="A374" s="126"/>
      <c r="B374" s="151"/>
      <c r="C374" s="126"/>
      <c r="D374" s="126"/>
      <c r="E374" s="126"/>
    </row>
    <row r="375" spans="1:5" x14ac:dyDescent="0.25">
      <c r="A375" s="126"/>
      <c r="B375" s="151"/>
      <c r="C375" s="126"/>
      <c r="D375" s="126"/>
      <c r="E375" s="126"/>
    </row>
    <row r="376" spans="1:5" x14ac:dyDescent="0.25">
      <c r="A376" s="126"/>
      <c r="B376" s="151"/>
      <c r="C376" s="126"/>
      <c r="D376" s="126"/>
      <c r="E376" s="126"/>
    </row>
    <row r="377" spans="1:5" x14ac:dyDescent="0.25">
      <c r="A377" s="126"/>
      <c r="B377" s="151"/>
      <c r="C377" s="126"/>
      <c r="D377" s="126"/>
      <c r="E377" s="126"/>
    </row>
    <row r="378" spans="1:5" x14ac:dyDescent="0.25">
      <c r="A378" s="126"/>
      <c r="B378" s="151"/>
      <c r="C378" s="126"/>
      <c r="D378" s="126"/>
      <c r="E378" s="126"/>
    </row>
    <row r="379" spans="1:5" x14ac:dyDescent="0.25">
      <c r="A379" s="126"/>
      <c r="B379" s="151"/>
      <c r="C379" s="126"/>
      <c r="D379" s="126"/>
      <c r="E379" s="126"/>
    </row>
    <row r="380" spans="1:5" x14ac:dyDescent="0.25">
      <c r="A380" s="126"/>
      <c r="B380" s="151"/>
      <c r="C380" s="126"/>
      <c r="D380" s="126"/>
      <c r="E380" s="126"/>
    </row>
    <row r="381" spans="1:5" x14ac:dyDescent="0.25">
      <c r="A381" s="126"/>
      <c r="B381" s="151"/>
      <c r="C381" s="126"/>
      <c r="D381" s="126"/>
      <c r="E381" s="126"/>
    </row>
    <row r="382" spans="1:5" x14ac:dyDescent="0.25">
      <c r="A382" s="126"/>
      <c r="B382" s="151"/>
      <c r="C382" s="126"/>
      <c r="D382" s="126"/>
      <c r="E382" s="126"/>
    </row>
    <row r="383" spans="1:5" x14ac:dyDescent="0.25">
      <c r="A383" s="126"/>
      <c r="B383" s="151"/>
      <c r="C383" s="126"/>
      <c r="D383" s="126"/>
      <c r="E383" s="126"/>
    </row>
    <row r="384" spans="1:5" x14ac:dyDescent="0.25">
      <c r="A384" s="126"/>
      <c r="B384" s="151"/>
      <c r="C384" s="126"/>
      <c r="D384" s="126"/>
      <c r="E384" s="126"/>
    </row>
    <row r="385" spans="1:5" x14ac:dyDescent="0.25">
      <c r="A385" s="126"/>
      <c r="B385" s="151"/>
      <c r="C385" s="126"/>
      <c r="D385" s="126"/>
      <c r="E385" s="126"/>
    </row>
    <row r="386" spans="1:5" x14ac:dyDescent="0.25">
      <c r="A386" s="126"/>
      <c r="B386" s="151"/>
      <c r="C386" s="126"/>
      <c r="D386" s="126"/>
      <c r="E386" s="126"/>
    </row>
    <row r="387" spans="1:5" x14ac:dyDescent="0.25">
      <c r="A387" s="126"/>
      <c r="B387" s="151"/>
      <c r="C387" s="126"/>
      <c r="D387" s="126"/>
      <c r="E387" s="126"/>
    </row>
    <row r="388" spans="1:5" x14ac:dyDescent="0.25">
      <c r="A388" s="126"/>
      <c r="B388" s="151"/>
      <c r="C388" s="126"/>
      <c r="D388" s="126"/>
      <c r="E388" s="126"/>
    </row>
    <row r="389" spans="1:5" x14ac:dyDescent="0.25">
      <c r="A389" s="126"/>
      <c r="B389" s="151"/>
      <c r="C389" s="126"/>
      <c r="D389" s="126"/>
      <c r="E389" s="126"/>
    </row>
    <row r="390" spans="1:5" x14ac:dyDescent="0.25">
      <c r="A390" s="126"/>
      <c r="B390" s="151"/>
      <c r="C390" s="126"/>
      <c r="D390" s="126"/>
      <c r="E390" s="126"/>
    </row>
    <row r="391" spans="1:5" x14ac:dyDescent="0.25">
      <c r="A391" s="126"/>
      <c r="B391" s="151"/>
      <c r="C391" s="126"/>
      <c r="D391" s="126"/>
      <c r="E391" s="126"/>
    </row>
    <row r="392" spans="1:5" x14ac:dyDescent="0.25">
      <c r="A392" s="126"/>
      <c r="B392" s="151"/>
      <c r="C392" s="126"/>
      <c r="D392" s="126"/>
      <c r="E392" s="126"/>
    </row>
    <row r="393" spans="1:5" x14ac:dyDescent="0.25">
      <c r="A393" s="126"/>
      <c r="B393" s="151"/>
      <c r="C393" s="126"/>
      <c r="D393" s="126"/>
      <c r="E393" s="126"/>
    </row>
    <row r="394" spans="1:5" x14ac:dyDescent="0.25">
      <c r="A394" s="126"/>
      <c r="B394" s="151"/>
      <c r="C394" s="126"/>
      <c r="D394" s="126"/>
      <c r="E394" s="126"/>
    </row>
    <row r="395" spans="1:5" x14ac:dyDescent="0.25">
      <c r="A395" s="126"/>
      <c r="B395" s="151"/>
      <c r="C395" s="126"/>
      <c r="D395" s="126"/>
      <c r="E395" s="126"/>
    </row>
    <row r="396" spans="1:5" x14ac:dyDescent="0.25">
      <c r="A396" s="126"/>
      <c r="B396" s="151"/>
      <c r="C396" s="126"/>
      <c r="D396" s="126"/>
      <c r="E396" s="126"/>
    </row>
    <row r="397" spans="1:5" x14ac:dyDescent="0.25">
      <c r="A397" s="126"/>
      <c r="B397" s="151"/>
      <c r="C397" s="126"/>
      <c r="D397" s="126"/>
      <c r="E397" s="126"/>
    </row>
    <row r="398" spans="1:5" x14ac:dyDescent="0.25">
      <c r="A398" s="126"/>
      <c r="B398" s="151"/>
      <c r="C398" s="126"/>
      <c r="D398" s="126"/>
      <c r="E398" s="126"/>
    </row>
    <row r="399" spans="1:5" x14ac:dyDescent="0.25">
      <c r="A399" s="126"/>
      <c r="B399" s="151"/>
      <c r="C399" s="126"/>
      <c r="D399" s="126"/>
      <c r="E399" s="126"/>
    </row>
    <row r="400" spans="1:5" x14ac:dyDescent="0.25">
      <c r="A400" s="126"/>
      <c r="B400" s="151"/>
      <c r="C400" s="126"/>
      <c r="D400" s="126"/>
      <c r="E400" s="126"/>
    </row>
    <row r="401" spans="1:5" x14ac:dyDescent="0.25">
      <c r="A401" s="126"/>
      <c r="B401" s="151"/>
      <c r="C401" s="126"/>
      <c r="D401" s="126"/>
      <c r="E401" s="126"/>
    </row>
    <row r="402" spans="1:5" x14ac:dyDescent="0.25">
      <c r="A402" s="126"/>
      <c r="B402" s="151"/>
      <c r="C402" s="126"/>
      <c r="D402" s="126"/>
      <c r="E402" s="126"/>
    </row>
    <row r="403" spans="1:5" x14ac:dyDescent="0.25">
      <c r="A403" s="126"/>
      <c r="B403" s="151"/>
      <c r="C403" s="126"/>
      <c r="D403" s="126"/>
      <c r="E403" s="126"/>
    </row>
    <row r="404" spans="1:5" x14ac:dyDescent="0.25">
      <c r="A404" s="126"/>
      <c r="B404" s="151"/>
      <c r="C404" s="126"/>
      <c r="D404" s="126"/>
      <c r="E404" s="126"/>
    </row>
    <row r="405" spans="1:5" x14ac:dyDescent="0.25">
      <c r="A405" s="126"/>
      <c r="B405" s="151"/>
      <c r="C405" s="126"/>
      <c r="D405" s="126"/>
      <c r="E405" s="126"/>
    </row>
    <row r="406" spans="1:5" x14ac:dyDescent="0.25">
      <c r="A406" s="126"/>
      <c r="B406" s="151"/>
      <c r="C406" s="126"/>
      <c r="D406" s="126"/>
      <c r="E406" s="126"/>
    </row>
    <row r="407" spans="1:5" x14ac:dyDescent="0.25">
      <c r="A407" s="126"/>
      <c r="B407" s="151"/>
      <c r="C407" s="126"/>
      <c r="D407" s="126"/>
      <c r="E407" s="126"/>
    </row>
    <row r="408" spans="1:5" x14ac:dyDescent="0.25">
      <c r="A408" s="126"/>
      <c r="B408" s="151"/>
      <c r="C408" s="126"/>
      <c r="D408" s="126"/>
      <c r="E408" s="126"/>
    </row>
    <row r="409" spans="1:5" x14ac:dyDescent="0.25">
      <c r="A409" s="126"/>
      <c r="B409" s="151"/>
      <c r="C409" s="126"/>
      <c r="D409" s="126"/>
      <c r="E409" s="126"/>
    </row>
    <row r="410" spans="1:5" x14ac:dyDescent="0.25">
      <c r="A410" s="126"/>
      <c r="B410" s="151"/>
      <c r="C410" s="126"/>
      <c r="D410" s="126"/>
      <c r="E410" s="126"/>
    </row>
    <row r="411" spans="1:5" x14ac:dyDescent="0.25">
      <c r="A411" s="126"/>
      <c r="B411" s="151"/>
      <c r="C411" s="126"/>
      <c r="D411" s="126"/>
      <c r="E411" s="126"/>
    </row>
    <row r="412" spans="1:5" x14ac:dyDescent="0.25">
      <c r="A412" s="126"/>
      <c r="B412" s="151"/>
      <c r="C412" s="126"/>
      <c r="D412" s="126"/>
      <c r="E412" s="126"/>
    </row>
    <row r="413" spans="1:5" x14ac:dyDescent="0.25">
      <c r="A413" s="126"/>
      <c r="B413" s="151"/>
      <c r="C413" s="126"/>
      <c r="D413" s="126"/>
      <c r="E413" s="126"/>
    </row>
    <row r="414" spans="1:5" x14ac:dyDescent="0.25">
      <c r="A414" s="126"/>
      <c r="B414" s="151"/>
      <c r="C414" s="126"/>
      <c r="D414" s="126"/>
      <c r="E414" s="126"/>
    </row>
    <row r="415" spans="1:5" x14ac:dyDescent="0.25">
      <c r="A415" s="126"/>
      <c r="B415" s="151"/>
      <c r="C415" s="126"/>
      <c r="D415" s="126"/>
      <c r="E415" s="126"/>
    </row>
    <row r="416" spans="1:5" x14ac:dyDescent="0.25">
      <c r="A416" s="126"/>
      <c r="B416" s="151"/>
      <c r="C416" s="126"/>
      <c r="D416" s="126"/>
      <c r="E416" s="126"/>
    </row>
    <row r="417" spans="1:5" x14ac:dyDescent="0.25">
      <c r="A417" s="126"/>
      <c r="B417" s="151"/>
      <c r="C417" s="126"/>
      <c r="D417" s="126"/>
      <c r="E417" s="126"/>
    </row>
    <row r="418" spans="1:5" x14ac:dyDescent="0.25">
      <c r="A418" s="126"/>
      <c r="B418" s="151"/>
      <c r="C418" s="126"/>
      <c r="D418" s="126"/>
      <c r="E418" s="126"/>
    </row>
    <row r="419" spans="1:5" x14ac:dyDescent="0.25">
      <c r="A419" s="126"/>
      <c r="B419" s="151"/>
      <c r="C419" s="126"/>
      <c r="D419" s="126"/>
      <c r="E419" s="126"/>
    </row>
    <row r="420" spans="1:5" x14ac:dyDescent="0.25">
      <c r="A420" s="126"/>
      <c r="B420" s="151"/>
      <c r="C420" s="126"/>
      <c r="D420" s="126"/>
      <c r="E420" s="126"/>
    </row>
    <row r="421" spans="1:5" x14ac:dyDescent="0.25">
      <c r="A421" s="126"/>
      <c r="B421" s="151"/>
      <c r="C421" s="126"/>
      <c r="D421" s="126"/>
      <c r="E421" s="126"/>
    </row>
    <row r="422" spans="1:5" x14ac:dyDescent="0.25">
      <c r="A422" s="126"/>
      <c r="B422" s="151"/>
      <c r="C422" s="126"/>
      <c r="D422" s="126"/>
      <c r="E422" s="126"/>
    </row>
    <row r="423" spans="1:5" x14ac:dyDescent="0.25">
      <c r="A423" s="126"/>
      <c r="B423" s="151"/>
      <c r="C423" s="126"/>
      <c r="D423" s="126"/>
      <c r="E423" s="126"/>
    </row>
    <row r="424" spans="1:5" x14ac:dyDescent="0.25">
      <c r="A424" s="126"/>
      <c r="B424" s="151"/>
      <c r="C424" s="126"/>
      <c r="D424" s="126"/>
      <c r="E424" s="126"/>
    </row>
    <row r="425" spans="1:5" x14ac:dyDescent="0.25">
      <c r="A425" s="126"/>
      <c r="B425" s="151"/>
      <c r="C425" s="126"/>
      <c r="D425" s="126"/>
      <c r="E425" s="126"/>
    </row>
    <row r="426" spans="1:5" x14ac:dyDescent="0.25">
      <c r="A426" s="126"/>
      <c r="B426" s="151"/>
      <c r="C426" s="126"/>
      <c r="D426" s="126"/>
      <c r="E426" s="126"/>
    </row>
    <row r="427" spans="1:5" x14ac:dyDescent="0.25">
      <c r="A427" s="126"/>
      <c r="B427" s="151"/>
      <c r="C427" s="126"/>
      <c r="D427" s="126"/>
      <c r="E427" s="126"/>
    </row>
    <row r="428" spans="1:5" x14ac:dyDescent="0.25">
      <c r="A428" s="126"/>
      <c r="B428" s="151"/>
      <c r="C428" s="126"/>
      <c r="D428" s="126"/>
      <c r="E428" s="126"/>
    </row>
    <row r="429" spans="1:5" x14ac:dyDescent="0.25">
      <c r="A429" s="126"/>
      <c r="B429" s="151"/>
      <c r="C429" s="126"/>
      <c r="D429" s="126"/>
      <c r="E429" s="126"/>
    </row>
    <row r="430" spans="1:5" x14ac:dyDescent="0.25">
      <c r="A430" s="126"/>
      <c r="B430" s="151"/>
      <c r="C430" s="126"/>
      <c r="D430" s="126"/>
      <c r="E430" s="126"/>
    </row>
    <row r="431" spans="1:5" x14ac:dyDescent="0.25">
      <c r="A431" s="126"/>
      <c r="B431" s="151"/>
      <c r="C431" s="126"/>
      <c r="D431" s="126"/>
      <c r="E431" s="126"/>
    </row>
    <row r="432" spans="1:5" x14ac:dyDescent="0.25">
      <c r="A432" s="126"/>
      <c r="B432" s="151"/>
      <c r="C432" s="126"/>
      <c r="D432" s="126"/>
      <c r="E432" s="126"/>
    </row>
    <row r="433" spans="1:5" x14ac:dyDescent="0.25">
      <c r="A433" s="126"/>
      <c r="B433" s="151"/>
      <c r="C433" s="126"/>
      <c r="D433" s="126"/>
      <c r="E433" s="126"/>
    </row>
    <row r="434" spans="1:5" x14ac:dyDescent="0.25">
      <c r="A434" s="126"/>
      <c r="B434" s="151"/>
      <c r="C434" s="126"/>
      <c r="D434" s="126"/>
      <c r="E434" s="126"/>
    </row>
    <row r="435" spans="1:5" x14ac:dyDescent="0.25">
      <c r="A435" s="126"/>
      <c r="B435" s="151"/>
      <c r="C435" s="126"/>
      <c r="D435" s="126"/>
      <c r="E435" s="126"/>
    </row>
    <row r="436" spans="1:5" x14ac:dyDescent="0.25">
      <c r="A436" s="126"/>
      <c r="B436" s="151"/>
      <c r="C436" s="126"/>
      <c r="D436" s="126"/>
      <c r="E436" s="126"/>
    </row>
    <row r="437" spans="1:5" x14ac:dyDescent="0.25">
      <c r="A437" s="126"/>
      <c r="B437" s="151"/>
      <c r="C437" s="126"/>
      <c r="D437" s="126"/>
      <c r="E437" s="126"/>
    </row>
    <row r="438" spans="1:5" x14ac:dyDescent="0.25">
      <c r="A438" s="126"/>
      <c r="B438" s="151"/>
      <c r="C438" s="126"/>
      <c r="D438" s="126"/>
      <c r="E438" s="126"/>
    </row>
    <row r="439" spans="1:5" x14ac:dyDescent="0.25">
      <c r="A439" s="126"/>
      <c r="B439" s="151"/>
      <c r="C439" s="126"/>
      <c r="D439" s="126"/>
      <c r="E439" s="126"/>
    </row>
    <row r="440" spans="1:5" x14ac:dyDescent="0.25">
      <c r="A440" s="126"/>
      <c r="B440" s="151"/>
      <c r="C440" s="126"/>
      <c r="D440" s="126"/>
      <c r="E440" s="126"/>
    </row>
    <row r="441" spans="1:5" x14ac:dyDescent="0.25">
      <c r="A441" s="126"/>
      <c r="B441" s="151"/>
      <c r="C441" s="126"/>
      <c r="D441" s="126"/>
      <c r="E441" s="126"/>
    </row>
    <row r="442" spans="1:5" x14ac:dyDescent="0.25">
      <c r="A442" s="126"/>
      <c r="B442" s="151"/>
      <c r="C442" s="126"/>
      <c r="D442" s="126"/>
      <c r="E442" s="126"/>
    </row>
    <row r="443" spans="1:5" x14ac:dyDescent="0.25">
      <c r="A443" s="126"/>
      <c r="B443" s="151"/>
      <c r="C443" s="126"/>
      <c r="D443" s="126"/>
      <c r="E443" s="126"/>
    </row>
    <row r="444" spans="1:5" x14ac:dyDescent="0.25">
      <c r="A444" s="126"/>
      <c r="B444" s="151"/>
      <c r="C444" s="126"/>
      <c r="D444" s="126"/>
      <c r="E444" s="126"/>
    </row>
    <row r="445" spans="1:5" x14ac:dyDescent="0.25">
      <c r="A445" s="126"/>
      <c r="B445" s="151"/>
      <c r="C445" s="126"/>
      <c r="D445" s="126"/>
      <c r="E445" s="126"/>
    </row>
    <row r="446" spans="1:5" x14ac:dyDescent="0.25">
      <c r="A446" s="126"/>
      <c r="B446" s="151"/>
      <c r="C446" s="126"/>
      <c r="D446" s="126"/>
      <c r="E446" s="126"/>
    </row>
    <row r="447" spans="1:5" x14ac:dyDescent="0.25">
      <c r="A447" s="126"/>
      <c r="B447" s="151"/>
      <c r="C447" s="126"/>
      <c r="D447" s="126"/>
      <c r="E447" s="126"/>
    </row>
    <row r="448" spans="1:5" x14ac:dyDescent="0.25">
      <c r="A448" s="126"/>
      <c r="B448" s="151"/>
      <c r="C448" s="126"/>
      <c r="D448" s="126"/>
      <c r="E448" s="126"/>
    </row>
    <row r="449" spans="1:5" x14ac:dyDescent="0.25">
      <c r="A449" s="126"/>
      <c r="B449" s="151"/>
      <c r="C449" s="126"/>
      <c r="D449" s="126"/>
      <c r="E449" s="126"/>
    </row>
    <row r="450" spans="1:5" x14ac:dyDescent="0.25">
      <c r="A450" s="126"/>
      <c r="B450" s="151"/>
      <c r="C450" s="126"/>
      <c r="D450" s="126"/>
      <c r="E450" s="126"/>
    </row>
    <row r="451" spans="1:5" x14ac:dyDescent="0.25">
      <c r="A451" s="126"/>
      <c r="B451" s="151"/>
      <c r="C451" s="126"/>
      <c r="D451" s="126"/>
      <c r="E451" s="126"/>
    </row>
    <row r="452" spans="1:5" x14ac:dyDescent="0.25">
      <c r="A452" s="126"/>
      <c r="B452" s="151"/>
      <c r="C452" s="126"/>
      <c r="D452" s="126"/>
      <c r="E452" s="126"/>
    </row>
    <row r="453" spans="1:5" x14ac:dyDescent="0.25">
      <c r="A453" s="126"/>
      <c r="B453" s="151"/>
      <c r="C453" s="126"/>
      <c r="D453" s="126"/>
      <c r="E453" s="126"/>
    </row>
    <row r="454" spans="1:5" x14ac:dyDescent="0.25">
      <c r="A454" s="126"/>
      <c r="B454" s="151"/>
      <c r="C454" s="126"/>
      <c r="D454" s="126"/>
      <c r="E454" s="126"/>
    </row>
    <row r="455" spans="1:5" x14ac:dyDescent="0.25">
      <c r="A455" s="126"/>
      <c r="B455" s="151"/>
      <c r="C455" s="126"/>
      <c r="D455" s="126"/>
      <c r="E455" s="126"/>
    </row>
    <row r="456" spans="1:5" x14ac:dyDescent="0.25">
      <c r="A456" s="126"/>
      <c r="B456" s="151"/>
      <c r="C456" s="126"/>
      <c r="D456" s="126"/>
      <c r="E456" s="126"/>
    </row>
    <row r="457" spans="1:5" x14ac:dyDescent="0.25">
      <c r="A457" s="126"/>
      <c r="B457" s="151"/>
      <c r="C457" s="126"/>
      <c r="D457" s="126"/>
      <c r="E457" s="126"/>
    </row>
    <row r="458" spans="1:5" x14ac:dyDescent="0.25">
      <c r="A458" s="126"/>
      <c r="B458" s="151"/>
      <c r="C458" s="126"/>
      <c r="D458" s="126"/>
      <c r="E458" s="126"/>
    </row>
    <row r="459" spans="1:5" x14ac:dyDescent="0.25">
      <c r="A459" s="126"/>
      <c r="B459" s="151"/>
      <c r="C459" s="126"/>
      <c r="D459" s="126"/>
      <c r="E459" s="126"/>
    </row>
    <row r="460" spans="1:5" x14ac:dyDescent="0.25">
      <c r="A460" s="126"/>
      <c r="B460" s="151"/>
      <c r="C460" s="126"/>
      <c r="D460" s="126"/>
      <c r="E460" s="126"/>
    </row>
    <row r="461" spans="1:5" x14ac:dyDescent="0.25">
      <c r="A461" s="126"/>
      <c r="B461" s="151"/>
      <c r="C461" s="126"/>
      <c r="D461" s="126"/>
      <c r="E461" s="126"/>
    </row>
    <row r="462" spans="1:5" x14ac:dyDescent="0.25">
      <c r="A462" s="126"/>
      <c r="B462" s="151"/>
      <c r="C462" s="126"/>
      <c r="D462" s="126"/>
      <c r="E462" s="126"/>
    </row>
    <row r="463" spans="1:5" x14ac:dyDescent="0.25">
      <c r="A463" s="126"/>
      <c r="B463" s="151"/>
      <c r="C463" s="126"/>
      <c r="D463" s="126"/>
      <c r="E463" s="126"/>
    </row>
    <row r="464" spans="1:5" x14ac:dyDescent="0.25">
      <c r="A464" s="126"/>
      <c r="B464" s="151"/>
      <c r="C464" s="126"/>
      <c r="D464" s="126"/>
      <c r="E464" s="126"/>
    </row>
    <row r="465" spans="1:5" x14ac:dyDescent="0.25">
      <c r="A465" s="126"/>
      <c r="B465" s="151"/>
      <c r="C465" s="126"/>
      <c r="D465" s="126"/>
      <c r="E465" s="126"/>
    </row>
    <row r="466" spans="1:5" x14ac:dyDescent="0.25">
      <c r="A466" s="126"/>
      <c r="B466" s="151"/>
      <c r="C466" s="126"/>
      <c r="D466" s="126"/>
      <c r="E466" s="126"/>
    </row>
    <row r="467" spans="1:5" x14ac:dyDescent="0.25">
      <c r="A467" s="126"/>
      <c r="B467" s="151"/>
      <c r="C467" s="126"/>
      <c r="D467" s="126"/>
      <c r="E467" s="126"/>
    </row>
    <row r="468" spans="1:5" x14ac:dyDescent="0.25">
      <c r="A468" s="126"/>
      <c r="B468" s="151"/>
      <c r="C468" s="126"/>
      <c r="D468" s="126"/>
      <c r="E468" s="126"/>
    </row>
    <row r="469" spans="1:5" x14ac:dyDescent="0.25">
      <c r="A469" s="126"/>
      <c r="B469" s="151"/>
      <c r="C469" s="126"/>
      <c r="D469" s="126"/>
      <c r="E469" s="126"/>
    </row>
    <row r="470" spans="1:5" x14ac:dyDescent="0.25">
      <c r="A470" s="126"/>
      <c r="B470" s="151"/>
      <c r="C470" s="126"/>
      <c r="D470" s="126"/>
      <c r="E470" s="126"/>
    </row>
    <row r="471" spans="1:5" x14ac:dyDescent="0.25">
      <c r="A471" s="126"/>
      <c r="B471" s="151"/>
      <c r="C471" s="126"/>
      <c r="D471" s="126"/>
      <c r="E471" s="126"/>
    </row>
    <row r="472" spans="1:5" x14ac:dyDescent="0.25">
      <c r="A472" s="126"/>
      <c r="B472" s="151"/>
      <c r="C472" s="126"/>
      <c r="D472" s="126"/>
      <c r="E472" s="126"/>
    </row>
    <row r="473" spans="1:5" x14ac:dyDescent="0.25">
      <c r="A473" s="126"/>
      <c r="B473" s="151"/>
      <c r="C473" s="126"/>
      <c r="D473" s="126"/>
      <c r="E473" s="126"/>
    </row>
    <row r="474" spans="1:5" x14ac:dyDescent="0.25">
      <c r="A474" s="126"/>
      <c r="B474" s="151"/>
      <c r="C474" s="126"/>
      <c r="D474" s="126"/>
      <c r="E474" s="126"/>
    </row>
    <row r="475" spans="1:5" x14ac:dyDescent="0.25">
      <c r="A475" s="126"/>
      <c r="B475" s="151"/>
      <c r="C475" s="126"/>
      <c r="D475" s="126"/>
      <c r="E475" s="126"/>
    </row>
    <row r="476" spans="1:5" x14ac:dyDescent="0.25">
      <c r="A476" s="126"/>
      <c r="B476" s="151"/>
      <c r="C476" s="126"/>
      <c r="D476" s="126"/>
      <c r="E476" s="126"/>
    </row>
    <row r="477" spans="1:5" x14ac:dyDescent="0.25">
      <c r="A477" s="126"/>
      <c r="B477" s="151"/>
      <c r="C477" s="126"/>
      <c r="D477" s="126"/>
      <c r="E477" s="126"/>
    </row>
    <row r="478" spans="1:5" x14ac:dyDescent="0.25">
      <c r="A478" s="126"/>
      <c r="B478" s="151"/>
      <c r="C478" s="126"/>
      <c r="D478" s="126"/>
      <c r="E478" s="126"/>
    </row>
    <row r="479" spans="1:5" x14ac:dyDescent="0.25">
      <c r="A479" s="126"/>
      <c r="B479" s="151"/>
      <c r="C479" s="126"/>
      <c r="D479" s="126"/>
      <c r="E479" s="126"/>
    </row>
    <row r="480" spans="1:5" x14ac:dyDescent="0.25">
      <c r="A480" s="126"/>
      <c r="B480" s="151"/>
      <c r="C480" s="126"/>
      <c r="D480" s="126"/>
      <c r="E480" s="126"/>
    </row>
    <row r="481" spans="1:5" x14ac:dyDescent="0.25">
      <c r="A481" s="126"/>
      <c r="B481" s="151"/>
      <c r="C481" s="126"/>
      <c r="D481" s="126"/>
      <c r="E481" s="126"/>
    </row>
    <row r="482" spans="1:5" x14ac:dyDescent="0.25">
      <c r="A482" s="126"/>
      <c r="B482" s="151"/>
      <c r="C482" s="126"/>
      <c r="D482" s="126"/>
      <c r="E482" s="126"/>
    </row>
    <row r="483" spans="1:5" x14ac:dyDescent="0.25">
      <c r="A483" s="126"/>
      <c r="B483" s="151"/>
      <c r="C483" s="126"/>
      <c r="D483" s="126"/>
      <c r="E483" s="126"/>
    </row>
    <row r="484" spans="1:5" x14ac:dyDescent="0.25">
      <c r="A484" s="126"/>
      <c r="B484" s="151"/>
      <c r="C484" s="126"/>
      <c r="D484" s="126"/>
      <c r="E484" s="126"/>
    </row>
    <row r="485" spans="1:5" x14ac:dyDescent="0.25">
      <c r="A485" s="126"/>
      <c r="B485" s="151"/>
      <c r="C485" s="126"/>
      <c r="D485" s="126"/>
      <c r="E485" s="126"/>
    </row>
    <row r="486" spans="1:5" x14ac:dyDescent="0.25">
      <c r="A486" s="126"/>
      <c r="B486" s="151"/>
      <c r="C486" s="126"/>
      <c r="D486" s="126"/>
      <c r="E486" s="126"/>
    </row>
    <row r="487" spans="1:5" x14ac:dyDescent="0.25">
      <c r="A487" s="126"/>
      <c r="B487" s="151"/>
      <c r="C487" s="126"/>
      <c r="D487" s="126"/>
      <c r="E487" s="126"/>
    </row>
    <row r="488" spans="1:5" x14ac:dyDescent="0.25">
      <c r="A488" s="126"/>
      <c r="B488" s="151"/>
      <c r="C488" s="126"/>
      <c r="D488" s="126"/>
      <c r="E488" s="126"/>
    </row>
    <row r="489" spans="1:5" x14ac:dyDescent="0.25">
      <c r="A489" s="126"/>
      <c r="B489" s="151"/>
      <c r="C489" s="126"/>
      <c r="D489" s="126"/>
      <c r="E489" s="126"/>
    </row>
    <row r="490" spans="1:5" x14ac:dyDescent="0.25">
      <c r="A490" s="126"/>
      <c r="B490" s="151"/>
      <c r="C490" s="126"/>
      <c r="D490" s="126"/>
      <c r="E490" s="126"/>
    </row>
    <row r="491" spans="1:5" x14ac:dyDescent="0.25">
      <c r="A491" s="126"/>
      <c r="B491" s="151"/>
      <c r="C491" s="126"/>
      <c r="D491" s="126"/>
      <c r="E491" s="126"/>
    </row>
    <row r="492" spans="1:5" x14ac:dyDescent="0.25">
      <c r="A492" s="126"/>
      <c r="B492" s="151"/>
      <c r="C492" s="126"/>
      <c r="D492" s="126"/>
      <c r="E492" s="126"/>
    </row>
    <row r="493" spans="1:5" x14ac:dyDescent="0.25">
      <c r="A493" s="126"/>
      <c r="B493" s="151"/>
      <c r="C493" s="126"/>
      <c r="D493" s="126"/>
      <c r="E493" s="126"/>
    </row>
    <row r="494" spans="1:5" x14ac:dyDescent="0.25">
      <c r="A494" s="126"/>
      <c r="B494" s="151"/>
      <c r="C494" s="126"/>
      <c r="D494" s="126"/>
      <c r="E494" s="126"/>
    </row>
    <row r="495" spans="1:5" x14ac:dyDescent="0.25">
      <c r="A495" s="126"/>
      <c r="B495" s="151"/>
      <c r="C495" s="126"/>
      <c r="D495" s="126"/>
      <c r="E495" s="126"/>
    </row>
    <row r="496" spans="1:5" x14ac:dyDescent="0.25">
      <c r="A496" s="126"/>
      <c r="B496" s="151"/>
      <c r="C496" s="126"/>
      <c r="D496" s="126"/>
      <c r="E496" s="126"/>
    </row>
    <row r="497" spans="1:5" x14ac:dyDescent="0.25">
      <c r="A497" s="126"/>
      <c r="B497" s="151"/>
      <c r="C497" s="126"/>
      <c r="D497" s="126"/>
      <c r="E497" s="126"/>
    </row>
    <row r="498" spans="1:5" x14ac:dyDescent="0.25">
      <c r="A498" s="126"/>
      <c r="B498" s="151"/>
      <c r="C498" s="126"/>
      <c r="D498" s="126"/>
      <c r="E498" s="126"/>
    </row>
    <row r="499" spans="1:5" x14ac:dyDescent="0.25">
      <c r="A499" s="126"/>
      <c r="B499" s="151"/>
      <c r="C499" s="126"/>
      <c r="D499" s="126"/>
      <c r="E499" s="126"/>
    </row>
    <row r="500" spans="1:5" x14ac:dyDescent="0.25">
      <c r="A500" s="126"/>
      <c r="B500" s="151"/>
      <c r="C500" s="126"/>
      <c r="D500" s="126"/>
      <c r="E500" s="126"/>
    </row>
    <row r="501" spans="1:5" x14ac:dyDescent="0.25">
      <c r="A501" s="126"/>
      <c r="B501" s="151"/>
      <c r="C501" s="126"/>
      <c r="D501" s="126"/>
      <c r="E501" s="126"/>
    </row>
    <row r="502" spans="1:5" x14ac:dyDescent="0.25">
      <c r="A502" s="126"/>
      <c r="B502" s="151"/>
      <c r="C502" s="126"/>
      <c r="D502" s="126"/>
      <c r="E502" s="126"/>
    </row>
    <row r="503" spans="1:5" x14ac:dyDescent="0.25">
      <c r="A503" s="126"/>
      <c r="B503" s="151"/>
      <c r="C503" s="126"/>
      <c r="D503" s="126"/>
      <c r="E503" s="126"/>
    </row>
    <row r="504" spans="1:5" x14ac:dyDescent="0.25">
      <c r="A504" s="126"/>
      <c r="B504" s="151"/>
      <c r="C504" s="126"/>
      <c r="D504" s="126"/>
      <c r="E504" s="126"/>
    </row>
    <row r="505" spans="1:5" x14ac:dyDescent="0.25">
      <c r="A505" s="126"/>
      <c r="B505" s="151"/>
      <c r="C505" s="126"/>
      <c r="D505" s="126"/>
      <c r="E505" s="126"/>
    </row>
    <row r="506" spans="1:5" x14ac:dyDescent="0.25">
      <c r="A506" s="126"/>
      <c r="B506" s="151"/>
      <c r="C506" s="126"/>
      <c r="D506" s="126"/>
      <c r="E506" s="126"/>
    </row>
    <row r="507" spans="1:5" x14ac:dyDescent="0.25">
      <c r="A507" s="126"/>
      <c r="B507" s="151"/>
      <c r="C507" s="126"/>
      <c r="D507" s="126"/>
      <c r="E507" s="126"/>
    </row>
    <row r="508" spans="1:5" x14ac:dyDescent="0.25">
      <c r="A508" s="126"/>
      <c r="B508" s="151"/>
      <c r="C508" s="126"/>
      <c r="D508" s="126"/>
      <c r="E508" s="126"/>
    </row>
    <row r="509" spans="1:5" x14ac:dyDescent="0.25">
      <c r="A509" s="126"/>
      <c r="B509" s="151"/>
      <c r="C509" s="126"/>
      <c r="D509" s="126"/>
      <c r="E509" s="126"/>
    </row>
    <row r="510" spans="1:5" x14ac:dyDescent="0.25">
      <c r="A510" s="126"/>
      <c r="B510" s="151"/>
      <c r="C510" s="126"/>
      <c r="D510" s="126"/>
      <c r="E510" s="126"/>
    </row>
    <row r="511" spans="1:5" x14ac:dyDescent="0.25">
      <c r="A511" s="126"/>
      <c r="B511" s="151"/>
      <c r="C511" s="126"/>
      <c r="D511" s="126"/>
      <c r="E511" s="126"/>
    </row>
    <row r="512" spans="1:5" x14ac:dyDescent="0.25">
      <c r="A512" s="126"/>
      <c r="B512" s="151"/>
      <c r="C512" s="126"/>
      <c r="D512" s="126"/>
      <c r="E512" s="126"/>
    </row>
    <row r="513" spans="1:5" x14ac:dyDescent="0.25">
      <c r="A513" s="126"/>
      <c r="B513" s="151"/>
      <c r="C513" s="126"/>
      <c r="D513" s="126"/>
      <c r="E513" s="126"/>
    </row>
    <row r="514" spans="1:5" x14ac:dyDescent="0.25">
      <c r="A514" s="126"/>
      <c r="B514" s="151"/>
      <c r="C514" s="126"/>
      <c r="D514" s="126"/>
      <c r="E514" s="126"/>
    </row>
    <row r="515" spans="1:5" x14ac:dyDescent="0.25">
      <c r="A515" s="126"/>
      <c r="B515" s="151"/>
      <c r="C515" s="126"/>
      <c r="D515" s="126"/>
      <c r="E515" s="126"/>
    </row>
    <row r="516" spans="1:5" x14ac:dyDescent="0.25">
      <c r="A516" s="126"/>
      <c r="B516" s="151"/>
      <c r="C516" s="126"/>
      <c r="D516" s="126"/>
      <c r="E516" s="126"/>
    </row>
    <row r="517" spans="1:5" x14ac:dyDescent="0.25">
      <c r="A517" s="126"/>
      <c r="B517" s="151"/>
      <c r="C517" s="126"/>
      <c r="D517" s="126"/>
      <c r="E517" s="126"/>
    </row>
    <row r="518" spans="1:5" x14ac:dyDescent="0.25">
      <c r="A518" s="126"/>
      <c r="B518" s="151"/>
      <c r="C518" s="126"/>
      <c r="D518" s="126"/>
      <c r="E518" s="126"/>
    </row>
    <row r="519" spans="1:5" x14ac:dyDescent="0.25">
      <c r="A519" s="126"/>
      <c r="B519" s="151"/>
      <c r="C519" s="126"/>
      <c r="D519" s="126"/>
      <c r="E519" s="126"/>
    </row>
    <row r="520" spans="1:5" x14ac:dyDescent="0.25">
      <c r="A520" s="126"/>
      <c r="B520" s="151"/>
      <c r="C520" s="126"/>
      <c r="D520" s="126"/>
      <c r="E520" s="126"/>
    </row>
    <row r="521" spans="1:5" x14ac:dyDescent="0.25">
      <c r="A521" s="126"/>
      <c r="B521" s="151"/>
      <c r="C521" s="126"/>
      <c r="D521" s="126"/>
      <c r="E521" s="126"/>
    </row>
    <row r="522" spans="1:5" x14ac:dyDescent="0.25">
      <c r="A522" s="126"/>
      <c r="B522" s="151"/>
      <c r="C522" s="126"/>
      <c r="D522" s="126"/>
      <c r="E522" s="126"/>
    </row>
    <row r="523" spans="1:5" x14ac:dyDescent="0.25">
      <c r="A523" s="126"/>
      <c r="B523" s="151"/>
      <c r="C523" s="126"/>
      <c r="D523" s="126"/>
      <c r="E523" s="126"/>
    </row>
    <row r="524" spans="1:5" x14ac:dyDescent="0.25">
      <c r="A524" s="126"/>
      <c r="B524" s="151"/>
      <c r="C524" s="126"/>
      <c r="D524" s="126"/>
      <c r="E524" s="126"/>
    </row>
    <row r="525" spans="1:5" x14ac:dyDescent="0.25">
      <c r="A525" s="126"/>
      <c r="B525" s="151"/>
      <c r="C525" s="126"/>
      <c r="D525" s="126"/>
      <c r="E525" s="126"/>
    </row>
    <row r="526" spans="1:5" x14ac:dyDescent="0.25">
      <c r="A526" s="126"/>
      <c r="B526" s="151"/>
      <c r="C526" s="126"/>
      <c r="D526" s="126"/>
      <c r="E526" s="126"/>
    </row>
    <row r="527" spans="1:5" x14ac:dyDescent="0.25">
      <c r="A527" s="126"/>
      <c r="B527" s="151"/>
      <c r="C527" s="126"/>
      <c r="D527" s="126"/>
      <c r="E527" s="126"/>
    </row>
    <row r="528" spans="1:5" x14ac:dyDescent="0.25">
      <c r="A528" s="126"/>
      <c r="B528" s="151"/>
      <c r="C528" s="126"/>
      <c r="D528" s="126"/>
      <c r="E528" s="126"/>
    </row>
    <row r="529" spans="1:5" x14ac:dyDescent="0.25">
      <c r="A529" s="126"/>
      <c r="B529" s="151"/>
      <c r="C529" s="126"/>
      <c r="D529" s="126"/>
      <c r="E529" s="126"/>
    </row>
    <row r="530" spans="1:5" x14ac:dyDescent="0.25">
      <c r="A530" s="126"/>
      <c r="B530" s="151"/>
      <c r="C530" s="126"/>
      <c r="D530" s="126"/>
      <c r="E530" s="126"/>
    </row>
    <row r="531" spans="1:5" x14ac:dyDescent="0.25">
      <c r="A531" s="126"/>
      <c r="B531" s="151"/>
      <c r="C531" s="126"/>
      <c r="D531" s="126"/>
      <c r="E531" s="126"/>
    </row>
    <row r="532" spans="1:5" x14ac:dyDescent="0.25">
      <c r="A532" s="126"/>
      <c r="B532" s="151"/>
      <c r="C532" s="126"/>
      <c r="D532" s="126"/>
      <c r="E532" s="126"/>
    </row>
    <row r="533" spans="1:5" x14ac:dyDescent="0.25">
      <c r="A533" s="126"/>
      <c r="B533" s="151"/>
      <c r="C533" s="126"/>
      <c r="D533" s="126"/>
      <c r="E533" s="126"/>
    </row>
    <row r="534" spans="1:5" x14ac:dyDescent="0.25">
      <c r="A534" s="126"/>
      <c r="B534" s="151"/>
      <c r="C534" s="126"/>
      <c r="D534" s="126"/>
      <c r="E534" s="126"/>
    </row>
    <row r="535" spans="1:5" x14ac:dyDescent="0.25">
      <c r="A535" s="126"/>
      <c r="B535" s="151"/>
      <c r="C535" s="126"/>
      <c r="D535" s="126"/>
      <c r="E535" s="126"/>
    </row>
    <row r="536" spans="1:5" x14ac:dyDescent="0.25">
      <c r="A536" s="126"/>
      <c r="B536" s="151"/>
      <c r="C536" s="126"/>
      <c r="D536" s="126"/>
      <c r="E536" s="126"/>
    </row>
    <row r="537" spans="1:5" x14ac:dyDescent="0.25">
      <c r="A537" s="126"/>
      <c r="B537" s="151"/>
      <c r="C537" s="126"/>
      <c r="D537" s="126"/>
      <c r="E537" s="126"/>
    </row>
    <row r="538" spans="1:5" x14ac:dyDescent="0.25">
      <c r="A538" s="126"/>
      <c r="B538" s="151"/>
      <c r="C538" s="126"/>
      <c r="D538" s="126"/>
      <c r="E538" s="126"/>
    </row>
    <row r="539" spans="1:5" x14ac:dyDescent="0.25">
      <c r="A539" s="126"/>
      <c r="B539" s="151"/>
      <c r="C539" s="126"/>
      <c r="D539" s="126"/>
      <c r="E539" s="126"/>
    </row>
    <row r="540" spans="1:5" x14ac:dyDescent="0.25">
      <c r="A540" s="126"/>
      <c r="B540" s="151"/>
      <c r="C540" s="126"/>
      <c r="D540" s="126"/>
      <c r="E540" s="126"/>
    </row>
    <row r="541" spans="1:5" x14ac:dyDescent="0.25">
      <c r="A541" s="126"/>
      <c r="B541" s="151"/>
      <c r="C541" s="126"/>
      <c r="D541" s="126"/>
      <c r="E541" s="126"/>
    </row>
    <row r="542" spans="1:5" x14ac:dyDescent="0.25">
      <c r="A542" s="126"/>
      <c r="B542" s="151"/>
      <c r="C542" s="126"/>
      <c r="D542" s="126"/>
      <c r="E542" s="126"/>
    </row>
    <row r="543" spans="1:5" x14ac:dyDescent="0.25">
      <c r="A543" s="126"/>
      <c r="B543" s="151"/>
      <c r="C543" s="126"/>
      <c r="D543" s="126"/>
      <c r="E543" s="126"/>
    </row>
    <row r="544" spans="1:5" x14ac:dyDescent="0.25">
      <c r="A544" s="126"/>
      <c r="B544" s="151"/>
      <c r="C544" s="126"/>
      <c r="D544" s="126"/>
      <c r="E544" s="126"/>
    </row>
    <row r="545" spans="1:5" x14ac:dyDescent="0.25">
      <c r="A545" s="126"/>
      <c r="B545" s="151"/>
      <c r="C545" s="126"/>
      <c r="D545" s="126"/>
      <c r="E545" s="126"/>
    </row>
    <row r="546" spans="1:5" x14ac:dyDescent="0.25">
      <c r="A546" s="126"/>
      <c r="B546" s="151"/>
      <c r="C546" s="126"/>
      <c r="D546" s="126"/>
      <c r="E546" s="126"/>
    </row>
    <row r="547" spans="1:5" x14ac:dyDescent="0.25">
      <c r="A547" s="126"/>
      <c r="B547" s="151"/>
      <c r="C547" s="126"/>
      <c r="D547" s="126"/>
      <c r="E547" s="126"/>
    </row>
    <row r="548" spans="1:5" x14ac:dyDescent="0.25">
      <c r="A548" s="126"/>
      <c r="B548" s="151"/>
      <c r="C548" s="126"/>
      <c r="D548" s="126"/>
      <c r="E548" s="126"/>
    </row>
    <row r="549" spans="1:5" x14ac:dyDescent="0.25">
      <c r="A549" s="126"/>
      <c r="B549" s="151"/>
      <c r="C549" s="126"/>
      <c r="D549" s="126"/>
      <c r="E549" s="126"/>
    </row>
    <row r="550" spans="1:5" x14ac:dyDescent="0.25">
      <c r="A550" s="126"/>
      <c r="B550" s="151"/>
      <c r="C550" s="126"/>
      <c r="D550" s="126"/>
      <c r="E550" s="126"/>
    </row>
    <row r="551" spans="1:5" x14ac:dyDescent="0.25">
      <c r="A551" s="126"/>
      <c r="B551" s="151"/>
      <c r="C551" s="126"/>
      <c r="D551" s="126"/>
      <c r="E551" s="126"/>
    </row>
    <row r="552" spans="1:5" x14ac:dyDescent="0.25">
      <c r="A552" s="126"/>
      <c r="B552" s="151"/>
      <c r="C552" s="126"/>
      <c r="D552" s="126"/>
      <c r="E552" s="126"/>
    </row>
    <row r="553" spans="1:5" x14ac:dyDescent="0.25">
      <c r="A553" s="126"/>
      <c r="B553" s="151"/>
      <c r="C553" s="126"/>
      <c r="D553" s="126"/>
      <c r="E553" s="126"/>
    </row>
    <row r="554" spans="1:5" x14ac:dyDescent="0.25">
      <c r="A554" s="126"/>
      <c r="B554" s="151"/>
      <c r="C554" s="126"/>
      <c r="D554" s="126"/>
      <c r="E554" s="126"/>
    </row>
    <row r="555" spans="1:5" x14ac:dyDescent="0.25">
      <c r="A555" s="126"/>
      <c r="B555" s="151"/>
      <c r="C555" s="126"/>
      <c r="D555" s="126"/>
      <c r="E555" s="126"/>
    </row>
    <row r="556" spans="1:5" x14ac:dyDescent="0.25">
      <c r="A556" s="126"/>
      <c r="B556" s="151"/>
      <c r="C556" s="126"/>
      <c r="D556" s="126"/>
      <c r="E556" s="126"/>
    </row>
    <row r="557" spans="1:5" x14ac:dyDescent="0.25">
      <c r="A557" s="126"/>
      <c r="B557" s="151"/>
      <c r="C557" s="126"/>
      <c r="D557" s="126"/>
      <c r="E557" s="126"/>
    </row>
    <row r="558" spans="1:5" x14ac:dyDescent="0.25">
      <c r="A558" s="126"/>
      <c r="B558" s="151"/>
      <c r="C558" s="126"/>
      <c r="D558" s="126"/>
      <c r="E558" s="126"/>
    </row>
    <row r="559" spans="1:5" x14ac:dyDescent="0.25">
      <c r="A559" s="126"/>
      <c r="B559" s="151"/>
      <c r="C559" s="126"/>
      <c r="D559" s="126"/>
      <c r="E559" s="126"/>
    </row>
    <row r="560" spans="1:5" x14ac:dyDescent="0.25">
      <c r="A560" s="126"/>
      <c r="B560" s="151"/>
      <c r="C560" s="126"/>
      <c r="D560" s="126"/>
      <c r="E560" s="126"/>
    </row>
    <row r="561" spans="1:5" x14ac:dyDescent="0.25">
      <c r="A561" s="126"/>
      <c r="B561" s="151"/>
      <c r="C561" s="126"/>
      <c r="D561" s="126"/>
      <c r="E561" s="126"/>
    </row>
    <row r="562" spans="1:5" x14ac:dyDescent="0.25">
      <c r="A562" s="126"/>
      <c r="B562" s="151"/>
      <c r="C562" s="126"/>
      <c r="D562" s="126"/>
      <c r="E562" s="126"/>
    </row>
    <row r="563" spans="1:5" x14ac:dyDescent="0.25">
      <c r="A563" s="126"/>
      <c r="B563" s="151"/>
      <c r="C563" s="126"/>
      <c r="D563" s="126"/>
      <c r="E563" s="126"/>
    </row>
    <row r="564" spans="1:5" x14ac:dyDescent="0.25">
      <c r="A564" s="126"/>
      <c r="B564" s="151"/>
      <c r="C564" s="126"/>
      <c r="D564" s="126"/>
      <c r="E564" s="126"/>
    </row>
    <row r="565" spans="1:5" x14ac:dyDescent="0.25">
      <c r="A565" s="126"/>
      <c r="B565" s="151"/>
      <c r="C565" s="126"/>
      <c r="D565" s="126"/>
      <c r="E565" s="126"/>
    </row>
    <row r="566" spans="1:5" x14ac:dyDescent="0.25">
      <c r="A566" s="126"/>
      <c r="B566" s="151"/>
      <c r="C566" s="126"/>
      <c r="D566" s="126"/>
      <c r="E566" s="126"/>
    </row>
    <row r="567" spans="1:5" x14ac:dyDescent="0.25">
      <c r="A567" s="126"/>
      <c r="B567" s="151"/>
      <c r="C567" s="126"/>
      <c r="D567" s="126"/>
      <c r="E567" s="126"/>
    </row>
    <row r="568" spans="1:5" x14ac:dyDescent="0.25">
      <c r="A568" s="126"/>
      <c r="B568" s="151"/>
      <c r="C568" s="126"/>
      <c r="D568" s="126"/>
      <c r="E568" s="126"/>
    </row>
    <row r="569" spans="1:5" x14ac:dyDescent="0.25">
      <c r="A569" s="126"/>
      <c r="B569" s="151"/>
      <c r="C569" s="126"/>
      <c r="D569" s="126"/>
      <c r="E569" s="126"/>
    </row>
    <row r="570" spans="1:5" x14ac:dyDescent="0.25">
      <c r="A570" s="126"/>
      <c r="B570" s="151"/>
      <c r="C570" s="126"/>
      <c r="D570" s="126"/>
      <c r="E570" s="126"/>
    </row>
    <row r="571" spans="1:5" x14ac:dyDescent="0.25">
      <c r="A571" s="126"/>
      <c r="B571" s="151"/>
      <c r="C571" s="126"/>
      <c r="D571" s="126"/>
      <c r="E571" s="126"/>
    </row>
    <row r="572" spans="1:5" x14ac:dyDescent="0.25">
      <c r="A572" s="126"/>
      <c r="B572" s="151"/>
      <c r="C572" s="126"/>
      <c r="D572" s="126"/>
      <c r="E572" s="126"/>
    </row>
    <row r="573" spans="1:5" x14ac:dyDescent="0.25">
      <c r="A573" s="126"/>
      <c r="B573" s="151"/>
      <c r="C573" s="126"/>
      <c r="D573" s="126"/>
      <c r="E573" s="126"/>
    </row>
    <row r="574" spans="1:5" x14ac:dyDescent="0.25">
      <c r="A574" s="126"/>
      <c r="B574" s="151"/>
      <c r="C574" s="126"/>
      <c r="D574" s="126"/>
      <c r="E574" s="126"/>
    </row>
    <row r="575" spans="1:5" x14ac:dyDescent="0.25">
      <c r="A575" s="126"/>
      <c r="B575" s="151"/>
      <c r="C575" s="126"/>
      <c r="D575" s="126"/>
      <c r="E575" s="126"/>
    </row>
    <row r="576" spans="1:5" x14ac:dyDescent="0.25">
      <c r="A576" s="126"/>
      <c r="B576" s="151"/>
      <c r="C576" s="126"/>
      <c r="D576" s="126"/>
      <c r="E576" s="126"/>
    </row>
    <row r="577" spans="1:5" x14ac:dyDescent="0.25">
      <c r="A577" s="126"/>
      <c r="B577" s="151"/>
      <c r="C577" s="126"/>
      <c r="D577" s="126"/>
      <c r="E577" s="126"/>
    </row>
    <row r="578" spans="1:5" x14ac:dyDescent="0.25">
      <c r="A578" s="126"/>
      <c r="B578" s="151"/>
      <c r="C578" s="126"/>
      <c r="D578" s="126"/>
      <c r="E578" s="126"/>
    </row>
    <row r="579" spans="1:5" x14ac:dyDescent="0.25">
      <c r="A579" s="126"/>
      <c r="B579" s="151"/>
      <c r="C579" s="126"/>
      <c r="D579" s="126"/>
      <c r="E579" s="126"/>
    </row>
    <row r="580" spans="1:5" x14ac:dyDescent="0.25">
      <c r="A580" s="126"/>
      <c r="B580" s="151"/>
      <c r="C580" s="126"/>
      <c r="D580" s="126"/>
      <c r="E580" s="126"/>
    </row>
    <row r="581" spans="1:5" x14ac:dyDescent="0.25">
      <c r="A581" s="126"/>
      <c r="B581" s="151"/>
      <c r="C581" s="126"/>
      <c r="D581" s="126"/>
      <c r="E581" s="126"/>
    </row>
    <row r="582" spans="1:5" x14ac:dyDescent="0.25">
      <c r="A582" s="126"/>
      <c r="B582" s="151"/>
      <c r="C582" s="126"/>
      <c r="D582" s="126"/>
      <c r="E582" s="126"/>
    </row>
    <row r="583" spans="1:5" x14ac:dyDescent="0.25">
      <c r="A583" s="126"/>
      <c r="B583" s="151"/>
      <c r="C583" s="126"/>
      <c r="D583" s="126"/>
      <c r="E583" s="126"/>
    </row>
    <row r="584" spans="1:5" x14ac:dyDescent="0.25">
      <c r="A584" s="126"/>
      <c r="B584" s="151"/>
      <c r="C584" s="126"/>
      <c r="D584" s="126"/>
      <c r="E584" s="126"/>
    </row>
    <row r="585" spans="1:5" x14ac:dyDescent="0.25">
      <c r="A585" s="126"/>
      <c r="B585" s="151"/>
      <c r="C585" s="126"/>
      <c r="D585" s="126"/>
      <c r="E585" s="126"/>
    </row>
    <row r="586" spans="1:5" x14ac:dyDescent="0.25">
      <c r="A586" s="126"/>
      <c r="B586" s="151"/>
      <c r="C586" s="126"/>
      <c r="D586" s="126"/>
      <c r="E586" s="126"/>
    </row>
    <row r="587" spans="1:5" x14ac:dyDescent="0.25">
      <c r="A587" s="126"/>
      <c r="B587" s="151"/>
      <c r="C587" s="126"/>
      <c r="D587" s="126"/>
      <c r="E587" s="126"/>
    </row>
    <row r="588" spans="1:5" x14ac:dyDescent="0.25">
      <c r="A588" s="126"/>
      <c r="B588" s="151"/>
      <c r="C588" s="126"/>
      <c r="D588" s="126"/>
      <c r="E588" s="126"/>
    </row>
    <row r="589" spans="1:5" x14ac:dyDescent="0.25">
      <c r="A589" s="126"/>
      <c r="B589" s="151"/>
      <c r="C589" s="126"/>
      <c r="D589" s="126"/>
      <c r="E589" s="126"/>
    </row>
  </sheetData>
  <autoFilter ref="A78:E88">
    <sortState ref="A79:E88">
      <sortCondition ref="D78:D88"/>
    </sortState>
  </autoFilter>
  <sortState ref="A53:F81">
    <sortCondition ref="E53"/>
  </sortState>
  <mergeCells count="17">
    <mergeCell ref="A84:B84"/>
    <mergeCell ref="A87:E87"/>
    <mergeCell ref="D91:E91"/>
    <mergeCell ref="D92:E92"/>
    <mergeCell ref="D88:E88"/>
    <mergeCell ref="D89:E89"/>
    <mergeCell ref="D90:E90"/>
    <mergeCell ref="F1:G1"/>
    <mergeCell ref="A1:E1"/>
    <mergeCell ref="A2:E2"/>
    <mergeCell ref="A7:E7"/>
    <mergeCell ref="A72:E72"/>
    <mergeCell ref="C28:E28"/>
    <mergeCell ref="A30:E30"/>
    <mergeCell ref="C36:E36"/>
    <mergeCell ref="A38:E38"/>
    <mergeCell ref="A56:E56"/>
  </mergeCells>
  <phoneticPr fontId="46" type="noConversion"/>
  <conditionalFormatting sqref="B590:B1048576">
    <cfRule type="duplicateValues" dxfId="254" priority="2412"/>
    <cfRule type="duplicateValues" dxfId="253" priority="2414"/>
  </conditionalFormatting>
  <conditionalFormatting sqref="E590:E1048576">
    <cfRule type="duplicateValues" dxfId="252" priority="2415"/>
  </conditionalFormatting>
  <conditionalFormatting sqref="B590:B1048576">
    <cfRule type="duplicateValues" dxfId="251" priority="1937"/>
  </conditionalFormatting>
  <conditionalFormatting sqref="B590:B1048576">
    <cfRule type="duplicateValues" dxfId="250" priority="1754"/>
  </conditionalFormatting>
  <conditionalFormatting sqref="B383:B589">
    <cfRule type="duplicateValues" dxfId="249" priority="212"/>
  </conditionalFormatting>
  <conditionalFormatting sqref="B383:B589">
    <cfRule type="duplicateValues" dxfId="248" priority="211"/>
  </conditionalFormatting>
  <conditionalFormatting sqref="B383:B589">
    <cfRule type="duplicateValues" dxfId="247" priority="209"/>
    <cfRule type="duplicateValues" dxfId="246" priority="210"/>
  </conditionalFormatting>
  <conditionalFormatting sqref="B383:B589">
    <cfRule type="duplicateValues" dxfId="245" priority="198"/>
  </conditionalFormatting>
  <conditionalFormatting sqref="E383:E589">
    <cfRule type="duplicateValues" dxfId="244" priority="197"/>
  </conditionalFormatting>
  <conditionalFormatting sqref="E383:E589">
    <cfRule type="duplicateValues" dxfId="243" priority="215"/>
  </conditionalFormatting>
  <conditionalFormatting sqref="B383:B589">
    <cfRule type="duplicateValues" dxfId="242" priority="177"/>
    <cfRule type="duplicateValues" dxfId="241" priority="184"/>
    <cfRule type="duplicateValues" dxfId="240" priority="185"/>
  </conditionalFormatting>
  <conditionalFormatting sqref="B256:B382">
    <cfRule type="duplicateValues" dxfId="239" priority="148"/>
  </conditionalFormatting>
  <conditionalFormatting sqref="B256:B382">
    <cfRule type="duplicateValues" dxfId="238" priority="147"/>
  </conditionalFormatting>
  <conditionalFormatting sqref="B256:B382">
    <cfRule type="duplicateValues" dxfId="237" priority="145"/>
    <cfRule type="duplicateValues" dxfId="236" priority="146"/>
  </conditionalFormatting>
  <conditionalFormatting sqref="B256:B382">
    <cfRule type="duplicateValues" dxfId="235" priority="134"/>
  </conditionalFormatting>
  <conditionalFormatting sqref="E256:E382">
    <cfRule type="duplicateValues" dxfId="234" priority="133"/>
  </conditionalFormatting>
  <conditionalFormatting sqref="B256:B382">
    <cfRule type="duplicateValues" dxfId="233" priority="117"/>
    <cfRule type="duplicateValues" dxfId="232" priority="122"/>
    <cfRule type="duplicateValues" dxfId="231" priority="123"/>
  </conditionalFormatting>
  <conditionalFormatting sqref="E256:E382">
    <cfRule type="duplicateValues" dxfId="230" priority="90"/>
  </conditionalFormatting>
  <conditionalFormatting sqref="E256:E382">
    <cfRule type="duplicateValues" dxfId="229" priority="154"/>
  </conditionalFormatting>
  <conditionalFormatting sqref="B100:B255 B1:B7 B29:B30 B55:B56 B71:B72 B37:B38 B40:B53 B58:B69 B74:B77 B83:B98 B79:B81">
    <cfRule type="duplicateValues" dxfId="228" priority="75"/>
  </conditionalFormatting>
  <conditionalFormatting sqref="B100:B255 B29:B30 B1:B7 B55:B56 B71:B72 B37:B38 B40:B53 B58:B69 B74:B77 B83:B98 B79:B81">
    <cfRule type="duplicateValues" dxfId="227" priority="74"/>
  </conditionalFormatting>
  <conditionalFormatting sqref="B100:B255 B1:B7 B55:B56 B71:B72 B37:B38 B29:B30 B40:B53 B58:B69 B74:B77 B83:B98 B79:B81 B9:B27">
    <cfRule type="duplicateValues" dxfId="226" priority="72"/>
    <cfRule type="duplicateValues" dxfId="225" priority="73"/>
  </conditionalFormatting>
  <conditionalFormatting sqref="E41">
    <cfRule type="duplicateValues" dxfId="224" priority="71"/>
  </conditionalFormatting>
  <conditionalFormatting sqref="E59">
    <cfRule type="duplicateValues" dxfId="223" priority="70"/>
  </conditionalFormatting>
  <conditionalFormatting sqref="E91">
    <cfRule type="duplicateValues" dxfId="222" priority="69"/>
  </conditionalFormatting>
  <conditionalFormatting sqref="E60">
    <cfRule type="duplicateValues" dxfId="221" priority="68"/>
  </conditionalFormatting>
  <conditionalFormatting sqref="E18">
    <cfRule type="duplicateValues" dxfId="220" priority="67"/>
  </conditionalFormatting>
  <conditionalFormatting sqref="E75">
    <cfRule type="duplicateValues" dxfId="219" priority="66"/>
  </conditionalFormatting>
  <conditionalFormatting sqref="B79:B255 B36:B77 B1:B31">
    <cfRule type="duplicateValues" dxfId="218" priority="65"/>
  </conditionalFormatting>
  <conditionalFormatting sqref="E98:E255 E36:E43 E53:E62 E69:E77 E80:E92 E1:E15 E18:E20 E23:E32">
    <cfRule type="duplicateValues" dxfId="217" priority="64"/>
  </conditionalFormatting>
  <conditionalFormatting sqref="E15 E10">
    <cfRule type="duplicateValues" dxfId="216" priority="76"/>
  </conditionalFormatting>
  <conditionalFormatting sqref="B32:B35">
    <cfRule type="duplicateValues" dxfId="215" priority="62"/>
  </conditionalFormatting>
  <conditionalFormatting sqref="B32:B35">
    <cfRule type="duplicateValues" dxfId="214" priority="61"/>
  </conditionalFormatting>
  <conditionalFormatting sqref="B32:B35">
    <cfRule type="duplicateValues" dxfId="213" priority="59"/>
    <cfRule type="duplicateValues" dxfId="212" priority="60"/>
  </conditionalFormatting>
  <conditionalFormatting sqref="B32:B35">
    <cfRule type="duplicateValues" dxfId="211" priority="58"/>
  </conditionalFormatting>
  <conditionalFormatting sqref="E33:E35">
    <cfRule type="duplicateValues" dxfId="210" priority="57"/>
  </conditionalFormatting>
  <conditionalFormatting sqref="E33:E35">
    <cfRule type="duplicateValues" dxfId="209" priority="63"/>
  </conditionalFormatting>
  <conditionalFormatting sqref="B79:B255 B1:B77">
    <cfRule type="duplicateValues" dxfId="208" priority="54"/>
    <cfRule type="duplicateValues" dxfId="207" priority="55"/>
    <cfRule type="duplicateValues" dxfId="206" priority="56"/>
  </conditionalFormatting>
  <conditionalFormatting sqref="E93:E97">
    <cfRule type="duplicateValues" dxfId="205" priority="53"/>
  </conditionalFormatting>
  <conditionalFormatting sqref="B78">
    <cfRule type="duplicateValues" dxfId="204" priority="51"/>
  </conditionalFormatting>
  <conditionalFormatting sqref="B78">
    <cfRule type="duplicateValues" dxfId="203" priority="50"/>
  </conditionalFormatting>
  <conditionalFormatting sqref="B78">
    <cfRule type="duplicateValues" dxfId="202" priority="48"/>
    <cfRule type="duplicateValues" dxfId="201" priority="49"/>
  </conditionalFormatting>
  <conditionalFormatting sqref="B78">
    <cfRule type="duplicateValues" dxfId="200" priority="47"/>
  </conditionalFormatting>
  <conditionalFormatting sqref="E78">
    <cfRule type="duplicateValues" dxfId="199" priority="46"/>
  </conditionalFormatting>
  <conditionalFormatting sqref="E78">
    <cfRule type="duplicateValues" dxfId="198" priority="52"/>
  </conditionalFormatting>
  <conditionalFormatting sqref="B78">
    <cfRule type="duplicateValues" dxfId="197" priority="43"/>
    <cfRule type="duplicateValues" dxfId="196" priority="44"/>
    <cfRule type="duplicateValues" dxfId="195" priority="45"/>
  </conditionalFormatting>
  <conditionalFormatting sqref="B9:B27">
    <cfRule type="duplicateValues" dxfId="194" priority="77"/>
  </conditionalFormatting>
  <conditionalFormatting sqref="E42">
    <cfRule type="duplicateValues" dxfId="193" priority="78"/>
  </conditionalFormatting>
  <conditionalFormatting sqref="E43 E11:E12">
    <cfRule type="duplicateValues" dxfId="192" priority="79"/>
  </conditionalFormatting>
  <conditionalFormatting sqref="E44">
    <cfRule type="duplicateValues" dxfId="191" priority="41"/>
  </conditionalFormatting>
  <conditionalFormatting sqref="E44">
    <cfRule type="duplicateValues" dxfId="190" priority="42"/>
  </conditionalFormatting>
  <conditionalFormatting sqref="E16">
    <cfRule type="duplicateValues" dxfId="189" priority="39"/>
  </conditionalFormatting>
  <conditionalFormatting sqref="E16">
    <cfRule type="duplicateValues" dxfId="188" priority="40"/>
  </conditionalFormatting>
  <conditionalFormatting sqref="E21">
    <cfRule type="duplicateValues" dxfId="187" priority="37"/>
  </conditionalFormatting>
  <conditionalFormatting sqref="E21">
    <cfRule type="duplicateValues" dxfId="186" priority="38"/>
  </conditionalFormatting>
  <conditionalFormatting sqref="E63">
    <cfRule type="duplicateValues" dxfId="185" priority="35"/>
  </conditionalFormatting>
  <conditionalFormatting sqref="E63">
    <cfRule type="duplicateValues" dxfId="184" priority="36"/>
  </conditionalFormatting>
  <conditionalFormatting sqref="E69:E78 E53:E63 E80:E255 E1:E16 E18:E44">
    <cfRule type="duplicateValues" dxfId="183" priority="34"/>
  </conditionalFormatting>
  <conditionalFormatting sqref="E22">
    <cfRule type="duplicateValues" dxfId="182" priority="32"/>
  </conditionalFormatting>
  <conditionalFormatting sqref="E22">
    <cfRule type="duplicateValues" dxfId="181" priority="33"/>
  </conditionalFormatting>
  <conditionalFormatting sqref="E79">
    <cfRule type="duplicateValues" dxfId="180" priority="31"/>
  </conditionalFormatting>
  <conditionalFormatting sqref="E79">
    <cfRule type="duplicateValues" dxfId="179" priority="29"/>
  </conditionalFormatting>
  <conditionalFormatting sqref="E79">
    <cfRule type="duplicateValues" dxfId="178" priority="30"/>
  </conditionalFormatting>
  <conditionalFormatting sqref="E64">
    <cfRule type="duplicateValues" dxfId="177" priority="28"/>
  </conditionalFormatting>
  <conditionalFormatting sqref="E64">
    <cfRule type="duplicateValues" dxfId="176" priority="26"/>
  </conditionalFormatting>
  <conditionalFormatting sqref="E64">
    <cfRule type="duplicateValues" dxfId="175" priority="27"/>
  </conditionalFormatting>
  <conditionalFormatting sqref="E65">
    <cfRule type="duplicateValues" dxfId="174" priority="25"/>
  </conditionalFormatting>
  <conditionalFormatting sqref="E65">
    <cfRule type="duplicateValues" dxfId="173" priority="23"/>
  </conditionalFormatting>
  <conditionalFormatting sqref="E65">
    <cfRule type="duplicateValues" dxfId="172" priority="24"/>
  </conditionalFormatting>
  <conditionalFormatting sqref="E66:E68">
    <cfRule type="duplicateValues" dxfId="171" priority="22"/>
  </conditionalFormatting>
  <conditionalFormatting sqref="E66:E68">
    <cfRule type="duplicateValues" dxfId="170" priority="20"/>
  </conditionalFormatting>
  <conditionalFormatting sqref="E66:E68">
    <cfRule type="duplicateValues" dxfId="169" priority="21"/>
  </conditionalFormatting>
  <conditionalFormatting sqref="E47">
    <cfRule type="duplicateValues" dxfId="168" priority="18"/>
  </conditionalFormatting>
  <conditionalFormatting sqref="E47">
    <cfRule type="duplicateValues" dxfId="167" priority="19"/>
  </conditionalFormatting>
  <conditionalFormatting sqref="E47">
    <cfRule type="duplicateValues" dxfId="166" priority="17"/>
  </conditionalFormatting>
  <conditionalFormatting sqref="B11:B15">
    <cfRule type="duplicateValues" dxfId="165" priority="16"/>
  </conditionalFormatting>
  <conditionalFormatting sqref="B11:B15">
    <cfRule type="duplicateValues" dxfId="164" priority="15"/>
  </conditionalFormatting>
  <conditionalFormatting sqref="B16:B17">
    <cfRule type="duplicateValues" dxfId="163" priority="14"/>
  </conditionalFormatting>
  <conditionalFormatting sqref="B16:B17">
    <cfRule type="duplicateValues" dxfId="162" priority="13"/>
  </conditionalFormatting>
  <conditionalFormatting sqref="E45:E46 E17">
    <cfRule type="duplicateValues" dxfId="161" priority="80"/>
  </conditionalFormatting>
  <conditionalFormatting sqref="B19">
    <cfRule type="duplicateValues" dxfId="160" priority="12"/>
  </conditionalFormatting>
  <conditionalFormatting sqref="B19">
    <cfRule type="duplicateValues" dxfId="159" priority="11"/>
  </conditionalFormatting>
  <conditionalFormatting sqref="B18">
    <cfRule type="duplicateValues" dxfId="158" priority="10"/>
  </conditionalFormatting>
  <conditionalFormatting sqref="B18">
    <cfRule type="duplicateValues" dxfId="157" priority="9"/>
  </conditionalFormatting>
  <conditionalFormatting sqref="B18">
    <cfRule type="duplicateValues" dxfId="156" priority="7"/>
    <cfRule type="duplicateValues" dxfId="155" priority="8"/>
  </conditionalFormatting>
  <conditionalFormatting sqref="E98:E255 E13:E14 E53:E58 E36:E40 E92 E61:E62 E76:E77 E69:E74 E1:E9 E80:E90 E19:E20 E23:E32">
    <cfRule type="duplicateValues" dxfId="154" priority="81"/>
  </conditionalFormatting>
  <conditionalFormatting sqref="E48">
    <cfRule type="duplicateValues" dxfId="153" priority="5"/>
  </conditionalFormatting>
  <conditionalFormatting sqref="E48">
    <cfRule type="duplicateValues" dxfId="152" priority="6"/>
  </conditionalFormatting>
  <conditionalFormatting sqref="E48">
    <cfRule type="duplicateValues" dxfId="151" priority="4"/>
  </conditionalFormatting>
  <conditionalFormatting sqref="E49:E52">
    <cfRule type="duplicateValues" dxfId="150" priority="2"/>
  </conditionalFormatting>
  <conditionalFormatting sqref="E49:E52">
    <cfRule type="duplicateValues" dxfId="149" priority="1"/>
  </conditionalFormatting>
  <conditionalFormatting sqref="E49:E52">
    <cfRule type="duplicateValues" dxfId="148" priority="3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2592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47" priority="6"/>
  </conditionalFormatting>
  <conditionalFormatting sqref="A831">
    <cfRule type="duplicateValues" dxfId="146" priority="5"/>
  </conditionalFormatting>
  <conditionalFormatting sqref="A832">
    <cfRule type="duplicateValues" dxfId="145" priority="4"/>
  </conditionalFormatting>
  <conditionalFormatting sqref="A833">
    <cfRule type="duplicateValues" dxfId="144" priority="3"/>
  </conditionalFormatting>
  <conditionalFormatting sqref="A834">
    <cfRule type="duplicateValues" dxfId="143" priority="2"/>
  </conditionalFormatting>
  <conditionalFormatting sqref="A1:A1048576">
    <cfRule type="duplicateValues" dxfId="14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8" t="s">
        <v>2417</v>
      </c>
      <c r="B1" s="209"/>
      <c r="C1" s="209"/>
      <c r="D1" s="20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8" t="s">
        <v>2426</v>
      </c>
      <c r="B18" s="209"/>
      <c r="C18" s="209"/>
      <c r="D18" s="20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1" priority="18"/>
  </conditionalFormatting>
  <conditionalFormatting sqref="B7:B8">
    <cfRule type="duplicateValues" dxfId="140" priority="17"/>
  </conditionalFormatting>
  <conditionalFormatting sqref="A7:A8">
    <cfRule type="duplicateValues" dxfId="139" priority="15"/>
    <cfRule type="duplicateValues" dxfId="13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2021-07-31T11:20:42Z</dcterms:modified>
</cp:coreProperties>
</file>