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1\"/>
    </mc:Choice>
  </mc:AlternateContent>
  <bookViews>
    <workbookView xWindow="0" yWindow="0" windowWidth="20490" windowHeight="73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REPORTE!$A$4:$Q$168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46" i="1" l="1"/>
  <c r="G46" i="1"/>
  <c r="H46" i="1"/>
  <c r="I46" i="1"/>
  <c r="J46" i="1"/>
  <c r="K46" i="1"/>
  <c r="F168" i="1"/>
  <c r="G168" i="1"/>
  <c r="H168" i="1"/>
  <c r="I168" i="1"/>
  <c r="J168" i="1"/>
  <c r="K168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44" i="1"/>
  <c r="G144" i="1"/>
  <c r="H144" i="1"/>
  <c r="I144" i="1"/>
  <c r="J144" i="1"/>
  <c r="K144" i="1"/>
  <c r="F102" i="1"/>
  <c r="G102" i="1"/>
  <c r="H102" i="1"/>
  <c r="I102" i="1"/>
  <c r="J102" i="1"/>
  <c r="K102" i="1"/>
  <c r="F119" i="1"/>
  <c r="G119" i="1"/>
  <c r="H119" i="1"/>
  <c r="I119" i="1"/>
  <c r="J119" i="1"/>
  <c r="K119" i="1"/>
  <c r="F24" i="1"/>
  <c r="G24" i="1"/>
  <c r="H24" i="1"/>
  <c r="I24" i="1"/>
  <c r="J24" i="1"/>
  <c r="K24" i="1"/>
  <c r="F156" i="1"/>
  <c r="G156" i="1"/>
  <c r="H156" i="1"/>
  <c r="I156" i="1"/>
  <c r="J156" i="1"/>
  <c r="K156" i="1"/>
  <c r="F143" i="1"/>
  <c r="G143" i="1"/>
  <c r="H143" i="1"/>
  <c r="I143" i="1"/>
  <c r="J143" i="1"/>
  <c r="K143" i="1"/>
  <c r="F7" i="1"/>
  <c r="G7" i="1"/>
  <c r="H7" i="1"/>
  <c r="I7" i="1"/>
  <c r="J7" i="1"/>
  <c r="K7" i="1"/>
  <c r="F157" i="1"/>
  <c r="G157" i="1"/>
  <c r="H157" i="1"/>
  <c r="I157" i="1"/>
  <c r="J157" i="1"/>
  <c r="K157" i="1"/>
  <c r="F88" i="1"/>
  <c r="G88" i="1"/>
  <c r="H88" i="1"/>
  <c r="I88" i="1"/>
  <c r="J88" i="1"/>
  <c r="K88" i="1"/>
  <c r="F158" i="1"/>
  <c r="G158" i="1"/>
  <c r="H158" i="1"/>
  <c r="I158" i="1"/>
  <c r="J158" i="1"/>
  <c r="K158" i="1"/>
  <c r="F92" i="1"/>
  <c r="G92" i="1"/>
  <c r="H92" i="1"/>
  <c r="I92" i="1"/>
  <c r="J92" i="1"/>
  <c r="K92" i="1"/>
  <c r="F159" i="1"/>
  <c r="G159" i="1"/>
  <c r="H159" i="1"/>
  <c r="I159" i="1"/>
  <c r="J159" i="1"/>
  <c r="K159" i="1"/>
  <c r="F93" i="1"/>
  <c r="G93" i="1"/>
  <c r="H93" i="1"/>
  <c r="I93" i="1"/>
  <c r="J93" i="1"/>
  <c r="K93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A46" i="1"/>
  <c r="A168" i="1"/>
  <c r="A131" i="1"/>
  <c r="A132" i="1"/>
  <c r="A151" i="1"/>
  <c r="A152" i="1"/>
  <c r="A153" i="1"/>
  <c r="A154" i="1"/>
  <c r="A155" i="1"/>
  <c r="A144" i="1"/>
  <c r="A102" i="1"/>
  <c r="A119" i="1"/>
  <c r="A24" i="1"/>
  <c r="A156" i="1"/>
  <c r="A143" i="1"/>
  <c r="A7" i="1"/>
  <c r="A157" i="1"/>
  <c r="A88" i="1"/>
  <c r="A158" i="1"/>
  <c r="A92" i="1"/>
  <c r="A159" i="1"/>
  <c r="A93" i="1"/>
  <c r="A117" i="1"/>
  <c r="A118" i="1"/>
  <c r="K116" i="1" l="1"/>
  <c r="K44" i="1"/>
  <c r="K45" i="1"/>
  <c r="K72" i="1"/>
  <c r="K49" i="1"/>
  <c r="K48" i="1"/>
  <c r="K51" i="1"/>
  <c r="K142" i="1"/>
  <c r="K82" i="1"/>
  <c r="K141" i="1"/>
  <c r="K53" i="1"/>
  <c r="K73" i="1"/>
  <c r="K57" i="1"/>
  <c r="K74" i="1"/>
  <c r="K50" i="1"/>
  <c r="K6" i="1"/>
  <c r="K80" i="1"/>
  <c r="K5" i="1"/>
  <c r="K47" i="1"/>
  <c r="K25" i="1"/>
  <c r="K126" i="1"/>
  <c r="K127" i="1"/>
  <c r="K150" i="1"/>
  <c r="K41" i="1"/>
  <c r="K23" i="1"/>
  <c r="K15" i="1"/>
  <c r="K75" i="1"/>
  <c r="K30" i="1"/>
  <c r="K22" i="1"/>
  <c r="K32" i="1"/>
  <c r="K76" i="1"/>
  <c r="K89" i="1"/>
  <c r="K90" i="1"/>
  <c r="K77" i="1"/>
  <c r="K91" i="1"/>
  <c r="K78" i="1"/>
  <c r="K42" i="1"/>
  <c r="J116" i="1"/>
  <c r="J44" i="1"/>
  <c r="J45" i="1"/>
  <c r="J72" i="1"/>
  <c r="J49" i="1"/>
  <c r="J48" i="1"/>
  <c r="J51" i="1"/>
  <c r="J142" i="1"/>
  <c r="J82" i="1"/>
  <c r="J141" i="1"/>
  <c r="J53" i="1"/>
  <c r="J73" i="1"/>
  <c r="J57" i="1"/>
  <c r="J74" i="1"/>
  <c r="J50" i="1"/>
  <c r="J6" i="1"/>
  <c r="J80" i="1"/>
  <c r="J5" i="1"/>
  <c r="J47" i="1"/>
  <c r="J25" i="1"/>
  <c r="J126" i="1"/>
  <c r="J127" i="1"/>
  <c r="J150" i="1"/>
  <c r="J41" i="1"/>
  <c r="J23" i="1"/>
  <c r="J15" i="1"/>
  <c r="J75" i="1"/>
  <c r="J30" i="1"/>
  <c r="J22" i="1"/>
  <c r="J32" i="1"/>
  <c r="J76" i="1"/>
  <c r="J89" i="1"/>
  <c r="J90" i="1"/>
  <c r="J77" i="1"/>
  <c r="J91" i="1"/>
  <c r="J78" i="1"/>
  <c r="J42" i="1"/>
  <c r="I116" i="1"/>
  <c r="I44" i="1"/>
  <c r="I45" i="1"/>
  <c r="I72" i="1"/>
  <c r="I49" i="1"/>
  <c r="I48" i="1"/>
  <c r="I51" i="1"/>
  <c r="I142" i="1"/>
  <c r="I82" i="1"/>
  <c r="I141" i="1"/>
  <c r="I53" i="1"/>
  <c r="I73" i="1"/>
  <c r="I57" i="1"/>
  <c r="I74" i="1"/>
  <c r="I50" i="1"/>
  <c r="I6" i="1"/>
  <c r="I80" i="1"/>
  <c r="I5" i="1"/>
  <c r="I47" i="1"/>
  <c r="I25" i="1"/>
  <c r="I126" i="1"/>
  <c r="I127" i="1"/>
  <c r="I150" i="1"/>
  <c r="I41" i="1"/>
  <c r="I23" i="1"/>
  <c r="I15" i="1"/>
  <c r="I75" i="1"/>
  <c r="I30" i="1"/>
  <c r="I22" i="1"/>
  <c r="I32" i="1"/>
  <c r="I76" i="1"/>
  <c r="I89" i="1"/>
  <c r="I90" i="1"/>
  <c r="I77" i="1"/>
  <c r="I91" i="1"/>
  <c r="I78" i="1"/>
  <c r="I42" i="1"/>
  <c r="H116" i="1"/>
  <c r="H44" i="1"/>
  <c r="H45" i="1"/>
  <c r="H72" i="1"/>
  <c r="H49" i="1"/>
  <c r="H48" i="1"/>
  <c r="H51" i="1"/>
  <c r="H142" i="1"/>
  <c r="H82" i="1"/>
  <c r="H141" i="1"/>
  <c r="H53" i="1"/>
  <c r="H73" i="1"/>
  <c r="H57" i="1"/>
  <c r="H74" i="1"/>
  <c r="H50" i="1"/>
  <c r="H6" i="1"/>
  <c r="H80" i="1"/>
  <c r="H5" i="1"/>
  <c r="H47" i="1"/>
  <c r="H25" i="1"/>
  <c r="H126" i="1"/>
  <c r="H127" i="1"/>
  <c r="H150" i="1"/>
  <c r="H41" i="1"/>
  <c r="H23" i="1"/>
  <c r="H15" i="1"/>
  <c r="H75" i="1"/>
  <c r="H30" i="1"/>
  <c r="H22" i="1"/>
  <c r="H32" i="1"/>
  <c r="H76" i="1"/>
  <c r="H89" i="1"/>
  <c r="H90" i="1"/>
  <c r="H77" i="1"/>
  <c r="H91" i="1"/>
  <c r="H78" i="1"/>
  <c r="H42" i="1"/>
  <c r="G116" i="1"/>
  <c r="G44" i="1"/>
  <c r="G45" i="1"/>
  <c r="G72" i="1"/>
  <c r="G49" i="1"/>
  <c r="G48" i="1"/>
  <c r="G51" i="1"/>
  <c r="G142" i="1"/>
  <c r="G82" i="1"/>
  <c r="G141" i="1"/>
  <c r="G53" i="1"/>
  <c r="G73" i="1"/>
  <c r="G57" i="1"/>
  <c r="G74" i="1"/>
  <c r="G50" i="1"/>
  <c r="G6" i="1"/>
  <c r="G80" i="1"/>
  <c r="G5" i="1"/>
  <c r="G47" i="1"/>
  <c r="G25" i="1"/>
  <c r="G126" i="1"/>
  <c r="G127" i="1"/>
  <c r="G150" i="1"/>
  <c r="G41" i="1"/>
  <c r="G23" i="1"/>
  <c r="G15" i="1"/>
  <c r="G75" i="1"/>
  <c r="G30" i="1"/>
  <c r="G22" i="1"/>
  <c r="G32" i="1"/>
  <c r="G76" i="1"/>
  <c r="G89" i="1"/>
  <c r="G90" i="1"/>
  <c r="G77" i="1"/>
  <c r="G91" i="1"/>
  <c r="G78" i="1"/>
  <c r="G42" i="1"/>
  <c r="F116" i="1"/>
  <c r="F44" i="1"/>
  <c r="F45" i="1"/>
  <c r="F72" i="1"/>
  <c r="F49" i="1"/>
  <c r="F48" i="1"/>
  <c r="F51" i="1"/>
  <c r="F142" i="1"/>
  <c r="F82" i="1"/>
  <c r="F141" i="1"/>
  <c r="F53" i="1"/>
  <c r="F73" i="1"/>
  <c r="F57" i="1"/>
  <c r="F74" i="1"/>
  <c r="F50" i="1"/>
  <c r="F6" i="1"/>
  <c r="F80" i="1"/>
  <c r="F5" i="1"/>
  <c r="F47" i="1"/>
  <c r="F25" i="1"/>
  <c r="F126" i="1"/>
  <c r="F127" i="1"/>
  <c r="F150" i="1"/>
  <c r="F41" i="1"/>
  <c r="F23" i="1"/>
  <c r="F15" i="1"/>
  <c r="F75" i="1"/>
  <c r="F30" i="1"/>
  <c r="F22" i="1"/>
  <c r="F32" i="1"/>
  <c r="F76" i="1"/>
  <c r="F89" i="1"/>
  <c r="F90" i="1"/>
  <c r="F77" i="1"/>
  <c r="F91" i="1"/>
  <c r="F78" i="1"/>
  <c r="F42" i="1"/>
  <c r="A116" i="1"/>
  <c r="A44" i="1"/>
  <c r="A45" i="1"/>
  <c r="A72" i="1"/>
  <c r="A49" i="1"/>
  <c r="A48" i="1"/>
  <c r="A51" i="1"/>
  <c r="A142" i="1"/>
  <c r="A82" i="1"/>
  <c r="A141" i="1"/>
  <c r="A53" i="1"/>
  <c r="A73" i="1"/>
  <c r="A57" i="1"/>
  <c r="A74" i="1"/>
  <c r="A50" i="1"/>
  <c r="A6" i="1"/>
  <c r="A80" i="1"/>
  <c r="A5" i="1"/>
  <c r="A47" i="1"/>
  <c r="A25" i="1"/>
  <c r="A126" i="1"/>
  <c r="A127" i="1"/>
  <c r="A150" i="1"/>
  <c r="A41" i="1"/>
  <c r="A23" i="1"/>
  <c r="A15" i="1"/>
  <c r="A75" i="1"/>
  <c r="A30" i="1"/>
  <c r="A22" i="1"/>
  <c r="A32" i="1"/>
  <c r="A76" i="1"/>
  <c r="A89" i="1"/>
  <c r="A90" i="1"/>
  <c r="A77" i="1"/>
  <c r="A91" i="1"/>
  <c r="A78" i="1"/>
  <c r="A42" i="1"/>
  <c r="H1" i="16" l="1"/>
  <c r="A97" i="1"/>
  <c r="A26" i="1"/>
  <c r="A125" i="1"/>
  <c r="A69" i="1"/>
  <c r="A56" i="1"/>
  <c r="A60" i="1"/>
  <c r="A70" i="1"/>
  <c r="A61" i="1"/>
  <c r="A87" i="1"/>
  <c r="A149" i="1"/>
  <c r="A79" i="1"/>
  <c r="A71" i="1"/>
  <c r="A140" i="1"/>
  <c r="A130" i="1"/>
  <c r="F97" i="1"/>
  <c r="G97" i="1"/>
  <c r="H97" i="1"/>
  <c r="I97" i="1"/>
  <c r="J97" i="1"/>
  <c r="K97" i="1"/>
  <c r="F26" i="1"/>
  <c r="G26" i="1"/>
  <c r="H26" i="1"/>
  <c r="I26" i="1"/>
  <c r="J26" i="1"/>
  <c r="K26" i="1"/>
  <c r="F125" i="1"/>
  <c r="G125" i="1"/>
  <c r="H125" i="1"/>
  <c r="I125" i="1"/>
  <c r="J125" i="1"/>
  <c r="K125" i="1"/>
  <c r="F69" i="1"/>
  <c r="G69" i="1"/>
  <c r="H69" i="1"/>
  <c r="I69" i="1"/>
  <c r="J69" i="1"/>
  <c r="K69" i="1"/>
  <c r="F56" i="1"/>
  <c r="G56" i="1"/>
  <c r="H56" i="1"/>
  <c r="I56" i="1"/>
  <c r="J56" i="1"/>
  <c r="K56" i="1"/>
  <c r="F60" i="1"/>
  <c r="G60" i="1"/>
  <c r="H60" i="1"/>
  <c r="I60" i="1"/>
  <c r="J60" i="1"/>
  <c r="K60" i="1"/>
  <c r="F70" i="1"/>
  <c r="G70" i="1"/>
  <c r="H70" i="1"/>
  <c r="I70" i="1"/>
  <c r="J70" i="1"/>
  <c r="K70" i="1"/>
  <c r="F61" i="1"/>
  <c r="G61" i="1"/>
  <c r="H61" i="1"/>
  <c r="I61" i="1"/>
  <c r="J61" i="1"/>
  <c r="K61" i="1"/>
  <c r="F87" i="1"/>
  <c r="G87" i="1"/>
  <c r="H87" i="1"/>
  <c r="I87" i="1"/>
  <c r="J87" i="1"/>
  <c r="K87" i="1"/>
  <c r="F149" i="1"/>
  <c r="G149" i="1"/>
  <c r="H149" i="1"/>
  <c r="I149" i="1"/>
  <c r="J149" i="1"/>
  <c r="K149" i="1"/>
  <c r="F79" i="1"/>
  <c r="G79" i="1"/>
  <c r="H79" i="1"/>
  <c r="I79" i="1"/>
  <c r="J79" i="1"/>
  <c r="K79" i="1"/>
  <c r="F71" i="1"/>
  <c r="G71" i="1"/>
  <c r="H71" i="1"/>
  <c r="I71" i="1"/>
  <c r="J71" i="1"/>
  <c r="K71" i="1"/>
  <c r="F140" i="1"/>
  <c r="G140" i="1"/>
  <c r="H140" i="1"/>
  <c r="I140" i="1"/>
  <c r="J140" i="1"/>
  <c r="K140" i="1"/>
  <c r="F130" i="1"/>
  <c r="G130" i="1"/>
  <c r="H130" i="1"/>
  <c r="I130" i="1"/>
  <c r="J130" i="1"/>
  <c r="K130" i="1"/>
  <c r="A124" i="1" l="1"/>
  <c r="A115" i="1"/>
  <c r="A28" i="1"/>
  <c r="A8" i="1"/>
  <c r="A68" i="1"/>
  <c r="A86" i="1"/>
  <c r="A66" i="1"/>
  <c r="A148" i="1"/>
  <c r="A52" i="1"/>
  <c r="A37" i="1"/>
  <c r="A67" i="1"/>
  <c r="A65" i="1"/>
  <c r="A84" i="1"/>
  <c r="A64" i="1"/>
  <c r="A85" i="1"/>
  <c r="A38" i="1"/>
  <c r="A36" i="1"/>
  <c r="A147" i="1"/>
  <c r="A63" i="1"/>
  <c r="A139" i="1"/>
  <c r="A83" i="1"/>
  <c r="A101" i="1"/>
  <c r="A34" i="1"/>
  <c r="A59" i="1"/>
  <c r="A39" i="1"/>
  <c r="A35" i="1"/>
  <c r="A55" i="1"/>
  <c r="A54" i="1"/>
  <c r="A58" i="1"/>
  <c r="A17" i="1"/>
  <c r="A43" i="1"/>
  <c r="A134" i="1"/>
  <c r="A96" i="1"/>
  <c r="A114" i="1"/>
  <c r="A167" i="1"/>
  <c r="A100" i="1"/>
  <c r="A113" i="1"/>
  <c r="A9" i="1"/>
  <c r="A166" i="1"/>
  <c r="A129" i="1"/>
  <c r="A128" i="1"/>
  <c r="F124" i="1"/>
  <c r="G124" i="1"/>
  <c r="H124" i="1"/>
  <c r="I124" i="1"/>
  <c r="J124" i="1"/>
  <c r="K124" i="1"/>
  <c r="F115" i="1"/>
  <c r="G115" i="1"/>
  <c r="H115" i="1"/>
  <c r="I115" i="1"/>
  <c r="J115" i="1"/>
  <c r="K115" i="1"/>
  <c r="F28" i="1"/>
  <c r="G28" i="1"/>
  <c r="H28" i="1"/>
  <c r="I28" i="1"/>
  <c r="J28" i="1"/>
  <c r="K28" i="1"/>
  <c r="F8" i="1"/>
  <c r="G8" i="1"/>
  <c r="H8" i="1"/>
  <c r="I8" i="1"/>
  <c r="J8" i="1"/>
  <c r="K8" i="1"/>
  <c r="F68" i="1"/>
  <c r="G68" i="1"/>
  <c r="H68" i="1"/>
  <c r="I68" i="1"/>
  <c r="J68" i="1"/>
  <c r="K68" i="1"/>
  <c r="F86" i="1"/>
  <c r="G86" i="1"/>
  <c r="H86" i="1"/>
  <c r="I86" i="1"/>
  <c r="J86" i="1"/>
  <c r="K86" i="1"/>
  <c r="F66" i="1"/>
  <c r="G66" i="1"/>
  <c r="H66" i="1"/>
  <c r="I66" i="1"/>
  <c r="J66" i="1"/>
  <c r="K66" i="1"/>
  <c r="F148" i="1"/>
  <c r="G148" i="1"/>
  <c r="H148" i="1"/>
  <c r="I148" i="1"/>
  <c r="J148" i="1"/>
  <c r="K148" i="1"/>
  <c r="F52" i="1"/>
  <c r="G52" i="1"/>
  <c r="H52" i="1"/>
  <c r="I52" i="1"/>
  <c r="J52" i="1"/>
  <c r="K52" i="1"/>
  <c r="F37" i="1"/>
  <c r="G37" i="1"/>
  <c r="H37" i="1"/>
  <c r="I37" i="1"/>
  <c r="J37" i="1"/>
  <c r="K37" i="1"/>
  <c r="F67" i="1"/>
  <c r="G67" i="1"/>
  <c r="H67" i="1"/>
  <c r="I67" i="1"/>
  <c r="J67" i="1"/>
  <c r="K67" i="1"/>
  <c r="F65" i="1"/>
  <c r="G65" i="1"/>
  <c r="H65" i="1"/>
  <c r="I65" i="1"/>
  <c r="J65" i="1"/>
  <c r="K65" i="1"/>
  <c r="F84" i="1"/>
  <c r="G84" i="1"/>
  <c r="H84" i="1"/>
  <c r="I84" i="1"/>
  <c r="J84" i="1"/>
  <c r="K84" i="1"/>
  <c r="F64" i="1"/>
  <c r="G64" i="1"/>
  <c r="H64" i="1"/>
  <c r="I64" i="1"/>
  <c r="J64" i="1"/>
  <c r="K64" i="1"/>
  <c r="F85" i="1"/>
  <c r="G85" i="1"/>
  <c r="H85" i="1"/>
  <c r="I85" i="1"/>
  <c r="J85" i="1"/>
  <c r="K85" i="1"/>
  <c r="F38" i="1"/>
  <c r="G38" i="1"/>
  <c r="H38" i="1"/>
  <c r="I38" i="1"/>
  <c r="J38" i="1"/>
  <c r="K38" i="1"/>
  <c r="F36" i="1"/>
  <c r="G36" i="1"/>
  <c r="H36" i="1"/>
  <c r="I36" i="1"/>
  <c r="J36" i="1"/>
  <c r="K36" i="1"/>
  <c r="F147" i="1"/>
  <c r="G147" i="1"/>
  <c r="H147" i="1"/>
  <c r="I147" i="1"/>
  <c r="J147" i="1"/>
  <c r="K147" i="1"/>
  <c r="F63" i="1"/>
  <c r="G63" i="1"/>
  <c r="H63" i="1"/>
  <c r="I63" i="1"/>
  <c r="J63" i="1"/>
  <c r="K63" i="1"/>
  <c r="F139" i="1"/>
  <c r="G139" i="1"/>
  <c r="H139" i="1"/>
  <c r="I139" i="1"/>
  <c r="J139" i="1"/>
  <c r="K139" i="1"/>
  <c r="F83" i="1"/>
  <c r="G83" i="1"/>
  <c r="H83" i="1"/>
  <c r="I83" i="1"/>
  <c r="J83" i="1"/>
  <c r="K83" i="1"/>
  <c r="F101" i="1"/>
  <c r="G101" i="1"/>
  <c r="H101" i="1"/>
  <c r="I101" i="1"/>
  <c r="J101" i="1"/>
  <c r="K101" i="1"/>
  <c r="F34" i="1"/>
  <c r="G34" i="1"/>
  <c r="H34" i="1"/>
  <c r="I34" i="1"/>
  <c r="J34" i="1"/>
  <c r="K34" i="1"/>
  <c r="F59" i="1"/>
  <c r="G59" i="1"/>
  <c r="H59" i="1"/>
  <c r="I59" i="1"/>
  <c r="J59" i="1"/>
  <c r="K59" i="1"/>
  <c r="F39" i="1"/>
  <c r="G39" i="1"/>
  <c r="H39" i="1"/>
  <c r="I39" i="1"/>
  <c r="J39" i="1"/>
  <c r="K39" i="1"/>
  <c r="F35" i="1"/>
  <c r="G35" i="1"/>
  <c r="H35" i="1"/>
  <c r="I35" i="1"/>
  <c r="J35" i="1"/>
  <c r="K35" i="1"/>
  <c r="F55" i="1"/>
  <c r="G55" i="1"/>
  <c r="H55" i="1"/>
  <c r="I55" i="1"/>
  <c r="J55" i="1"/>
  <c r="K55" i="1"/>
  <c r="F54" i="1"/>
  <c r="G54" i="1"/>
  <c r="H54" i="1"/>
  <c r="I54" i="1"/>
  <c r="J54" i="1"/>
  <c r="K54" i="1"/>
  <c r="F58" i="1"/>
  <c r="G58" i="1"/>
  <c r="H58" i="1"/>
  <c r="I58" i="1"/>
  <c r="J58" i="1"/>
  <c r="K58" i="1"/>
  <c r="F17" i="1"/>
  <c r="G17" i="1"/>
  <c r="H17" i="1"/>
  <c r="I17" i="1"/>
  <c r="J17" i="1"/>
  <c r="K17" i="1"/>
  <c r="F43" i="1"/>
  <c r="G43" i="1"/>
  <c r="H43" i="1"/>
  <c r="I43" i="1"/>
  <c r="J43" i="1"/>
  <c r="K43" i="1"/>
  <c r="F134" i="1"/>
  <c r="G134" i="1"/>
  <c r="H134" i="1"/>
  <c r="I134" i="1"/>
  <c r="J134" i="1"/>
  <c r="K134" i="1"/>
  <c r="F96" i="1"/>
  <c r="G96" i="1"/>
  <c r="H96" i="1"/>
  <c r="I96" i="1"/>
  <c r="J96" i="1"/>
  <c r="K96" i="1"/>
  <c r="F114" i="1"/>
  <c r="G114" i="1"/>
  <c r="H114" i="1"/>
  <c r="I114" i="1"/>
  <c r="J114" i="1"/>
  <c r="K114" i="1"/>
  <c r="F167" i="1"/>
  <c r="G167" i="1"/>
  <c r="H167" i="1"/>
  <c r="I167" i="1"/>
  <c r="J167" i="1"/>
  <c r="K167" i="1"/>
  <c r="F100" i="1"/>
  <c r="G100" i="1"/>
  <c r="H100" i="1"/>
  <c r="I100" i="1"/>
  <c r="J100" i="1"/>
  <c r="K100" i="1"/>
  <c r="F113" i="1"/>
  <c r="G113" i="1"/>
  <c r="H113" i="1"/>
  <c r="I113" i="1"/>
  <c r="J113" i="1"/>
  <c r="K113" i="1"/>
  <c r="F9" i="1"/>
  <c r="G9" i="1"/>
  <c r="H9" i="1"/>
  <c r="I9" i="1"/>
  <c r="J9" i="1"/>
  <c r="K9" i="1"/>
  <c r="F166" i="1"/>
  <c r="G166" i="1"/>
  <c r="H166" i="1"/>
  <c r="I166" i="1"/>
  <c r="J166" i="1"/>
  <c r="K166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123" i="1"/>
  <c r="A29" i="1"/>
  <c r="F123" i="1"/>
  <c r="G123" i="1"/>
  <c r="H123" i="1"/>
  <c r="I123" i="1"/>
  <c r="J123" i="1"/>
  <c r="K123" i="1"/>
  <c r="F29" i="1"/>
  <c r="G29" i="1"/>
  <c r="H29" i="1"/>
  <c r="I29" i="1"/>
  <c r="J29" i="1"/>
  <c r="K29" i="1"/>
  <c r="F138" i="1" l="1"/>
  <c r="G138" i="1"/>
  <c r="H138" i="1"/>
  <c r="I138" i="1"/>
  <c r="J138" i="1"/>
  <c r="K138" i="1"/>
  <c r="A137" i="1"/>
  <c r="A138" i="1"/>
  <c r="A133" i="1"/>
  <c r="A16" i="1"/>
  <c r="A112" i="1"/>
  <c r="A111" i="1"/>
  <c r="A165" i="1"/>
  <c r="A40" i="1"/>
  <c r="F133" i="1"/>
  <c r="G133" i="1"/>
  <c r="H133" i="1"/>
  <c r="I133" i="1"/>
  <c r="J133" i="1"/>
  <c r="K133" i="1"/>
  <c r="F16" i="1"/>
  <c r="G16" i="1"/>
  <c r="H16" i="1"/>
  <c r="I16" i="1"/>
  <c r="J16" i="1"/>
  <c r="K1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65" i="1"/>
  <c r="G165" i="1"/>
  <c r="H165" i="1"/>
  <c r="I165" i="1"/>
  <c r="J165" i="1"/>
  <c r="K165" i="1"/>
  <c r="F40" i="1"/>
  <c r="G40" i="1"/>
  <c r="H40" i="1"/>
  <c r="I40" i="1"/>
  <c r="J40" i="1"/>
  <c r="K40" i="1"/>
  <c r="F137" i="1"/>
  <c r="G137" i="1"/>
  <c r="H137" i="1"/>
  <c r="I137" i="1"/>
  <c r="J137" i="1"/>
  <c r="K137" i="1"/>
  <c r="F122" i="1" l="1"/>
  <c r="G122" i="1"/>
  <c r="H122" i="1"/>
  <c r="I122" i="1"/>
  <c r="J122" i="1"/>
  <c r="K122" i="1"/>
  <c r="F62" i="1"/>
  <c r="G62" i="1"/>
  <c r="H62" i="1"/>
  <c r="I62" i="1"/>
  <c r="J62" i="1"/>
  <c r="K62" i="1"/>
  <c r="F14" i="1"/>
  <c r="G14" i="1"/>
  <c r="H14" i="1"/>
  <c r="I14" i="1"/>
  <c r="J14" i="1"/>
  <c r="K14" i="1"/>
  <c r="F13" i="1"/>
  <c r="G13" i="1"/>
  <c r="H13" i="1"/>
  <c r="I13" i="1"/>
  <c r="J13" i="1"/>
  <c r="K13" i="1"/>
  <c r="F110" i="1"/>
  <c r="G110" i="1"/>
  <c r="H110" i="1"/>
  <c r="I110" i="1"/>
  <c r="J110" i="1"/>
  <c r="K110" i="1"/>
  <c r="F12" i="1"/>
  <c r="G12" i="1"/>
  <c r="H12" i="1"/>
  <c r="I12" i="1"/>
  <c r="J12" i="1"/>
  <c r="K12" i="1"/>
  <c r="F20" i="1"/>
  <c r="G20" i="1"/>
  <c r="H20" i="1"/>
  <c r="I20" i="1"/>
  <c r="J20" i="1"/>
  <c r="K20" i="1"/>
  <c r="F81" i="1"/>
  <c r="G81" i="1"/>
  <c r="H81" i="1"/>
  <c r="I81" i="1"/>
  <c r="J81" i="1"/>
  <c r="K81" i="1"/>
  <c r="F109" i="1"/>
  <c r="G109" i="1"/>
  <c r="H109" i="1"/>
  <c r="I109" i="1"/>
  <c r="J109" i="1"/>
  <c r="K109" i="1"/>
  <c r="F136" i="1"/>
  <c r="G136" i="1"/>
  <c r="H136" i="1"/>
  <c r="I136" i="1"/>
  <c r="J136" i="1"/>
  <c r="K136" i="1"/>
  <c r="A122" i="1"/>
  <c r="A62" i="1"/>
  <c r="A14" i="1"/>
  <c r="A13" i="1"/>
  <c r="A110" i="1"/>
  <c r="A12" i="1"/>
  <c r="A20" i="1"/>
  <c r="A81" i="1"/>
  <c r="A109" i="1"/>
  <c r="A136" i="1"/>
  <c r="F108" i="1" l="1"/>
  <c r="G108" i="1"/>
  <c r="H108" i="1"/>
  <c r="I108" i="1"/>
  <c r="J108" i="1"/>
  <c r="K108" i="1"/>
  <c r="A108" i="1"/>
  <c r="A164" i="1"/>
  <c r="A163" i="1"/>
  <c r="A95" i="1"/>
  <c r="A21" i="1"/>
  <c r="A146" i="1"/>
  <c r="A11" i="1"/>
  <c r="A107" i="1"/>
  <c r="A106" i="1"/>
  <c r="A105" i="1"/>
  <c r="A10" i="1"/>
  <c r="A162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95" i="1"/>
  <c r="G95" i="1"/>
  <c r="H95" i="1"/>
  <c r="I95" i="1"/>
  <c r="J95" i="1"/>
  <c r="K95" i="1"/>
  <c r="F21" i="1"/>
  <c r="G21" i="1"/>
  <c r="H21" i="1"/>
  <c r="I21" i="1"/>
  <c r="J21" i="1"/>
  <c r="K21" i="1"/>
  <c r="F146" i="1"/>
  <c r="G146" i="1"/>
  <c r="H146" i="1"/>
  <c r="I146" i="1"/>
  <c r="J146" i="1"/>
  <c r="K146" i="1"/>
  <c r="F11" i="1"/>
  <c r="G11" i="1"/>
  <c r="H11" i="1"/>
  <c r="I11" i="1"/>
  <c r="J11" i="1"/>
  <c r="K11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" i="1"/>
  <c r="G10" i="1"/>
  <c r="H10" i="1"/>
  <c r="I10" i="1"/>
  <c r="J10" i="1"/>
  <c r="K10" i="1"/>
  <c r="F162" i="1"/>
  <c r="G162" i="1"/>
  <c r="H162" i="1"/>
  <c r="I162" i="1"/>
  <c r="J162" i="1"/>
  <c r="K162" i="1"/>
  <c r="F145" i="1" l="1"/>
  <c r="G145" i="1"/>
  <c r="H145" i="1"/>
  <c r="I145" i="1"/>
  <c r="J145" i="1"/>
  <c r="K145" i="1"/>
  <c r="F31" i="1"/>
  <c r="G31" i="1"/>
  <c r="H31" i="1"/>
  <c r="I31" i="1"/>
  <c r="J31" i="1"/>
  <c r="K31" i="1"/>
  <c r="F99" i="1"/>
  <c r="G99" i="1"/>
  <c r="H99" i="1"/>
  <c r="I99" i="1"/>
  <c r="J99" i="1"/>
  <c r="K99" i="1"/>
  <c r="A145" i="1"/>
  <c r="A31" i="1"/>
  <c r="A99" i="1"/>
  <c r="F121" i="1" l="1"/>
  <c r="G121" i="1"/>
  <c r="H121" i="1"/>
  <c r="I121" i="1"/>
  <c r="J121" i="1"/>
  <c r="K121" i="1"/>
  <c r="F94" i="1"/>
  <c r="G94" i="1"/>
  <c r="H94" i="1"/>
  <c r="I94" i="1"/>
  <c r="J94" i="1"/>
  <c r="K94" i="1"/>
  <c r="A121" i="1"/>
  <c r="A94" i="1"/>
  <c r="F18" i="1" l="1"/>
  <c r="G18" i="1"/>
  <c r="H18" i="1"/>
  <c r="I18" i="1"/>
  <c r="J18" i="1"/>
  <c r="K18" i="1"/>
  <c r="F27" i="1"/>
  <c r="G27" i="1"/>
  <c r="H27" i="1"/>
  <c r="I27" i="1"/>
  <c r="J27" i="1"/>
  <c r="K27" i="1"/>
  <c r="F120" i="1"/>
  <c r="G120" i="1"/>
  <c r="H120" i="1"/>
  <c r="I120" i="1"/>
  <c r="J120" i="1"/>
  <c r="K120" i="1"/>
  <c r="F33" i="1"/>
  <c r="G33" i="1"/>
  <c r="H33" i="1"/>
  <c r="I33" i="1"/>
  <c r="J33" i="1"/>
  <c r="K33" i="1"/>
  <c r="F135" i="1"/>
  <c r="G135" i="1"/>
  <c r="H135" i="1"/>
  <c r="I135" i="1"/>
  <c r="J135" i="1"/>
  <c r="K135" i="1"/>
  <c r="F161" i="1"/>
  <c r="G161" i="1"/>
  <c r="H161" i="1"/>
  <c r="I161" i="1"/>
  <c r="J161" i="1"/>
  <c r="K161" i="1"/>
  <c r="F98" i="1"/>
  <c r="G98" i="1"/>
  <c r="H98" i="1"/>
  <c r="I98" i="1"/>
  <c r="J98" i="1"/>
  <c r="K98" i="1"/>
  <c r="A18" i="1" l="1"/>
  <c r="A120" i="1" l="1"/>
  <c r="A27" i="1"/>
  <c r="F19" i="1" l="1"/>
  <c r="G19" i="1"/>
  <c r="H19" i="1"/>
  <c r="I19" i="1"/>
  <c r="J19" i="1"/>
  <c r="K19" i="1"/>
  <c r="A19" i="1"/>
  <c r="A135" i="1" l="1"/>
  <c r="A104" i="1" l="1"/>
  <c r="F104" i="1"/>
  <c r="G104" i="1"/>
  <c r="H104" i="1"/>
  <c r="I104" i="1"/>
  <c r="J104" i="1"/>
  <c r="K104" i="1"/>
  <c r="A33" i="1" l="1"/>
  <c r="A98" i="1" l="1"/>
  <c r="A161" i="1" l="1"/>
  <c r="A10" i="3" l="1"/>
  <c r="F10" i="3"/>
  <c r="G10" i="3"/>
  <c r="H10" i="3"/>
  <c r="I10" i="3"/>
  <c r="J10" i="3"/>
  <c r="A160" i="1" l="1"/>
  <c r="F160" i="1"/>
  <c r="G160" i="1"/>
  <c r="H160" i="1"/>
  <c r="I160" i="1"/>
  <c r="J160" i="1"/>
  <c r="K160" i="1"/>
  <c r="A9" i="3" l="1"/>
  <c r="J9" i="3"/>
  <c r="I9" i="3"/>
  <c r="H9" i="3"/>
  <c r="G9" i="3"/>
  <c r="F9" i="3"/>
  <c r="F103" i="1" l="1"/>
  <c r="G103" i="1"/>
  <c r="H103" i="1"/>
  <c r="I103" i="1"/>
  <c r="J103" i="1"/>
  <c r="K103" i="1"/>
  <c r="A103" i="1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<sst xmlns="http://schemas.openxmlformats.org/spreadsheetml/2006/main" count="14199" uniqueCount="2761">
  <si>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</si>
  <si>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</si>
  <si>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</si>
  <si>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</si>
  <si>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</si>
  <si>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</si>
  <si>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</si>
  <si>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</si>
  <si>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</si>
  <si>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</si>
  <si>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</si>
  <si>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</si>
  <si>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</si>
  <si>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</si>
  <si>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</si>
  <si>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</si>
  <si>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</si>
  <si>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</si>
  <si>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</si>
  <si>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</si>
  <si>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</si>
  <si>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</si>
  <si>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</si>
  <si>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</si>
  <si>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</si>
  <si>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</si>
  <si>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</si>
  <si>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</si>
  <si>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</si>
  <si>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</si>
  <si>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</si>
  <si>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</si>
  <si>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</si>
  <si>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</si>
  <si>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</si>
  <si>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</si>
  <si>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</si>
  <si>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</si>
  <si>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</si>
  <si>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</si>
  <si>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</si>
  <si>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</si>
  <si>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</si>
  <si>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</si>
  <si>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</si>
  <si>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</si>
  <si>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</si>
  <si>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</si>
  <si>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</si>
  <si>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</si>
  <si>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</si>
  <si>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</si>
  <si>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</si>
  <si>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</si>
  <si>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</si>
  <si>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</si>
  <si>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</si>
  <si>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</si>
  <si>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</si>
  <si>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</si>
  <si>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</si>
  <si>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</si>
  <si>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</si>
  <si>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</si>
  <si>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</si>
  <si>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</si>
  <si>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</si>
  <si>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</si>
  <si>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</si>
  <si>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</si>
  <si>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</si>
  <si>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</si>
  <si>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</si>
  <si>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</si>
  <si>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</si>
  <si>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</si>
  <si>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</si>
  <si>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</si>
  <si>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</si>
  <si>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</si>
  <si>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</si>
  <si>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</si>
  <si>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</si>
  <si>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</si>
  <si>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</si>
  <si>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</si>
  <si>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</si>
  <si>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</si>
  <si>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</si>
  <si>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</si>
  <si>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</si>
  <si>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</si>
  <si>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</si>
  <si>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</si>
  <si>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</si>
  <si>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</si>
  <si>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</si>
  <si>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</si>
  <si>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</si>
  <si>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</si>
  <si>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</si>
  <si>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</si>
  <si>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</si>
  <si>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</si>
  <si>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</si>
  <si>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</si>
  <si>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</si>
  <si>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</si>
  <si>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</si>
  <si>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</si>
  <si>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</si>
  <si>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</si>
  <si>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</si>
  <si>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</si>
  <si>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</si>
  <si>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</si>
  <si>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</si>
  <si>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</si>
  <si>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</si>
  <si>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</si>
  <si>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</si>
  <si>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</si>
  <si>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</si>
  <si>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</si>
  <si>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</si>
  <si>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</si>
  <si>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</si>
  <si>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</si>
  <si>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</si>
  <si>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</si>
  <si>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</si>
  <si>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</si>
  <si>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</si>
  <si>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</si>
  <si>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</si>
  <si>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</si>
  <si>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</si>
  <si>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</si>
  <si>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</si>
  <si>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</si>
  <si>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</si>
  <si>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</si>
  <si>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</si>
  <si>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</si>
  <si>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</si>
  <si>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</si>
  <si>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</si>
  <si>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</si>
  <si>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</si>
  <si>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</si>
  <si>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</si>
  <si>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</si>
  <si>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</si>
  <si>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</si>
  <si>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</si>
  <si>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</si>
  <si>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</si>
  <si>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</si>
  <si>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</si>
  <si>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</si>
  <si>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</si>
  <si>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</si>
  <si>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</si>
  <si>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</si>
  <si>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</si>
  <si>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</si>
  <si>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</si>
  <si>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</si>
  <si>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</si>
  <si>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</si>
  <si>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</si>
  <si>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</si>
  <si>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</si>
  <si>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</si>
  <si>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</si>
  <si>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</si>
  <si>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</si>
  <si>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</si>
  <si>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</si>
  <si>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</si>
  <si>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</si>
  <si>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</si>
  <si>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</si>
  <si>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</si>
  <si>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</si>
  <si>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</si>
  <si>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</si>
  <si>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</si>
  <si>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</si>
  <si>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</si>
  <si>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</si>
  <si>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</si>
  <si>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</si>
  <si>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</si>
  <si>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</si>
  <si>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</si>
  <si>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</si>
  <si>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</si>
  <si>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</si>
  <si>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</si>
  <si>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</si>
  <si>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</si>
  <si>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</si>
  <si>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</si>
  <si>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</si>
  <si>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</si>
  <si>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</si>
  <si>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</si>
  <si>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</si>
  <si>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</si>
  <si>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</si>
  <si>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</si>
  <si>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</si>
  <si>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</si>
  <si>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</si>
  <si>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</si>
  <si>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</si>
  <si>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</si>
  <si>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</si>
  <si>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</si>
  <si>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</si>
  <si>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</si>
  <si>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</si>
  <si>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</si>
  <si>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</si>
  <si>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</si>
  <si>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</si>
  <si>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</si>
  <si>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</si>
  <si>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</si>
  <si>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</si>
  <si>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</si>
  <si>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</si>
  <si>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</si>
  <si>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</si>
  <si>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</si>
  <si>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</si>
  <si>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</si>
  <si>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</si>
  <si>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</si>
  <si>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</si>
  <si>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</si>
  <si>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</si>
  <si>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</si>
  <si>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</si>
  <si>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</si>
  <si>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</si>
  <si>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</si>
  <si>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</si>
  <si>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</si>
  <si>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</si>
  <si>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</si>
  <si>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</si>
  <si>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</si>
  <si>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</si>
  <si>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</si>
  <si>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</si>
  <si>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</si>
  <si>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</si>
  <si>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</si>
  <si>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</si>
  <si>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</si>
  <si>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</si>
  <si>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</si>
  <si>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</si>
  <si>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</si>
  <si>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</si>
  <si>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</si>
  <si>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</si>
  <si>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</si>
  <si>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</si>
  <si>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</si>
  <si>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</si>
  <si>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</si>
  <si>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</si>
  <si>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</si>
  <si>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</si>
  <si>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</si>
  <si>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</si>
  <si>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</si>
  <si>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</si>
  <si>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</si>
  <si>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</si>
  <si>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</si>
  <si>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</si>
  <si>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</si>
  <si>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</si>
  <si>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</si>
  <si>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</si>
  <si>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</si>
  <si>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</si>
  <si>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</si>
  <si>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</si>
  <si>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</si>
  <si>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</si>
  <si>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</si>
  <si>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</si>
  <si>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</si>
  <si>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</si>
  <si>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</si>
  <si>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</si>
  <si>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</si>
  <si>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</si>
  <si>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</si>
  <si>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</si>
  <si>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</si>
  <si>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</si>
  <si>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</si>
  <si>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</si>
  <si>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</si>
  <si>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</si>
  <si>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</si>
  <si>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</si>
  <si>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</si>
  <si>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</si>
  <si>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</si>
  <si>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</si>
  <si>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</si>
  <si>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</si>
  <si>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</si>
  <si>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</si>
  <si>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</si>
  <si>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</si>
  <si>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</si>
  <si>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</si>
  <si>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</si>
  <si>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</si>
  <si>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</si>
  <si>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</si>
  <si>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</si>
  <si>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</si>
  <si>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</si>
  <si>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</si>
  <si>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</si>
  <si>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</si>
  <si>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</si>
  <si>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</si>
  <si>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</si>
  <si>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</si>
  <si>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</si>
  <si>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</si>
  <si>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</si>
  <si>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</si>
  <si>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</si>
  <si>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</si>
  <si>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</si>
  <si>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</si>
  <si>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</si>
  <si>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</si>
  <si>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</si>
  <si>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</si>
  <si>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</si>
  <si>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</si>
  <si>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</si>
  <si>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</si>
  <si>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</si>
  <si>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</si>
  <si>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</si>
  <si>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</si>
  <si>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</si>
  <si>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</si>
  <si>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</si>
  <si>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</si>
  <si>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</si>
  <si>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</si>
  <si>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</si>
  <si>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</si>
  <si>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</si>
  <si>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</si>
  <si>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</si>
  <si>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</si>
  <si>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</si>
  <si>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</si>
  <si>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</si>
  <si>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</si>
  <si>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</si>
  <si>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</si>
  <si>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</si>
  <si>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</si>
  <si>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</si>
  <si>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</si>
  <si>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</si>
  <si>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</si>
  <si>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</si>
  <si>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</si>
  <si>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</si>
  <si>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</si>
  <si>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</si>
  <si>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</si>
  <si>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</si>
  <si>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</si>
  <si>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</si>
  <si>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</si>
  <si>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</si>
  <si>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</si>
  <si>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</si>
  <si>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</si>
  <si>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</si>
  <si>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</si>
  <si>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</si>
  <si>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</si>
  <si>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</si>
  <si>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</si>
  <si>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</si>
  <si>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</si>
  <si>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</si>
  <si>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</si>
  <si>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</si>
  <si>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</si>
  <si>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</si>
  <si>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</si>
  <si>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</si>
  <si>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</si>
  <si>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</si>
  <si>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</si>
  <si>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</si>
  <si>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</si>
  <si>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</si>
  <si>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</si>
  <si>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</si>
  <si>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</si>
  <si>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</si>
  <si>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</si>
  <si>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</si>
  <si>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</si>
  <si>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</si>
  <si>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</si>
  <si>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</si>
  <si>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</si>
  <si>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</si>
  <si>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</si>
  <si>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</si>
  <si>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</si>
  <si>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</si>
  <si>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</si>
  <si>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</si>
  <si>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</si>
  <si>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</si>
  <si>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</si>
  <si>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</si>
  <si>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</si>
  <si>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</si>
  <si>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</si>
  <si>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</si>
  <si>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</si>
  <si>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</si>
  <si>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</si>
  <si>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</si>
  <si>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</si>
  <si>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</si>
  <si>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</si>
  <si>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</si>
  <si>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</si>
  <si>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</si>
  <si>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</si>
  <si>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</si>
  <si>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</si>
  <si>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</si>
  <si>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</si>
  <si>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</si>
  <si>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</si>
  <si>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</si>
  <si>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</si>
  <si>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</si>
  <si>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</si>
  <si>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</si>
  <si>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</si>
  <si>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</si>
  <si>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</si>
  <si>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</si>
  <si>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</si>
  <si>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</si>
  <si>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</si>
  <si>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</si>
  <si>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</si>
  <si>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</si>
  <si>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</si>
  <si>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</si>
  <si>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</si>
  <si>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</si>
  <si>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</si>
  <si>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</si>
  <si>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</si>
  <si>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</si>
  <si>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</si>
  <si>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</si>
  <si>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</si>
  <si>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</si>
  <si>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</si>
  <si>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</si>
  <si>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</si>
  <si>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</si>
  <si>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</si>
  <si>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</si>
  <si>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</si>
  <si>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</si>
  <si>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</si>
  <si>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</si>
  <si>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</si>
  <si>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</si>
  <si>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</si>
  <si>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</si>
  <si>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</si>
  <si>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</si>
  <si>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</si>
  <si>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</si>
  <si>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</si>
  <si>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</si>
  <si>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</si>
  <si>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</si>
  <si>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</si>
  <si>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</si>
  <si>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</si>
  <si>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</si>
  <si>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</si>
  <si>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</si>
  <si>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</si>
  <si>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</si>
  <si>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</si>
  <si>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</si>
  <si>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</si>
  <si>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</si>
  <si>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</si>
  <si>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</si>
  <si>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</si>
  <si>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</si>
  <si>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</si>
  <si>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</si>
  <si>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</si>
  <si>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</si>
  <si>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</si>
  <si>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</si>
  <si>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</si>
  <si>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</si>
  <si>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</si>
  <si>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</si>
  <si>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</si>
  <si>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</si>
  <si>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</si>
  <si>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</si>
  <si>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</si>
  <si>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</si>
  <si>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</si>
  <si>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</si>
  <si>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</si>
  <si>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</si>
  <si>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</si>
  <si>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</si>
  <si>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</si>
  <si>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</si>
  <si>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</si>
  <si>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</si>
  <si>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</si>
  <si>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</si>
  <si>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</si>
  <si>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</si>
  <si>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</si>
  <si>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</si>
  <si>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</si>
  <si>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</si>
  <si>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</si>
  <si>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</si>
  <si>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</si>
  <si>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</si>
  <si>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</si>
  <si>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</si>
  <si>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</si>
  <si>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</si>
  <si>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</si>
  <si>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</si>
  <si>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</si>
  <si>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</si>
  <si>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</si>
  <si>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</si>
  <si>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</si>
  <si>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</si>
  <si>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</si>
  <si>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</si>
  <si>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</si>
  <si>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</si>
  <si>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</si>
  <si>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</si>
  <si>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</si>
  <si>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</si>
  <si>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</si>
  <si>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</si>
  <si>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</si>
  <si>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</si>
  <si>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</si>
  <si>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</si>
  <si>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</si>
  <si>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</si>
  <si>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</si>
  <si>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</si>
  <si>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</si>
  <si>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</si>
  <si>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</si>
  <si>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</si>
  <si>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</si>
  <si>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</si>
  <si>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</si>
  <si>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</si>
  <si>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</si>
  <si>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</si>
  <si>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</si>
  <si>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</si>
  <si>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</si>
  <si>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</si>
  <si>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</si>
  <si>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</si>
  <si>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</si>
  <si>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</si>
  <si>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</si>
  <si>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</si>
  <si>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</si>
  <si>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</si>
  <si>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</si>
  <si>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</si>
  <si>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</si>
  <si>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</si>
  <si>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</si>
  <si>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</si>
  <si>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</si>
  <si>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</si>
  <si>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</si>
  <si>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</si>
  <si>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</si>
  <si>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</si>
  <si>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</si>
  <si>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</si>
  <si>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</si>
  <si>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</si>
  <si>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</si>
  <si>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</si>
  <si>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</si>
  <si>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</si>
  <si>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</si>
  <si>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</si>
  <si>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</si>
  <si>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</si>
  <si>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</si>
  <si>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</si>
  <si>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</si>
  <si>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</si>
  <si>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</si>
  <si>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</si>
  <si>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</si>
  <si>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</si>
  <si>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</si>
  <si>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</si>
  <si>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</si>
  <si>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</si>
  <si>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</si>
  <si>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</si>
  <si>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</si>
  <si>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</si>
  <si>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</si>
  <si>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</si>
  <si>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</si>
  <si>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</si>
  <si>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</si>
  <si>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</si>
  <si>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</si>
  <si>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</si>
  <si>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</si>
  <si>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</si>
  <si>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</si>
  <si>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</si>
  <si>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</si>
  <si>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</si>
  <si>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</si>
  <si>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</si>
  <si>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</si>
  <si>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</si>
  <si>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</si>
  <si>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</si>
  <si>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</si>
  <si>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</si>
  <si>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</si>
  <si>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</si>
  <si>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</si>
  <si>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</si>
  <si>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</si>
  <si>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</si>
  <si>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</si>
  <si>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</si>
  <si>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</si>
  <si>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</si>
  <si>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</si>
  <si>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</si>
  <si>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</si>
  <si>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</si>
  <si>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</si>
  <si>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</si>
  <si>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</si>
  <si>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</si>
  <si>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</si>
  <si>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</si>
  <si>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</si>
  <si>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</si>
  <si>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</si>
  <si>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</si>
  <si>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</si>
  <si>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</si>
  <si>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</si>
  <si>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</si>
  <si>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</si>
  <si>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</si>
  <si>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</si>
  <si>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</si>
  <si>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</si>
  <si>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</si>
  <si>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</si>
  <si>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</si>
  <si>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</si>
  <si>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</si>
  <si>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</si>
  <si>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</si>
  <si>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</si>
  <si>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</si>
  <si>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</si>
  <si>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</si>
  <si>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</si>
  <si>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</si>
  <si>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</si>
  <si>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</si>
  <si>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</si>
  <si>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</si>
  <si>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</si>
  <si>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</si>
  <si>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</si>
  <si>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</si>
  <si>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</si>
  <si>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</si>
  <si>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</si>
  <si>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</si>
  <si>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</si>
  <si>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</si>
  <si>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</si>
  <si>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</si>
  <si>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</si>
  <si>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</si>
  <si>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</si>
  <si>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</si>
  <si>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</si>
  <si>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</si>
  <si>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</si>
  <si>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</si>
  <si>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</si>
  <si>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</si>
  <si>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</si>
  <si>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</si>
  <si>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</si>
  <si>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</si>
  <si>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</si>
  <si>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</si>
  <si>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</si>
  <si>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</si>
  <si>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</si>
  <si>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</si>
  <si>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</si>
  <si>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</si>
  <si>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</si>
  <si>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</si>
  <si>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</si>
  <si>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</si>
  <si>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</si>
  <si>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</si>
  <si>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</si>
  <si>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</si>
  <si>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</si>
  <si>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</si>
  <si>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</si>
  <si>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</si>
  <si>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</si>
  <si>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</si>
  <si>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</si>
  <si>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</si>
  <si>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</si>
  <si>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</si>
  <si>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</si>
  <si>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</si>
  <si>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</si>
  <si>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</si>
  <si>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</si>
  <si>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</si>
  <si>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</si>
  <si>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</si>
  <si>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</si>
  <si>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</si>
  <si>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</si>
  <si>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</si>
  <si>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</si>
  <si>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</si>
  <si>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</si>
  <si>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</si>
  <si>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</si>
  <si>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</si>
  <si>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</si>
  <si>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</si>
  <si>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</si>
  <si>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</si>
  <si>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</si>
  <si>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</si>
  <si>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</si>
  <si>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</si>
  <si>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</si>
  <si>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</si>
  <si>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</si>
  <si>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</si>
  <si>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</si>
  <si>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</si>
  <si>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</si>
  <si>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</si>
  <si>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</si>
  <si>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</si>
  <si>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</si>
  <si>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</si>
  <si>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</si>
  <si>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</si>
  <si>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</si>
  <si>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</si>
  <si>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</si>
  <si>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</si>
  <si>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</si>
  <si>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</si>
  <si>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</si>
  <si>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</si>
  <si>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</si>
  <si>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</si>
  <si>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</si>
  <si>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</si>
  <si>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</si>
  <si>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</si>
  <si>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</si>
  <si>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</si>
  <si>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</si>
  <si>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</si>
  <si>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</si>
  <si>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</si>
  <si>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</si>
  <si>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</si>
  <si>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</si>
  <si>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</si>
  <si>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</si>
  <si>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</si>
  <si>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</si>
  <si>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</si>
  <si>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</si>
  <si>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</si>
  <si>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</si>
  <si>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</si>
  <si>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</si>
  <si>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</si>
  <si>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</si>
  <si>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</si>
  <si>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</si>
  <si>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</si>
  <si>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</si>
  <si>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</si>
  <si>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</si>
  <si>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</si>
  <si>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</si>
  <si>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</si>
  <si>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</si>
  <si>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</si>
  <si>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</si>
  <si>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</si>
  <si>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</si>
  <si>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</si>
  <si>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</si>
  <si>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</si>
  <si>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</si>
  <si>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</si>
  <si>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</si>
  <si>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</si>
  <si>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</si>
  <si>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</si>
  <si>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</si>
  <si>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</si>
  <si>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</si>
  <si>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</si>
  <si>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</si>
  <si>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</si>
  <si>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</si>
  <si>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</si>
  <si>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</si>
  <si>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</si>
  <si>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</si>
  <si>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</si>
  <si>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</si>
  <si>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</si>
  <si>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</si>
  <si>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</si>
  <si>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</si>
  <si>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</si>
  <si>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</si>
  <si>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</si>
  <si>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</si>
  <si>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</si>
  <si>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</si>
  <si>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</si>
  <si>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</si>
  <si>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</si>
  <si>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</si>
  <si>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</si>
  <si>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</si>
  <si>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</si>
  <si>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</si>
  <si>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</si>
  <si>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</si>
  <si>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</si>
  <si>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</si>
  <si>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</si>
  <si>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</si>
  <si>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</si>
  <si>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</si>
  <si>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</si>
  <si>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</si>
  <si>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</si>
  <si>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</si>
  <si>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</si>
  <si>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</si>
  <si>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</si>
  <si>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</si>
  <si>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</si>
  <si>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</si>
  <si>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</si>
  <si>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</si>
  <si>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</si>
  <si>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</si>
  <si>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</si>
  <si>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</si>
  <si>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</si>
  <si>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</si>
  <si>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</si>
  <si>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</si>
  <si>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</si>
  <si>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</si>
  <si>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</si>
  <si>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</si>
  <si>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</si>
  <si>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</si>
  <si>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</si>
  <si>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</si>
  <si>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</si>
  <si>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</si>
  <si>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</si>
  <si>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</si>
  <si>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</si>
  <si>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</si>
  <si>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</si>
  <si>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</si>
  <si>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</si>
  <si>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</si>
  <si>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</si>
  <si>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</si>
  <si>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</si>
  <si>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</si>
  <si>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</si>
  <si>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</si>
  <si>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</si>
  <si>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</si>
  <si>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</si>
  <si>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</si>
  <si>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</si>
  <si>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</si>
  <si>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</si>
  <si>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</si>
  <si>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</si>
  <si>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</si>
  <si>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</si>
  <si>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</si>
  <si>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</si>
  <si>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</si>
  <si>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</si>
  <si>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</si>
  <si>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</si>
  <si>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</si>
  <si>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</si>
  <si>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</si>
  <si>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</si>
  <si>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</si>
  <si>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</si>
  <si>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</si>
  <si>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</si>
  <si>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</si>
  <si>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</si>
  <si>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</si>
  <si>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</si>
  <si>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</si>
  <si>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</si>
  <si>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</si>
  <si>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</si>
  <si>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</si>
  <si>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</si>
  <si>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</si>
  <si>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</si>
  <si>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</si>
  <si>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</si>
  <si>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</si>
  <si>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</si>
  <si>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</si>
  <si>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</si>
  <si>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</si>
  <si>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</si>
  <si>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</si>
  <si>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</si>
  <si>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</si>
  <si>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</si>
  <si>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</si>
  <si>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</si>
  <si>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</si>
  <si>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</si>
  <si>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</si>
  <si>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</si>
  <si>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</si>
  <si>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</si>
  <si>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</si>
  <si>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</si>
  <si>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</si>
  <si>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</si>
  <si>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</si>
  <si>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</si>
  <si>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</si>
  <si>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</si>
  <si>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</si>
  <si>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</si>
  <si>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</si>
  <si>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</si>
  <si>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</si>
  <si>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</si>
  <si>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</si>
  <si>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</si>
  <si>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</si>
  <si>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</si>
  <si>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</si>
  <si>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</si>
  <si>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</si>
  <si>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</si>
  <si>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</si>
  <si>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</si>
  <si>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</si>
  <si>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</si>
  <si>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</si>
  <si>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</si>
  <si>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</si>
  <si>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</si>
  <si>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</si>
  <si>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</si>
  <si>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</si>
  <si>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</si>
  <si>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</si>
  <si>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</si>
  <si>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</si>
  <si>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</si>
  <si>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</si>
  <si>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</si>
  <si>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</si>
  <si>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</si>
  <si>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</si>
  <si>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</si>
  <si>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</si>
  <si>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</si>
  <si>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</si>
  <si>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</si>
  <si>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</si>
  <si>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</si>
  <si>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</si>
  <si>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</si>
  <si>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</si>
  <si>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</si>
  <si>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</si>
  <si>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</si>
  <si>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</si>
  <si>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</si>
  <si>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</si>
  <si>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</si>
  <si>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</si>
  <si>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</si>
  <si>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</si>
  <si>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</si>
  <si>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</si>
  <si>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</si>
  <si>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</si>
  <si>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</si>
  <si>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</si>
  <si>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</si>
  <si>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</si>
  <si>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</si>
  <si>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</si>
  <si>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</si>
  <si>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</si>
  <si>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</si>
  <si>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</si>
  <si>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</si>
  <si>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</si>
  <si>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</si>
  <si>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</si>
  <si>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</si>
  <si>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</si>
  <si>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</si>
  <si>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</si>
  <si>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</si>
  <si>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</si>
  <si>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</si>
  <si>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</si>
  <si>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</si>
  <si>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</si>
  <si>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</si>
  <si>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</si>
  <si>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</si>
  <si>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</si>
  <si>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</si>
  <si>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</si>
  <si>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</si>
  <si>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</si>
  <si>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</si>
  <si>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</si>
  <si>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</si>
  <si>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</si>
  <si>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</si>
  <si>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</si>
  <si>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</si>
  <si>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</si>
  <si>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</si>
  <si>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</si>
  <si>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</si>
  <si>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</si>
  <si>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</si>
  <si>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</si>
  <si>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</si>
  <si>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</si>
  <si>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</si>
  <si>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</si>
  <si>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</si>
  <si>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</si>
  <si>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</si>
  <si>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</si>
  <si>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</si>
  <si>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</si>
  <si>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</si>
  <si>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</si>
  <si>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</si>
  <si>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</si>
  <si>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</si>
  <si>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</si>
  <si>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</si>
  <si>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</si>
  <si>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</si>
  <si>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</si>
  <si>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</si>
  <si>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</si>
  <si>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</si>
  <si>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</si>
  <si>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</si>
  <si>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</si>
  <si>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</si>
  <si>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</si>
  <si>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</si>
  <si>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</si>
  <si>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</si>
  <si>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</si>
  <si>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</si>
  <si>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</si>
  <si>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</si>
  <si>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</si>
  <si>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</si>
  <si>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</si>
  <si>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</si>
  <si>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</si>
  <si>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</si>
  <si>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</si>
  <si>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</si>
  <si>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</si>
  <si>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</si>
  <si>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</si>
  <si>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</si>
  <si>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</si>
  <si>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</si>
  <si>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</si>
  <si>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</si>
  <si>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</si>
  <si>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</si>
  <si>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</si>
  <si>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</si>
  <si>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</si>
  <si>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</si>
  <si>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</si>
  <si>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</si>
  <si>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</si>
  <si>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</si>
  <si>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</si>
  <si>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</si>
  <si>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</si>
  <si>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</si>
  <si>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</si>
  <si>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</si>
  <si>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</si>
  <si>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</si>
  <si>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</si>
  <si>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</si>
  <si>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</si>
  <si>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</si>
  <si>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</si>
  <si>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</si>
  <si>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</si>
  <si>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</si>
  <si>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</si>
  <si>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</si>
  <si>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</si>
  <si>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</si>
  <si>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</si>
  <si>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</si>
  <si>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</si>
  <si>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</si>
  <si>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</si>
  <si>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</si>
  <si>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</si>
  <si>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</si>
  <si>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</si>
  <si>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</si>
  <si>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</si>
  <si>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</si>
  <si>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</si>
  <si>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</si>
  <si>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</si>
  <si>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</si>
  <si>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</si>
  <si>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</si>
  <si>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</si>
  <si>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</si>
  <si>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</si>
  <si>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</si>
  <si>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</si>
  <si>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</si>
  <si>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</si>
  <si>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</si>
  <si>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</si>
  <si>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</si>
  <si>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</si>
  <si>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</si>
  <si>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</si>
  <si>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</si>
  <si>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</si>
  <si>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</si>
  <si>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</si>
  <si>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</si>
  <si>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</si>
  <si>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</si>
  <si>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</si>
  <si>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</si>
  <si>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</si>
  <si>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</si>
  <si>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</si>
  <si>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</si>
  <si>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</si>
  <si>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</si>
  <si>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</si>
  <si>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</si>
  <si>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</si>
  <si>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</si>
  <si>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</si>
  <si>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</si>
  <si>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</si>
  <si>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</si>
  <si>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</si>
  <si>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</si>
  <si>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</si>
  <si>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</si>
  <si>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</si>
  <si>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</si>
  <si>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</si>
  <si>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</si>
  <si>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</si>
  <si>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</si>
  <si>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</si>
  <si>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</si>
  <si>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</si>
  <si>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</si>
  <si>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</si>
  <si>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</si>
  <si>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</si>
  <si>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</si>
  <si>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</si>
  <si>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</si>
  <si>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</si>
  <si>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</si>
  <si>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</si>
  <si>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</si>
  <si>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</si>
  <si>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</si>
  <si>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</si>
  <si>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</si>
  <si>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</si>
  <si>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</si>
  <si>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</si>
  <si>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</si>
  <si>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</si>
  <si>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</si>
  <si>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</si>
  <si>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</si>
  <si>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</si>
  <si>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</si>
  <si>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</si>
  <si>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</si>
  <si>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</si>
  <si>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</si>
  <si>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</si>
  <si>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</si>
  <si>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</si>
  <si>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</si>
  <si>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</si>
  <si>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</si>
  <si>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</si>
  <si>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</si>
  <si>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</si>
  <si>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</si>
  <si>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</si>
  <si>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</si>
  <si>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</si>
  <si>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</si>
  <si>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</si>
  <si>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</si>
  <si>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</si>
  <si>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</si>
  <si>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</si>
  <si>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</si>
  <si>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</si>
  <si>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</si>
  <si>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</si>
  <si>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</si>
  <si>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</si>
  <si>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</si>
  <si>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</si>
  <si>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</si>
  <si>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</si>
  <si>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</si>
  <si>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</si>
  <si>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</si>
  <si>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</si>
  <si>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</si>
  <si>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</si>
  <si>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</si>
  <si>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</si>
  <si>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</si>
  <si>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</si>
  <si>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</si>
  <si>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</si>
  <si>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</si>
  <si>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</si>
  <si>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</si>
  <si>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</si>
  <si>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</si>
  <si>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</si>
  <si>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</si>
  <si>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</si>
  <si>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</si>
  <si>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</si>
  <si>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</si>
  <si>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</si>
  <si>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</si>
  <si>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</si>
  <si>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</si>
  <si>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</si>
  <si>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</si>
  <si>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</si>
  <si>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</si>
  <si>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</si>
  <si>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</si>
  <si>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</si>
  <si>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</si>
  <si>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</si>
  <si>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</si>
  <si>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</si>
  <si>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</si>
  <si>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</si>
  <si>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</si>
  <si>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</si>
  <si>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</si>
  <si>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</si>
  <si>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</si>
  <si>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</si>
  <si>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</si>
  <si>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</si>
  <si>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</si>
  <si>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</si>
  <si>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</si>
  <si>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</si>
  <si>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</si>
  <si>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</si>
  <si>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</si>
  <si>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</si>
  <si>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</si>
  <si>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</si>
  <si>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</si>
  <si>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</si>
  <si>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</si>
  <si>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</si>
  <si>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</si>
  <si>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</si>
  <si>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</si>
  <si>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</si>
  <si>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</si>
  <si>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</si>
  <si>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</si>
  <si>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</si>
  <si>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</si>
  <si>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</si>
  <si>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</si>
  <si>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</si>
  <si>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</si>
  <si>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</si>
  <si>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</si>
  <si>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</si>
  <si>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</si>
  <si>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</si>
  <si>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</si>
  <si>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</si>
  <si>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</si>
  <si>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</si>
  <si>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</si>
  <si>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</si>
  <si>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</si>
  <si>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</si>
  <si>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</si>
  <si>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</si>
  <si>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</si>
  <si>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</si>
  <si>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</si>
  <si>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</si>
  <si>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</si>
  <si>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</si>
  <si>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</si>
  <si>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</si>
  <si>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</si>
  <si>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</si>
  <si>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</si>
  <si>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</si>
  <si>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</si>
  <si>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</si>
  <si>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</si>
  <si>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</si>
  <si>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</si>
  <si>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</si>
  <si>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</si>
  <si>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</si>
  <si>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</si>
  <si>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</si>
  <si>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</si>
  <si>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</si>
  <si>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</si>
  <si>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</si>
  <si>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</si>
  <si>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</si>
  <si>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</si>
  <si>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</si>
  <si>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</si>
  <si>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</si>
  <si>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</si>
  <si>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</si>
  <si>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</si>
  <si>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</si>
  <si>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</si>
  <si>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</si>
  <si>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</si>
  <si>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</si>
  <si>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</si>
  <si>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</si>
  <si>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</si>
  <si>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</si>
  <si>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</si>
  <si>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</si>
  <si>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</si>
  <si>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</si>
  <si>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</si>
  <si>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</si>
  <si>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</si>
  <si>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</si>
  <si>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</si>
  <si>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</si>
  <si>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</si>
  <si>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</si>
  <si>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</si>
  <si>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</si>
  <si>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</si>
  <si>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</si>
  <si>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</si>
  <si>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</si>
  <si>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</si>
  <si>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</si>
  <si>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</si>
  <si>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</si>
  <si>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</si>
  <si>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</si>
  <si>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</si>
  <si>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</si>
  <si>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</si>
  <si>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</si>
  <si>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</si>
  <si>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</si>
  <si>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</si>
  <si>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</si>
  <si>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</si>
  <si>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</si>
  <si>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</si>
  <si>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</si>
  <si>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</si>
  <si>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</si>
  <si>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</si>
  <si>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</si>
  <si>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</si>
  <si>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</si>
  <si>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</si>
  <si>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</si>
  <si>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</si>
  <si>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</si>
  <si>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</si>
  <si>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</si>
  <si>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</si>
  <si>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</si>
  <si>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</si>
  <si>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</si>
  <si>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</si>
  <si>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</si>
  <si>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</si>
  <si>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</si>
  <si>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</si>
  <si>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</si>
  <si>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</si>
  <si>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</si>
  <si>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</si>
  <si>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</si>
  <si>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</si>
  <si>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</si>
  <si>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</si>
  <si>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</si>
  <si>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</si>
  <si>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</si>
  <si>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</si>
  <si>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</si>
  <si>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</si>
  <si>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</si>
  <si>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</si>
  <si>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</si>
  <si>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</si>
  <si>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</si>
  <si>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</si>
  <si>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</si>
  <si>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</si>
  <si>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</si>
  <si>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</si>
  <si>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</si>
  <si>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</si>
  <si>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</si>
  <si>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</si>
  <si>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</si>
  <si>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</si>
  <si>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</si>
  <si>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</si>
  <si>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</si>
  <si>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</si>
  <si>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</si>
  <si>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</si>
  <si>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</si>
  <si>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</si>
  <si>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</si>
  <si>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</si>
  <si>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</si>
  <si>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</si>
  <si>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</si>
  <si>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</si>
  <si>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</si>
  <si>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</si>
  <si>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</si>
  <si>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</si>
  <si>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</si>
  <si>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</si>
  <si>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</si>
  <si>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</si>
  <si>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</si>
  <si>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</si>
  <si>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</si>
  <si>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</si>
  <si>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</si>
  <si>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</si>
  <si>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</si>
  <si>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</si>
  <si>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</si>
  <si>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</si>
  <si>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</si>
  <si>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</si>
  <si>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</si>
  <si>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</si>
  <si>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</si>
  <si>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</si>
  <si>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</si>
  <si>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</si>
  <si>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</si>
  <si>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</si>
  <si>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</si>
  <si>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</si>
  <si>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</si>
  <si>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</si>
  <si>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</si>
  <si>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</si>
  <si>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</si>
  <si>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</si>
  <si>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</si>
  <si>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</si>
  <si>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</si>
  <si>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</si>
  <si>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</si>
  <si>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</si>
  <si>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</si>
  <si>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</si>
  <si>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</si>
  <si>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</si>
  <si>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</si>
  <si>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</si>
  <si>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</si>
  <si>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</si>
  <si>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</si>
  <si>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</si>
  <si>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</si>
  <si>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</si>
  <si>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</si>
  <si>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</si>
  <si>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</si>
  <si>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</si>
  <si>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</si>
  <si>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</si>
  <si>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</si>
  <si>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</si>
  <si>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</si>
  <si>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</si>
  <si>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</si>
  <si>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</si>
  <si>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</si>
  <si>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</si>
  <si>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</si>
  <si>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</si>
  <si>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</si>
  <si>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</si>
  <si>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</si>
  <si>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</si>
  <si>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</si>
  <si>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</si>
  <si>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</si>
  <si>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</si>
  <si>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</si>
  <si>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</si>
  <si>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</si>
  <si>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</si>
  <si>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</si>
  <si>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</si>
  <si>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</si>
  <si>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</si>
  <si>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</si>
  <si>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</si>
  <si>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</si>
  <si>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</si>
  <si>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</si>
  <si>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</si>
  <si>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</si>
  <si>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</si>
  <si>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</si>
  <si>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</si>
  <si>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</si>
  <si>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</si>
  <si>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</si>
  <si>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</si>
  <si>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</si>
  <si>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</si>
  <si>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</si>
  <si>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</si>
  <si>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</si>
  <si>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</si>
  <si>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</si>
  <si>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</si>
  <si>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</si>
  <si>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</si>
  <si>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</si>
  <si>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</si>
  <si>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</si>
  <si>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</si>
  <si>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</si>
  <si>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</si>
  <si>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</si>
  <si>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</si>
  <si>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</si>
  <si>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</si>
  <si>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</si>
  <si>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</si>
  <si>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</si>
  <si>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</si>
  <si>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</si>
  <si>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</si>
  <si>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</si>
  <si>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</si>
  <si>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</si>
  <si>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</si>
  <si>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</si>
  <si>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</si>
  <si>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</si>
  <si>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</si>
  <si>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</si>
  <si>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</si>
  <si>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</si>
  <si>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</si>
  <si>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</si>
  <si>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</si>
  <si>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</si>
  <si>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</si>
  <si>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</si>
  <si>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</si>
  <si>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</si>
  <si>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</si>
  <si>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</si>
  <si>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</si>
  <si>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</si>
  <si>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</si>
  <si>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</si>
  <si>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</si>
  <si>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</si>
  <si>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</si>
  <si>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</si>
  <si>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</si>
  <si>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</si>
  <si>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</si>
  <si>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</si>
  <si>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</si>
  <si>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</si>
  <si>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</si>
  <si>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</si>
  <si>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</si>
  <si>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</si>
  <si>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</si>
  <si>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</si>
  <si>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</si>
  <si>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</si>
  <si>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</si>
  <si>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</si>
  <si>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</si>
  <si>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</si>
  <si>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</si>
  <si>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</si>
  <si>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</si>
  <si>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</si>
  <si>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</si>
  <si>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</si>
  <si>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</si>
  <si>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</si>
  <si>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</si>
  <si>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</si>
  <si>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</si>
  <si>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</si>
  <si>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</si>
  <si>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</si>
  <si>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</si>
  <si>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</si>
  <si>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</si>
  <si>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</si>
  <si>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</si>
  <si>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</si>
  <si>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</si>
  <si>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</si>
  <si>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</si>
  <si>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</si>
  <si>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</si>
  <si>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</si>
  <si>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</si>
  <si>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</si>
  <si>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</si>
  <si>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</si>
  <si>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</si>
  <si>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</si>
  <si>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</si>
  <si>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</si>
  <si>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</si>
  <si>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</si>
  <si>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</si>
  <si>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</si>
  <si>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</si>
  <si>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</si>
  <si>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</si>
  <si>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</si>
  <si>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</si>
  <si>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</si>
  <si>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</si>
  <si>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</si>
  <si>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</si>
  <si>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</si>
  <si>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</si>
  <si>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</si>
  <si>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</si>
  <si>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</si>
  <si>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</si>
  <si>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</si>
  <si>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</si>
  <si>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</si>
  <si>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</si>
  <si>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</si>
  <si>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</si>
  <si>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</si>
  <si>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</si>
  <si>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</si>
  <si>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</si>
  <si>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</si>
  <si>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</si>
  <si>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</si>
  <si>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</si>
  <si>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</si>
  <si>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</si>
  <si>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</si>
  <si>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</si>
  <si>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</si>
  <si>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</si>
  <si>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</si>
  <si>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</si>
  <si>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</si>
  <si>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</si>
  <si>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</si>
  <si>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</si>
  <si>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</si>
  <si>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</si>
  <si>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</si>
  <si>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</si>
  <si>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</si>
  <si>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</si>
  <si>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</si>
  <si>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</si>
  <si>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</si>
  <si>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</si>
  <si>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</si>
  <si>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</si>
  <si>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</si>
  <si>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</si>
  <si>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</si>
  <si>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</si>
  <si>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</si>
  <si>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</si>
  <si>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</si>
  <si>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</si>
  <si>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</si>
  <si>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</si>
  <si>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</si>
  <si>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</si>
  <si>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</si>
  <si>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</si>
  <si>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</si>
  <si>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</si>
  <si>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</si>
  <si>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</si>
  <si>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</si>
  <si>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</si>
  <si>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</si>
  <si>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</si>
  <si>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</si>
  <si>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</si>
  <si>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</si>
  <si>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</si>
  <si>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</si>
  <si>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</si>
  <si>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</si>
  <si>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</si>
  <si>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</si>
  <si>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</si>
  <si>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</si>
  <si>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</si>
  <si>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</si>
  <si>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</si>
  <si>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</si>
  <si>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</si>
  <si>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</si>
  <si>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</si>
  <si>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</si>
  <si>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</si>
  <si>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</si>
  <si>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</si>
  <si>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</si>
  <si>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</si>
  <si>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</si>
  <si>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</si>
  <si>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</si>
  <si>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</si>
  <si>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</si>
  <si>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</si>
  <si>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</si>
  <si>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</si>
  <si>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</si>
  <si>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</si>
  <si>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</si>
  <si>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</si>
  <si>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</si>
  <si>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</si>
  <si>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</si>
  <si>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</si>
  <si>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</si>
  <si>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</si>
  <si>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</si>
  <si>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</si>
  <si>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</si>
  <si>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</si>
  <si>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</si>
  <si>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</si>
  <si>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</si>
  <si>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</si>
  <si>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</si>
  <si>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</si>
  <si>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</si>
  <si>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</si>
  <si>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</si>
  <si>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</si>
  <si>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</si>
  <si>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</si>
  <si>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</si>
  <si>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</si>
  <si>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</si>
  <si>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</si>
  <si>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</si>
  <si>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</si>
  <si>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</si>
  <si>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</si>
  <si>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</si>
  <si>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</si>
  <si>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</si>
  <si>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</si>
  <si>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</si>
  <si>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</si>
  <si>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</si>
  <si>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</si>
  <si>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</si>
  <si>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</si>
  <si>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</si>
  <si>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</si>
  <si>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</si>
  <si>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</si>
  <si>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</si>
  <si>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</si>
  <si>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</si>
  <si>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</si>
  <si>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</si>
  <si>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</si>
  <si>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</si>
  <si>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</si>
  <si>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</si>
  <si>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</si>
  <si>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</si>
  <si>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</si>
  <si>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</si>
  <si>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</si>
  <si>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</si>
  <si>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</si>
  <si>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</si>
  <si>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</si>
  <si>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</si>
  <si>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</si>
  <si>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</si>
  <si>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</si>
  <si>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</si>
  <si>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</si>
  <si>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</si>
  <si>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</si>
  <si>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</si>
  <si>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</si>
  <si>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</si>
  <si>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</si>
  <si>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</si>
  <si>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</si>
  <si>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</si>
  <si>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</si>
  <si>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</si>
  <si>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</si>
  <si>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</si>
  <si>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</si>
  <si>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</si>
  <si>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</si>
  <si>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</si>
  <si>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</si>
  <si>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</si>
  <si>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</si>
  <si>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</si>
  <si>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</si>
  <si>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</si>
  <si>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</si>
  <si>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</si>
  <si>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</si>
  <si>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</si>
  <si>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</si>
  <si>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</si>
  <si>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</si>
  <si>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</si>
  <si>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</si>
  <si>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</si>
  <si>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</si>
  <si>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</si>
  <si>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</si>
  <si>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</si>
  <si>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</si>
  <si>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</si>
  <si>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</si>
  <si>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</si>
  <si>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</si>
  <si>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</si>
  <si>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</si>
  <si>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</si>
  <si>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</si>
  <si>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</si>
  <si>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</si>
  <si>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</si>
  <si>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</si>
  <si>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</si>
  <si>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</si>
  <si>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</si>
  <si>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</si>
  <si>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</si>
  <si>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</si>
  <si>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</si>
  <si>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</si>
  <si>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</si>
  <si>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</si>
  <si>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</si>
  <si>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</si>
  <si>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</si>
  <si>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</si>
  <si>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</si>
  <si>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</si>
  <si>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</si>
  <si>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</si>
  <si>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</si>
  <si>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</si>
  <si>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</si>
  <si>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</si>
  <si>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</si>
  <si>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</si>
  <si>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</si>
  <si>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</si>
  <si>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</si>
  <si>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</si>
  <si>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</si>
  <si>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</si>
  <si>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</si>
  <si>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</si>
  <si>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</si>
  <si>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</si>
  <si>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</si>
  <si>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</si>
  <si>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</si>
  <si>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</si>
  <si>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</si>
  <si>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</si>
  <si>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</si>
  <si>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</si>
  <si>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</si>
  <si>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</si>
  <si>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</si>
  <si>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</si>
  <si>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</si>
  <si>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</si>
  <si>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</si>
  <si>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</si>
  <si>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</si>
  <si>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</si>
  <si>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</si>
  <si>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</si>
  <si>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</si>
  <si>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</si>
  <si>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</si>
  <si>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</si>
  <si>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</si>
  <si>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</si>
  <si>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</si>
  <si>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</si>
  <si>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</si>
  <si>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</si>
  <si>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</si>
  <si>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</si>
  <si>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</si>
  <si>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</si>
  <si>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</si>
  <si>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</si>
  <si>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</si>
  <si>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</si>
  <si>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</si>
  <si>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</si>
  <si>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</si>
  <si>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</si>
  <si>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</si>
  <si>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</si>
  <si>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</si>
  <si>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</si>
  <si>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</si>
  <si>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</si>
  <si>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</si>
  <si>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</si>
  <si>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</si>
  <si>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</si>
  <si>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</si>
  <si>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</si>
  <si>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</si>
  <si>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</si>
  <si>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</si>
  <si>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</si>
  <si>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</si>
  <si>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</si>
  <si>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</si>
  <si>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</si>
  <si>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</si>
  <si>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</si>
  <si>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</si>
  <si>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</si>
  <si>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</si>
  <si>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</si>
  <si>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</si>
  <si>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</si>
  <si>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</si>
  <si>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</si>
  <si>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</si>
  <si>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</si>
  <si>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</si>
  <si>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</si>
  <si>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</si>
  <si>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</si>
  <si>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</si>
  <si>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</si>
  <si>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</si>
  <si>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</si>
  <si>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</si>
  <si>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</si>
  <si>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</si>
  <si>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</si>
  <si>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</si>
  <si>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</si>
  <si>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</si>
  <si>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</si>
  <si>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</si>
  <si>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</si>
  <si>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</si>
  <si>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</si>
  <si>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</si>
  <si>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</si>
  <si>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</si>
  <si>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</si>
  <si>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</si>
  <si>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</si>
  <si>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</si>
  <si>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</si>
  <si>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</si>
  <si>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</si>
  <si>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</si>
  <si>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</si>
  <si>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</si>
  <si>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</si>
  <si>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</si>
  <si>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</si>
  <si>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</si>
  <si>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</si>
  <si>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</si>
  <si>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</si>
  <si>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</si>
  <si>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</si>
  <si>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</si>
  <si>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</si>
  <si>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</si>
  <si>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</si>
  <si>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</si>
  <si>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</si>
  <si>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</si>
  <si>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</si>
  <si>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</si>
  <si>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</si>
  <si>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</si>
  <si>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</si>
  <si>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</si>
  <si>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</si>
  <si>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</si>
  <si>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</si>
  <si>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</si>
  <si>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</si>
  <si>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</si>
  <si>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</si>
  <si>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</si>
  <si>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</si>
  <si>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</si>
  <si>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</si>
  <si>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</si>
  <si>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</si>
  <si>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</si>
  <si>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</si>
  <si>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</si>
  <si>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</si>
  <si>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</si>
  <si>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</si>
  <si>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</si>
  <si>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</si>
  <si>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</si>
  <si>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</si>
  <si>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</si>
  <si>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</si>
  <si>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</si>
  <si>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</si>
  <si>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</si>
  <si>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</si>
  <si>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</si>
  <si>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</si>
  <si>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</si>
  <si>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</si>
  <si>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</si>
  <si>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</si>
  <si>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</si>
  <si>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</si>
  <si>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</si>
  <si>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</si>
  <si>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</si>
  <si>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</si>
  <si>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</si>
  <si>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</si>
  <si>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</si>
  <si>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</si>
  <si>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</si>
  <si>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</si>
  <si>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</si>
  <si>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</si>
  <si>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</si>
  <si>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</si>
  <si>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</si>
  <si>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</si>
  <si>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</si>
  <si>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</si>
  <si>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</si>
  <si>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</si>
  <si>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</si>
  <si>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</si>
  <si>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</si>
  <si>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</si>
  <si>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</si>
  <si>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</si>
  <si>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</si>
  <si>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</si>
  <si>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</si>
  <si>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</si>
  <si>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</si>
  <si>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</si>
  <si>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</si>
  <si>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</si>
  <si>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</si>
  <si>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</si>
  <si>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</si>
  <si>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</si>
  <si>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</si>
  <si>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</si>
  <si>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</si>
  <si>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</si>
  <si>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</si>
  <si>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</si>
  <si>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</si>
  <si>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</si>
  <si>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</si>
  <si>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</si>
  <si>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</si>
  <si>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</si>
  <si>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</si>
  <si>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</si>
  <si>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</si>
  <si>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</si>
  <si>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</si>
  <si>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</si>
  <si>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</si>
  <si>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</si>
  <si>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</si>
  <si>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</si>
  <si>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</si>
  <si>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</si>
  <si>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</si>
  <si>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</si>
  <si>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</si>
  <si>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</si>
  <si>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</si>
  <si>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</si>
  <si>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</si>
  <si>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</si>
  <si>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</si>
  <si>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</si>
  <si>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</si>
  <si>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</si>
  <si>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</si>
  <si>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</si>
  <si>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</si>
  <si>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</si>
  <si>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</si>
  <si>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</si>
  <si>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</si>
  <si>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</si>
  <si>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</si>
  <si>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</si>
  <si>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</si>
  <si>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</si>
  <si>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</si>
  <si>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</si>
  <si>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</si>
  <si>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</si>
  <si>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</si>
  <si>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</si>
  <si>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</si>
  <si>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</si>
  <si>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</si>
  <si>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</si>
  <si>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</si>
  <si>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</si>
  <si>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</si>
  <si>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</si>
  <si>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</si>
  <si>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</si>
  <si>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</si>
  <si>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</si>
  <si>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</si>
  <si>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</si>
  <si>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</si>
  <si>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</si>
  <si>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</si>
  <si>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</si>
  <si>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</si>
  <si>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</si>
  <si>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</si>
  <si>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</si>
  <si>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</si>
  <si>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</si>
  <si>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</si>
  <si>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</si>
  <si>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</si>
  <si>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</si>
  <si>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</si>
  <si>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</si>
  <si>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</si>
  <si>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</si>
  <si>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</si>
  <si>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</si>
  <si>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</si>
  <si>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</si>
  <si>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</si>
  <si>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</si>
  <si>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</si>
  <si>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</si>
  <si>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</si>
  <si>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</si>
  <si>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</si>
  <si>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</si>
  <si>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</si>
  <si>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</si>
  <si>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</si>
  <si>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</si>
  <si>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</si>
  <si>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</si>
  <si>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</si>
  <si>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</si>
  <si>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</si>
  <si>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</si>
  <si>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</si>
  <si>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</si>
  <si>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</si>
  <si>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</si>
  <si>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</si>
  <si>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</si>
  <si>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</si>
  <si>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</si>
  <si>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</si>
  <si>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</si>
  <si>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</si>
  <si>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</si>
  <si>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</si>
  <si>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</si>
  <si>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</si>
  <si>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</si>
  <si>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</si>
  <si>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</si>
  <si>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</si>
  <si>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</si>
  <si>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</si>
  <si>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</si>
  <si>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</si>
  <si>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</si>
  <si>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</si>
  <si>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</si>
  <si>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</si>
  <si>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</si>
  <si>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</si>
  <si>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</si>
  <si>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</si>
  <si>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</si>
  <si>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</si>
  <si>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</si>
  <si>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</si>
  <si>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</si>
  <si>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</si>
  <si>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</si>
  <si>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</si>
  <si>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</si>
  <si>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</si>
  <si>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</si>
  <si>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</si>
  <si>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</si>
  <si>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</si>
  <si>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</si>
  <si>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</si>
  <si>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</si>
  <si>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</si>
  <si>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</si>
  <si>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</si>
  <si>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</si>
  <si>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</si>
  <si>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</si>
  <si>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</si>
  <si>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</si>
  <si>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</si>
  <si>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</si>
  <si>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</si>
  <si>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</si>
  <si>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</si>
  <si>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</si>
  <si>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</si>
  <si>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</si>
  <si>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</si>
  <si>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</si>
  <si>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</si>
  <si>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</si>
  <si>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</si>
  <si>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</si>
  <si>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</si>
  <si>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</si>
  <si>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</si>
  <si>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</si>
  <si>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</si>
  <si>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</si>
  <si>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</si>
  <si>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</si>
  <si>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</si>
  <si>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</si>
  <si>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</si>
  <si>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</si>
  <si>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</si>
  <si>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</si>
  <si>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</si>
  <si>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</si>
  <si>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</si>
  <si>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</si>
  <si>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</si>
  <si>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</si>
  <si>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</si>
  <si>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</si>
  <si>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</si>
  <si>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</si>
  <si>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</si>
  <si>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</si>
  <si>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</si>
  <si>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</si>
  <si>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</si>
  <si>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</si>
  <si>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</si>
  <si>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</si>
  <si>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</si>
  <si>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</si>
  <si>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</si>
  <si>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</si>
  <si>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</si>
  <si>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</si>
  <si>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</si>
  <si>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</si>
  <si>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</si>
  <si>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</si>
  <si>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</si>
  <si>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</si>
  <si>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</si>
  <si>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</si>
  <si>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</si>
  <si>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</si>
  <si>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</si>
  <si>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</si>
  <si>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</si>
  <si>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</si>
  <si>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</si>
  <si>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</si>
  <si>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</si>
  <si>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</si>
  <si>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</si>
  <si>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</si>
  <si>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</si>
  <si>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</si>
  <si>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</si>
  <si>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</si>
  <si>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</si>
  <si>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</si>
  <si>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</si>
  <si>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</si>
  <si>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</si>
  <si>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</si>
  <si>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</si>
  <si>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</si>
  <si>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</si>
  <si>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</si>
  <si>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</si>
  <si>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</si>
  <si>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</si>
  <si>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</si>
  <si>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</si>
  <si>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</si>
  <si>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</si>
  <si>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</si>
  <si>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</si>
  <si>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</si>
  <si>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</si>
  <si>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</si>
  <si>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</si>
  <si>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</si>
  <si>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</si>
  <si>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</si>
  <si>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</si>
  <si>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</si>
  <si>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</si>
  <si>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</si>
  <si>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</si>
  <si>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</si>
  <si>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</si>
  <si>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</si>
  <si>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</si>
  <si>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</si>
  <si>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</si>
  <si>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</si>
  <si>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</si>
  <si>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</si>
  <si>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</si>
  <si>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</si>
  <si>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</si>
  <si>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</si>
  <si>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</si>
  <si>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</si>
  <si>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</si>
  <si>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</si>
  <si>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</si>
  <si>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</si>
  <si>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</si>
  <si>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</si>
  <si>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</si>
  <si>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</si>
  <si>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</si>
  <si>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</si>
  <si>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</si>
  <si>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</si>
  <si>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</si>
  <si>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</si>
  <si>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</si>
  <si>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</si>
  <si>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</si>
  <si>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</si>
  <si>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</si>
  <si>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</si>
  <si>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</si>
  <si>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</si>
  <si>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</si>
  <si>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</si>
  <si>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</si>
  <si>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</si>
  <si>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</si>
  <si>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</si>
  <si>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</si>
  <si>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</si>
  <si>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</si>
  <si>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</si>
  <si>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</si>
  <si>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</si>
  <si>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</si>
  <si>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</si>
  <si>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</si>
  <si>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</si>
  <si>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</si>
  <si>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</si>
  <si>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</si>
  <si>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</si>
  <si>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</si>
  <si>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</si>
  <si>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</si>
  <si>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</si>
  <si>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</si>
  <si>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</si>
  <si>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</si>
  <si>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</si>
  <si>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</si>
  <si>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</si>
  <si>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</si>
  <si>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</si>
  <si>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</si>
  <si>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</si>
  <si>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</si>
  <si>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</si>
  <si>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</si>
  <si>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</si>
  <si>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</si>
  <si>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</si>
  <si>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</si>
  <si>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</si>
  <si>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</si>
  <si>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</si>
  <si>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REINICIO FALLIDO</t>
  </si>
  <si>
    <t>31 Julio de 2021</t>
  </si>
  <si>
    <t>3335973196</t>
  </si>
  <si>
    <t>3335973202</t>
  </si>
  <si>
    <t>3335973203</t>
  </si>
  <si>
    <t>3335973204</t>
  </si>
  <si>
    <t>3335973205</t>
  </si>
  <si>
    <t>3335973206</t>
  </si>
  <si>
    <t>3335973207</t>
  </si>
  <si>
    <t>3335973208</t>
  </si>
  <si>
    <t>3335973209</t>
  </si>
  <si>
    <t>3335973210</t>
  </si>
  <si>
    <t>3335973211</t>
  </si>
  <si>
    <t>3335973212</t>
  </si>
  <si>
    <t>3335973213</t>
  </si>
  <si>
    <t>3335973214</t>
  </si>
  <si>
    <t>3335973164 </t>
  </si>
  <si>
    <t>3335973140 </t>
  </si>
  <si>
    <t>3335973371</t>
  </si>
  <si>
    <t>Moreta, Christian Aury</t>
  </si>
  <si>
    <t>Closed</t>
  </si>
  <si>
    <t>Reyes Martinez, Samuel Elymax</t>
  </si>
  <si>
    <t>3335973366</t>
  </si>
  <si>
    <t>Inhibido.</t>
  </si>
  <si>
    <t>3335973364</t>
  </si>
  <si>
    <t>3335973355</t>
  </si>
  <si>
    <t>3335973353</t>
  </si>
  <si>
    <t>REINICIO EXITOSO POR INHIBIDO</t>
  </si>
  <si>
    <t>3335973352</t>
  </si>
  <si>
    <t>3335973350</t>
  </si>
  <si>
    <t>REINICIO FALLIDO POR LECTOR</t>
  </si>
  <si>
    <t>3335973344</t>
  </si>
  <si>
    <t>3335973337</t>
  </si>
  <si>
    <t>3335973335</t>
  </si>
  <si>
    <t>3335973331</t>
  </si>
  <si>
    <t>3335973327</t>
  </si>
  <si>
    <t>3335973319</t>
  </si>
  <si>
    <t>3335973316</t>
  </si>
  <si>
    <t>3335973314</t>
  </si>
  <si>
    <t>3335973313</t>
  </si>
  <si>
    <t xml:space="preserve"> REINICIO EXITOSO POR INHIBIDO</t>
  </si>
  <si>
    <t>3335973309</t>
  </si>
  <si>
    <t>3335973307</t>
  </si>
  <si>
    <t>3335973306</t>
  </si>
  <si>
    <t>3335973301</t>
  </si>
  <si>
    <t>3335973300</t>
  </si>
  <si>
    <t>3335973296</t>
  </si>
  <si>
    <t>3335973291</t>
  </si>
  <si>
    <t>3335973288</t>
  </si>
  <si>
    <t>3335973281</t>
  </si>
  <si>
    <t>3335973278</t>
  </si>
  <si>
    <t>3335973271</t>
  </si>
  <si>
    <t>3335973240</t>
  </si>
  <si>
    <t>3335973239</t>
  </si>
  <si>
    <t xml:space="preserve">Blanco Garcia, Yovanny </t>
  </si>
  <si>
    <t>3335973238</t>
  </si>
  <si>
    <t>ReservaC Norte</t>
  </si>
  <si>
    <t xml:space="preserve">De Leon Morillo, Nelson </t>
  </si>
  <si>
    <t>3335973237</t>
  </si>
  <si>
    <t>3335973233</t>
  </si>
  <si>
    <t>3335973232</t>
  </si>
  <si>
    <t>3335973230</t>
  </si>
  <si>
    <t>3335973228</t>
  </si>
  <si>
    <t>3335973225</t>
  </si>
  <si>
    <t>3335973222</t>
  </si>
  <si>
    <t>GAVETAS VACIAS + GAVETAS FALLANDO...</t>
  </si>
  <si>
    <t>31/07/2021 12:12</t>
  </si>
  <si>
    <t>31/07/2021 12:09</t>
  </si>
  <si>
    <t>31/07/2021 12:15</t>
  </si>
  <si>
    <t>31/07/2021 12:16</t>
  </si>
  <si>
    <t>31/07/2021 12:17</t>
  </si>
  <si>
    <t>31/07/2021 12:06</t>
  </si>
  <si>
    <t>31/07/2021 11:54</t>
  </si>
  <si>
    <t>31/07/2021 12:19</t>
  </si>
  <si>
    <t>31/07/2021 12:04</t>
  </si>
  <si>
    <t>31/07/2021 12:23</t>
  </si>
  <si>
    <t>31/07/2021 12:21</t>
  </si>
  <si>
    <t>31/07/2021 12:18</t>
  </si>
  <si>
    <t>31/07/2021 12:26</t>
  </si>
  <si>
    <t>31/07/2021 12:24</t>
  </si>
  <si>
    <t>31/07/2021 12:27</t>
  </si>
  <si>
    <t>31/07/2021 12:28</t>
  </si>
  <si>
    <t>31/07/2021 12:25</t>
  </si>
  <si>
    <t>31/07/2021 12:31</t>
  </si>
  <si>
    <t>31/07/2021 12:32</t>
  </si>
  <si>
    <t>31/07/2021 12:30</t>
  </si>
  <si>
    <t>31/07/2021 12:33</t>
  </si>
  <si>
    <t>31/07/2021 12:34</t>
  </si>
  <si>
    <t>31/07/2021 12:35</t>
  </si>
  <si>
    <t>31/07/2021 12:37</t>
  </si>
  <si>
    <t>31/07/2021 12:29</t>
  </si>
  <si>
    <t>31/07/2021 12:38</t>
  </si>
  <si>
    <t>31/07/2021 12:39</t>
  </si>
  <si>
    <t>31/07/2021 10:24</t>
  </si>
  <si>
    <t>31/07/2021 12:40</t>
  </si>
  <si>
    <t>En servicio</t>
  </si>
  <si>
    <t>REINICIO EXITOSO</t>
  </si>
  <si>
    <t>3335973225 </t>
  </si>
  <si>
    <t>3335973291 </t>
  </si>
  <si>
    <t>3335973392 </t>
  </si>
  <si>
    <t>3335973335 </t>
  </si>
  <si>
    <t>3335973433</t>
  </si>
  <si>
    <t>LECTOR</t>
  </si>
  <si>
    <t>3335973432</t>
  </si>
  <si>
    <t>3335973431</t>
  </si>
  <si>
    <t>3335973430</t>
  </si>
  <si>
    <t>GAVETA DE RECHAZO LLEN...</t>
  </si>
  <si>
    <t>3335973429</t>
  </si>
  <si>
    <t>3335973428</t>
  </si>
  <si>
    <t>3335973427</t>
  </si>
  <si>
    <t>3335973426</t>
  </si>
  <si>
    <t>3335973425</t>
  </si>
  <si>
    <t>3335973423</t>
  </si>
  <si>
    <t>SIN  EFECTIVO</t>
  </si>
  <si>
    <t>3335973421</t>
  </si>
  <si>
    <t>3335973420</t>
  </si>
  <si>
    <t>3335973419</t>
  </si>
  <si>
    <t>3335973417</t>
  </si>
  <si>
    <t>3335973414</t>
  </si>
  <si>
    <t>3335973406</t>
  </si>
  <si>
    <t>CARGA EXITOSA POR INHIBIDO</t>
  </si>
  <si>
    <t>3335973405</t>
  </si>
  <si>
    <t>3335973403</t>
  </si>
  <si>
    <t>3335973401</t>
  </si>
  <si>
    <t>3335973396</t>
  </si>
  <si>
    <t>3335973392</t>
  </si>
  <si>
    <t>3335973390</t>
  </si>
  <si>
    <t>3335973380</t>
  </si>
  <si>
    <t>3335973376</t>
  </si>
  <si>
    <t>31/07/2021 15:28</t>
  </si>
  <si>
    <t>31/07/2021 15:26</t>
  </si>
  <si>
    <t>31/07/2021 15:29</t>
  </si>
  <si>
    <t>31/07/2021 15:02</t>
  </si>
  <si>
    <t>31/07/2021 15:23</t>
  </si>
  <si>
    <t>31/07/2021 15:31</t>
  </si>
  <si>
    <t>31/07/2021 15:30</t>
  </si>
  <si>
    <t>31/07/2021 14:47</t>
  </si>
  <si>
    <t>31/07/2021 11:04</t>
  </si>
  <si>
    <t>31/07/2021 12:52</t>
  </si>
  <si>
    <t>31/07/2021 15:33</t>
  </si>
  <si>
    <t>31/07/2021 15:35</t>
  </si>
  <si>
    <t>31/07/2021 15:34</t>
  </si>
  <si>
    <t>31/07/2021 15:32</t>
  </si>
  <si>
    <t>31/07/2021 15:27</t>
  </si>
  <si>
    <t>31/07/2021 15:36</t>
  </si>
  <si>
    <t>31/07/2021 15:37</t>
  </si>
  <si>
    <t>31/07/2021 15:38</t>
  </si>
  <si>
    <t>31/07/2021 13:49</t>
  </si>
  <si>
    <t>31/07/2021 15:18</t>
  </si>
  <si>
    <t>31/07/2021 15:39</t>
  </si>
  <si>
    <t>31/07/2021 15:40</t>
  </si>
  <si>
    <t>31/07/2021 15:41</t>
  </si>
  <si>
    <t>31/07/2021 15:42</t>
  </si>
  <si>
    <t>31/07/2021 15:43</t>
  </si>
  <si>
    <t>CARGA EXITOSA</t>
  </si>
  <si>
    <t>3335973417  </t>
  </si>
  <si>
    <t>3335973439 </t>
  </si>
  <si>
    <t>3335973425 </t>
  </si>
  <si>
    <t>3335973427 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</si>
</sst>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2"/>
      <tableStyleElement type="headerRow" dxfId="521"/>
      <tableStyleElement type="totalRow" dxfId="520"/>
      <tableStyleElement type="firstColumn" dxfId="519"/>
      <tableStyleElement type="lastColumn" dxfId="518"/>
      <tableStyleElement type="firstRowStripe" dxfId="517"/>
      <tableStyleElement type="firstColumnStripe" dxfId="5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13" Type="http://schemas.openxmlformats.org/officeDocument/2006/relationships/hyperlink" Target="http://s460-helpdesk/CAisd/pdmweb.exe?OP=SEARCH+FACTORY=in+SKIPLIST=1+QBE.EQ.id=3681775" TargetMode="External"/><Relationship Id="rId18" Type="http://schemas.openxmlformats.org/officeDocument/2006/relationships/hyperlink" Target="http://s460-helpdesk/CAisd/pdmweb.exe?OP=SEARCH+FACTORY=in+SKIPLIST=1+QBE.EQ.id=3681770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81781" TargetMode="External"/><Relationship Id="rId12" Type="http://schemas.openxmlformats.org/officeDocument/2006/relationships/hyperlink" Target="http://s460-helpdesk/CAisd/pdmweb.exe?OP=SEARCH+FACTORY=in+SKIPLIST=1+QBE.EQ.id=3681776" TargetMode="External"/><Relationship Id="rId17" Type="http://schemas.openxmlformats.org/officeDocument/2006/relationships/hyperlink" Target="http://s460-helpdesk/CAisd/pdmweb.exe?OP=SEARCH+FACTORY=in+SKIPLIST=1+QBE.EQ.id=368177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1772" TargetMode="External"/><Relationship Id="rId20" Type="http://schemas.openxmlformats.org/officeDocument/2006/relationships/hyperlink" Target="http://s460-helpdesk/CAisd/pdmweb.exe?OP=SEARCH+FACTORY=in+SKIPLIST=1+QBE.EQ.id=36817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177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1773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681778" TargetMode="External"/><Relationship Id="rId19" Type="http://schemas.openxmlformats.org/officeDocument/2006/relationships/hyperlink" Target="http://s460-helpdesk/CAisd/pdmweb.exe?OP=SEARCH+FACTORY=in+SKIPLIST=1+QBE.EQ.id=368176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9" TargetMode="External"/><Relationship Id="rId14" Type="http://schemas.openxmlformats.org/officeDocument/2006/relationships/hyperlink" Target="http://s460-helpdesk/CAisd/pdmweb.exe?OP=SEARCH+FACTORY=in+SKIPLIST=1+QBE.EQ.id=3681774" TargetMode="External"/><Relationship Id="rId22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82.8324421296275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56.3409722222204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45.4985879629603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35.4985879629603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35.5651273148178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29.5685532407442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11.6993055555577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6.05560185185459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221" priority="99379"/>
  </conditionalFormatting>
  <conditionalFormatting sqref="E3">
    <cfRule type="duplicateValues" dxfId="220" priority="121742"/>
  </conditionalFormatting>
  <conditionalFormatting sqref="E3">
    <cfRule type="duplicateValues" dxfId="219" priority="121743"/>
    <cfRule type="duplicateValues" dxfId="218" priority="121744"/>
  </conditionalFormatting>
  <conditionalFormatting sqref="E3">
    <cfRule type="duplicateValues" dxfId="217" priority="121745"/>
    <cfRule type="duplicateValues" dxfId="216" priority="121746"/>
    <cfRule type="duplicateValues" dxfId="215" priority="121747"/>
    <cfRule type="duplicateValues" dxfId="214" priority="121748"/>
  </conditionalFormatting>
  <conditionalFormatting sqref="B3">
    <cfRule type="duplicateValues" dxfId="213" priority="121749"/>
  </conditionalFormatting>
  <conditionalFormatting sqref="E4">
    <cfRule type="duplicateValues" dxfId="212" priority="104"/>
  </conditionalFormatting>
  <conditionalFormatting sqref="E4">
    <cfRule type="duplicateValues" dxfId="211" priority="101"/>
    <cfRule type="duplicateValues" dxfId="210" priority="102"/>
    <cfRule type="duplicateValues" dxfId="209" priority="103"/>
  </conditionalFormatting>
  <conditionalFormatting sqref="E4">
    <cfRule type="duplicateValues" dxfId="208" priority="100"/>
  </conditionalFormatting>
  <conditionalFormatting sqref="E4">
    <cfRule type="duplicateValues" dxfId="207" priority="97"/>
    <cfRule type="duplicateValues" dxfId="206" priority="98"/>
    <cfRule type="duplicateValues" dxfId="205" priority="99"/>
  </conditionalFormatting>
  <conditionalFormatting sqref="B4">
    <cfRule type="duplicateValues" dxfId="204" priority="96"/>
  </conditionalFormatting>
  <conditionalFormatting sqref="E4">
    <cfRule type="duplicateValues" dxfId="203" priority="95"/>
  </conditionalFormatting>
  <conditionalFormatting sqref="E5">
    <cfRule type="duplicateValues" dxfId="202" priority="94"/>
  </conditionalFormatting>
  <conditionalFormatting sqref="E5">
    <cfRule type="duplicateValues" dxfId="201" priority="91"/>
    <cfRule type="duplicateValues" dxfId="200" priority="92"/>
    <cfRule type="duplicateValues" dxfId="199" priority="93"/>
  </conditionalFormatting>
  <conditionalFormatting sqref="E5">
    <cfRule type="duplicateValues" dxfId="198" priority="90"/>
  </conditionalFormatting>
  <conditionalFormatting sqref="E5">
    <cfRule type="duplicateValues" dxfId="197" priority="87"/>
    <cfRule type="duplicateValues" dxfId="196" priority="88"/>
    <cfRule type="duplicateValues" dxfId="195" priority="89"/>
  </conditionalFormatting>
  <conditionalFormatting sqref="B5">
    <cfRule type="duplicateValues" dxfId="194" priority="86"/>
  </conditionalFormatting>
  <conditionalFormatting sqref="E5">
    <cfRule type="duplicateValues" dxfId="193" priority="85"/>
  </conditionalFormatting>
  <conditionalFormatting sqref="B6">
    <cfRule type="duplicateValues" dxfId="192" priority="69"/>
  </conditionalFormatting>
  <conditionalFormatting sqref="E6">
    <cfRule type="duplicateValues" dxfId="191" priority="68"/>
  </conditionalFormatting>
  <conditionalFormatting sqref="E6">
    <cfRule type="duplicateValues" dxfId="190" priority="65"/>
    <cfRule type="duplicateValues" dxfId="189" priority="66"/>
    <cfRule type="duplicateValues" dxfId="188" priority="67"/>
  </conditionalFormatting>
  <conditionalFormatting sqref="E6">
    <cfRule type="duplicateValues" dxfId="187" priority="64"/>
  </conditionalFormatting>
  <conditionalFormatting sqref="E6">
    <cfRule type="duplicateValues" dxfId="186" priority="61"/>
    <cfRule type="duplicateValues" dxfId="185" priority="62"/>
    <cfRule type="duplicateValues" dxfId="184" priority="63"/>
  </conditionalFormatting>
  <conditionalFormatting sqref="E6">
    <cfRule type="duplicateValues" dxfId="183" priority="60"/>
  </conditionalFormatting>
  <conditionalFormatting sqref="E9">
    <cfRule type="duplicateValues" dxfId="182" priority="43"/>
    <cfRule type="duplicateValues" dxfId="181" priority="44"/>
  </conditionalFormatting>
  <conditionalFormatting sqref="E9">
    <cfRule type="duplicateValues" dxfId="180" priority="42"/>
  </conditionalFormatting>
  <conditionalFormatting sqref="B9">
    <cfRule type="duplicateValues" dxfId="179" priority="41"/>
  </conditionalFormatting>
  <conditionalFormatting sqref="B9">
    <cfRule type="duplicateValues" dxfId="178" priority="40"/>
  </conditionalFormatting>
  <conditionalFormatting sqref="B9">
    <cfRule type="duplicateValues" dxfId="177" priority="38"/>
    <cfRule type="duplicateValues" dxfId="176" priority="39"/>
  </conditionalFormatting>
  <conditionalFormatting sqref="B9">
    <cfRule type="duplicateValues" dxfId="175" priority="37"/>
  </conditionalFormatting>
  <conditionalFormatting sqref="E9">
    <cfRule type="duplicateValues" dxfId="174" priority="36"/>
  </conditionalFormatting>
  <conditionalFormatting sqref="E9">
    <cfRule type="duplicateValues" dxfId="173" priority="34"/>
    <cfRule type="duplicateValues" dxfId="172" priority="35"/>
  </conditionalFormatting>
  <conditionalFormatting sqref="E9">
    <cfRule type="duplicateValues" dxfId="171" priority="33"/>
  </conditionalFormatting>
  <conditionalFormatting sqref="B9">
    <cfRule type="duplicateValues" dxfId="170" priority="32"/>
  </conditionalFormatting>
  <conditionalFormatting sqref="B9">
    <cfRule type="duplicateValues" dxfId="169" priority="31"/>
  </conditionalFormatting>
  <conditionalFormatting sqref="B9">
    <cfRule type="duplicateValues" dxfId="168" priority="30"/>
  </conditionalFormatting>
  <conditionalFormatting sqref="B9">
    <cfRule type="duplicateValues" dxfId="167" priority="28"/>
    <cfRule type="duplicateValues" dxfId="166" priority="29"/>
  </conditionalFormatting>
  <conditionalFormatting sqref="B9">
    <cfRule type="duplicateValues" dxfId="165" priority="27"/>
  </conditionalFormatting>
  <conditionalFormatting sqref="B9">
    <cfRule type="duplicateValues" dxfId="164" priority="25"/>
    <cfRule type="duplicateValues" dxfId="163" priority="26"/>
  </conditionalFormatting>
  <conditionalFormatting sqref="E9">
    <cfRule type="duplicateValues" dxfId="162" priority="24"/>
  </conditionalFormatting>
  <conditionalFormatting sqref="E9">
    <cfRule type="duplicateValues" dxfId="161" priority="23"/>
  </conditionalFormatting>
  <conditionalFormatting sqref="B9">
    <cfRule type="duplicateValues" dxfId="160" priority="22"/>
  </conditionalFormatting>
  <conditionalFormatting sqref="E9">
    <cfRule type="duplicateValues" dxfId="159" priority="21"/>
  </conditionalFormatting>
  <conditionalFormatting sqref="E9">
    <cfRule type="duplicateValues" dxfId="158" priority="19"/>
    <cfRule type="duplicateValues" dxfId="157" priority="20"/>
  </conditionalFormatting>
  <conditionalFormatting sqref="B9">
    <cfRule type="duplicateValues" dxfId="156" priority="18"/>
  </conditionalFormatting>
  <conditionalFormatting sqref="E9">
    <cfRule type="duplicateValues" dxfId="155" priority="17"/>
  </conditionalFormatting>
  <conditionalFormatting sqref="E9">
    <cfRule type="duplicateValues" dxfId="154" priority="16"/>
  </conditionalFormatting>
  <conditionalFormatting sqref="E9">
    <cfRule type="duplicateValues" dxfId="153" priority="15"/>
  </conditionalFormatting>
  <conditionalFormatting sqref="B9">
    <cfRule type="duplicateValues" dxfId="152" priority="14"/>
  </conditionalFormatting>
  <conditionalFormatting sqref="E7:E8">
    <cfRule type="duplicateValues" dxfId="151" priority="129592"/>
  </conditionalFormatting>
  <conditionalFormatting sqref="B7:B8">
    <cfRule type="duplicateValues" dxfId="150" priority="129594"/>
  </conditionalFormatting>
  <conditionalFormatting sqref="B7:B8">
    <cfRule type="duplicateValues" dxfId="149" priority="129596"/>
    <cfRule type="duplicateValues" dxfId="148" priority="129597"/>
    <cfRule type="duplicateValues" dxfId="147" priority="129598"/>
  </conditionalFormatting>
  <conditionalFormatting sqref="E7:E8">
    <cfRule type="duplicateValues" dxfId="146" priority="129602"/>
    <cfRule type="duplicateValues" dxfId="145" priority="129603"/>
  </conditionalFormatting>
  <conditionalFormatting sqref="E7:E8">
    <cfRule type="duplicateValues" dxfId="144" priority="129606"/>
    <cfRule type="duplicateValues" dxfId="143" priority="129607"/>
    <cfRule type="duplicateValues" dxfId="142" priority="129608"/>
  </conditionalFormatting>
  <conditionalFormatting sqref="E7:E8">
    <cfRule type="duplicateValues" dxfId="141" priority="129612"/>
    <cfRule type="duplicateValues" dxfId="140" priority="129613"/>
    <cfRule type="duplicateValues" dxfId="139" priority="129614"/>
    <cfRule type="duplicateValues" dxfId="138" priority="129615"/>
  </conditionalFormatting>
  <conditionalFormatting sqref="E10">
    <cfRule type="duplicateValues" dxfId="137" priority="13"/>
  </conditionalFormatting>
  <conditionalFormatting sqref="E10">
    <cfRule type="duplicateValues" dxfId="136" priority="11"/>
    <cfRule type="duplicateValues" dxfId="135" priority="12"/>
  </conditionalFormatting>
  <conditionalFormatting sqref="E10">
    <cfRule type="duplicateValues" dxfId="134" priority="8"/>
    <cfRule type="duplicateValues" dxfId="133" priority="9"/>
    <cfRule type="duplicateValues" dxfId="132" priority="10"/>
  </conditionalFormatting>
  <conditionalFormatting sqref="E10">
    <cfRule type="duplicateValues" dxfId="131" priority="4"/>
    <cfRule type="duplicateValues" dxfId="130" priority="5"/>
    <cfRule type="duplicateValues" dxfId="129" priority="6"/>
    <cfRule type="duplicateValues" dxfId="128" priority="7"/>
  </conditionalFormatting>
  <conditionalFormatting sqref="B10">
    <cfRule type="duplicateValues" dxfId="127" priority="3"/>
  </conditionalFormatting>
  <conditionalFormatting sqref="B10">
    <cfRule type="duplicateValues" dxfId="126" priority="1"/>
    <cfRule type="duplicateValues" dxfId="125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4" priority="2"/>
  </conditionalFormatting>
  <conditionalFormatting sqref="B1:B1048576">
    <cfRule type="duplicateValues" dxfId="1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9483"/>
  <sheetViews>
    <sheetView topLeftCell="I1" zoomScale="70" zoomScaleNormal="70" workbookViewId="0">
      <pane ySplit="4" topLeftCell="A5" activePane="bottomLeft" state="frozen"/>
      <selection pane="bottomLeft" activeCell="Q142" sqref="Q142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53.85546875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76" t="s">
        <v>2150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2147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2603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62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5" customFormat="1" ht="18" x14ac:dyDescent="0.25">
      <c r="A5" s="159" t="str">
        <f>VLOOKUP(E5,'LISTADO ATM'!$A$2:$C$902,3,0)</f>
        <v>DISTRITO NACIONAL</v>
      </c>
      <c r="B5" s="117" t="s">
        <v>2644</v>
      </c>
      <c r="C5" s="99">
        <v>44408.436874999999</v>
      </c>
      <c r="D5" s="99" t="s">
        <v>2465</v>
      </c>
      <c r="E5" s="141">
        <v>930</v>
      </c>
      <c r="F5" s="159" t="str">
        <f>VLOOKUP(E5,VIP!$A$2:$O14823,2,0)</f>
        <v>DRBR930</v>
      </c>
      <c r="G5" s="159" t="str">
        <f>VLOOKUP(E5,'LISTADO ATM'!$A$2:$B$901,2,0)</f>
        <v>ATM Oficina Plaza Spring Center</v>
      </c>
      <c r="H5" s="159" t="str">
        <f>VLOOKUP(E5,VIP!$A$2:$O19784,7,FALSE)</f>
        <v>Si</v>
      </c>
      <c r="I5" s="159" t="str">
        <f>VLOOKUP(E5,VIP!$A$2:$O11749,8,FALSE)</f>
        <v>Si</v>
      </c>
      <c r="J5" s="159" t="str">
        <f>VLOOKUP(E5,VIP!$A$2:$O11699,8,FALSE)</f>
        <v>Si</v>
      </c>
      <c r="K5" s="159" t="str">
        <f>VLOOKUP(E5,VIP!$A$2:$O15273,6,0)</f>
        <v>NO</v>
      </c>
      <c r="L5" s="146" t="s">
        <v>2642</v>
      </c>
      <c r="M5" s="166" t="s">
        <v>2697</v>
      </c>
      <c r="N5" s="98" t="s">
        <v>2622</v>
      </c>
      <c r="O5" s="159" t="s">
        <v>2621</v>
      </c>
      <c r="P5" s="98" t="s">
        <v>2698</v>
      </c>
      <c r="Q5" s="166" t="s">
        <v>2669</v>
      </c>
    </row>
    <row r="6" spans="1:17" s="125" customFormat="1" ht="18" x14ac:dyDescent="0.25">
      <c r="A6" s="159" t="str">
        <f>VLOOKUP(E6,'LISTADO ATM'!$A$2:$C$902,3,0)</f>
        <v>DISTRITO NACIONAL</v>
      </c>
      <c r="B6" s="117" t="s">
        <v>2641</v>
      </c>
      <c r="C6" s="99">
        <v>44408.438020833331</v>
      </c>
      <c r="D6" s="99" t="s">
        <v>2465</v>
      </c>
      <c r="E6" s="141">
        <v>721</v>
      </c>
      <c r="F6" s="159" t="str">
        <f>VLOOKUP(E6,VIP!$A$2:$O14821,2,0)</f>
        <v>DRBR23A</v>
      </c>
      <c r="G6" s="159" t="str">
        <f>VLOOKUP(E6,'LISTADO ATM'!$A$2:$B$901,2,0)</f>
        <v xml:space="preserve">ATM Oficina Charles de Gaulle II </v>
      </c>
      <c r="H6" s="159" t="str">
        <f>VLOOKUP(E6,VIP!$A$2:$O19782,7,FALSE)</f>
        <v>Si</v>
      </c>
      <c r="I6" s="159" t="str">
        <f>VLOOKUP(E6,VIP!$A$2:$O11747,8,FALSE)</f>
        <v>Si</v>
      </c>
      <c r="J6" s="159" t="str">
        <f>VLOOKUP(E6,VIP!$A$2:$O11697,8,FALSE)</f>
        <v>Si</v>
      </c>
      <c r="K6" s="159" t="str">
        <f>VLOOKUP(E6,VIP!$A$2:$O15271,6,0)</f>
        <v>NO</v>
      </c>
      <c r="L6" s="146" t="s">
        <v>2642</v>
      </c>
      <c r="M6" s="166" t="s">
        <v>2697</v>
      </c>
      <c r="N6" s="98" t="s">
        <v>2622</v>
      </c>
      <c r="O6" s="159" t="s">
        <v>2621</v>
      </c>
      <c r="P6" s="98" t="s">
        <v>2698</v>
      </c>
      <c r="Q6" s="166" t="s">
        <v>2668</v>
      </c>
    </row>
    <row r="7" spans="1:17" s="125" customFormat="1" ht="18" x14ac:dyDescent="0.25">
      <c r="A7" s="159" t="str">
        <f>VLOOKUP(E7,'LISTADO ATM'!$A$2:$C$902,3,0)</f>
        <v>NORTE</v>
      </c>
      <c r="B7" s="117" t="s">
        <v>2721</v>
      </c>
      <c r="C7" s="99">
        <v>44408.539189814815</v>
      </c>
      <c r="D7" s="99" t="s">
        <v>2465</v>
      </c>
      <c r="E7" s="141">
        <v>716</v>
      </c>
      <c r="F7" s="159" t="str">
        <f>VLOOKUP(E7,VIP!$A$2:$O14838,2,0)</f>
        <v>DRBR340</v>
      </c>
      <c r="G7" s="159" t="str">
        <f>VLOOKUP(E7,'LISTADO ATM'!$A$2:$B$901,2,0)</f>
        <v xml:space="preserve">ATM Oficina Zona Franca (Santiago) </v>
      </c>
      <c r="H7" s="159" t="str">
        <f>VLOOKUP(E7,VIP!$A$2:$O19799,7,FALSE)</f>
        <v>Si</v>
      </c>
      <c r="I7" s="159" t="str">
        <f>VLOOKUP(E7,VIP!$A$2:$O11764,8,FALSE)</f>
        <v>Si</v>
      </c>
      <c r="J7" s="159" t="str">
        <f>VLOOKUP(E7,VIP!$A$2:$O11714,8,FALSE)</f>
        <v>Si</v>
      </c>
      <c r="K7" s="159" t="str">
        <f>VLOOKUP(E7,VIP!$A$2:$O15288,6,0)</f>
        <v>SI</v>
      </c>
      <c r="L7" s="146" t="s">
        <v>2722</v>
      </c>
      <c r="M7" s="166" t="s">
        <v>2697</v>
      </c>
      <c r="N7" s="98" t="s">
        <v>2622</v>
      </c>
      <c r="O7" s="159" t="s">
        <v>2621</v>
      </c>
      <c r="P7" s="98" t="s">
        <v>2756</v>
      </c>
      <c r="Q7" s="166" t="s">
        <v>2731</v>
      </c>
    </row>
    <row r="8" spans="1:17" s="125" customFormat="1" ht="18" x14ac:dyDescent="0.25">
      <c r="A8" s="159" t="str">
        <f>VLOOKUP(E8,'LISTADO ATM'!$A$2:$C$902,3,0)</f>
        <v>DISTRITO NACIONAL</v>
      </c>
      <c r="B8" s="117">
        <v>3335973192</v>
      </c>
      <c r="C8" s="99">
        <v>44407.93037037037</v>
      </c>
      <c r="D8" s="99" t="s">
        <v>2177</v>
      </c>
      <c r="E8" s="141">
        <v>858</v>
      </c>
      <c r="F8" s="159" t="str">
        <f>VLOOKUP(E8,VIP!$A$2:$O14804,2,0)</f>
        <v>DRBR858</v>
      </c>
      <c r="G8" s="159" t="str">
        <f>VLOOKUP(E8,'LISTADO ATM'!$A$2:$B$901,2,0)</f>
        <v xml:space="preserve">ATM Cooperativa Maestros (COOPNAMA) </v>
      </c>
      <c r="H8" s="159" t="str">
        <f>VLOOKUP(E8,VIP!$A$2:$O19765,7,FALSE)</f>
        <v>Si</v>
      </c>
      <c r="I8" s="159" t="str">
        <f>VLOOKUP(E8,VIP!$A$2:$O11730,8,FALSE)</f>
        <v>No</v>
      </c>
      <c r="J8" s="159" t="str">
        <f>VLOOKUP(E8,VIP!$A$2:$O11680,8,FALSE)</f>
        <v>No</v>
      </c>
      <c r="K8" s="159" t="str">
        <f>VLOOKUP(E8,VIP!$A$2:$O15254,6,0)</f>
        <v>NO</v>
      </c>
      <c r="L8" s="146" t="s">
        <v>2216</v>
      </c>
      <c r="M8" s="166" t="s">
        <v>2697</v>
      </c>
      <c r="N8" s="98" t="s">
        <v>2449</v>
      </c>
      <c r="O8" s="159" t="s">
        <v>2451</v>
      </c>
      <c r="P8" s="98"/>
      <c r="Q8" s="166" t="s">
        <v>2674</v>
      </c>
    </row>
    <row r="9" spans="1:17" s="125" customFormat="1" ht="18" x14ac:dyDescent="0.25">
      <c r="A9" s="159" t="str">
        <f>VLOOKUP(E9,'LISTADO ATM'!$A$2:$C$902,3,0)</f>
        <v>NORTE</v>
      </c>
      <c r="B9" s="117">
        <v>3335973147</v>
      </c>
      <c r="C9" s="99">
        <v>44407.826192129629</v>
      </c>
      <c r="D9" s="99" t="s">
        <v>2178</v>
      </c>
      <c r="E9" s="141">
        <v>4</v>
      </c>
      <c r="F9" s="159" t="str">
        <f>VLOOKUP(E9,VIP!$A$2:$O14839,2,0)</f>
        <v>DRBR004</v>
      </c>
      <c r="G9" s="159" t="str">
        <f>VLOOKUP(E9,'LISTADO ATM'!$A$2:$B$901,2,0)</f>
        <v>ATM Avenida Rivas</v>
      </c>
      <c r="H9" s="159" t="str">
        <f>VLOOKUP(E9,VIP!$A$2:$O19800,7,FALSE)</f>
        <v>Si</v>
      </c>
      <c r="I9" s="159" t="str">
        <f>VLOOKUP(E9,VIP!$A$2:$O11765,8,FALSE)</f>
        <v>Si</v>
      </c>
      <c r="J9" s="159" t="str">
        <f>VLOOKUP(E9,VIP!$A$2:$O11715,8,FALSE)</f>
        <v>Si</v>
      </c>
      <c r="K9" s="159" t="str">
        <f>VLOOKUP(E9,VIP!$A$2:$O15289,6,0)</f>
        <v>NO</v>
      </c>
      <c r="L9" s="146" t="s">
        <v>2216</v>
      </c>
      <c r="M9" s="166" t="s">
        <v>2697</v>
      </c>
      <c r="N9" s="98" t="s">
        <v>2449</v>
      </c>
      <c r="O9" s="159" t="s">
        <v>2579</v>
      </c>
      <c r="P9" s="98"/>
      <c r="Q9" s="166" t="s">
        <v>2673</v>
      </c>
    </row>
    <row r="10" spans="1:17" s="125" customFormat="1" ht="18" x14ac:dyDescent="0.25">
      <c r="A10" s="159" t="str">
        <f>VLOOKUP(E10,'LISTADO ATM'!$A$2:$C$902,3,0)</f>
        <v>SUR</v>
      </c>
      <c r="B10" s="117">
        <v>3335972421</v>
      </c>
      <c r="C10" s="99">
        <v>44407.488206018519</v>
      </c>
      <c r="D10" s="99" t="s">
        <v>2177</v>
      </c>
      <c r="E10" s="141">
        <v>783</v>
      </c>
      <c r="F10" s="159" t="str">
        <f>VLOOKUP(E10,VIP!$A$2:$O14816,2,0)</f>
        <v>DRBR303</v>
      </c>
      <c r="G10" s="159" t="str">
        <f>VLOOKUP(E10,'LISTADO ATM'!$A$2:$B$901,2,0)</f>
        <v xml:space="preserve">ATM Autobanco Alfa y Omega (Barahona) </v>
      </c>
      <c r="H10" s="159" t="str">
        <f>VLOOKUP(E10,VIP!$A$2:$O19777,7,FALSE)</f>
        <v>Si</v>
      </c>
      <c r="I10" s="159" t="str">
        <f>VLOOKUP(E10,VIP!$A$2:$O11742,8,FALSE)</f>
        <v>Si</v>
      </c>
      <c r="J10" s="159" t="str">
        <f>VLOOKUP(E10,VIP!$A$2:$O11692,8,FALSE)</f>
        <v>Si</v>
      </c>
      <c r="K10" s="159" t="str">
        <f>VLOOKUP(E10,VIP!$A$2:$O15266,6,0)</f>
        <v>NO</v>
      </c>
      <c r="L10" s="146" t="s">
        <v>2216</v>
      </c>
      <c r="M10" s="166" t="s">
        <v>2697</v>
      </c>
      <c r="N10" s="98" t="s">
        <v>2449</v>
      </c>
      <c r="O10" s="159" t="s">
        <v>2451</v>
      </c>
      <c r="P10" s="167"/>
      <c r="Q10" s="166" t="s">
        <v>2669</v>
      </c>
    </row>
    <row r="11" spans="1:17" s="125" customFormat="1" ht="18" x14ac:dyDescent="0.25">
      <c r="A11" s="159" t="str">
        <f>VLOOKUP(E11,'LISTADO ATM'!$A$2:$C$902,3,0)</f>
        <v>SUR</v>
      </c>
      <c r="B11" s="117">
        <v>3335972470</v>
      </c>
      <c r="C11" s="99">
        <v>44407.505486111113</v>
      </c>
      <c r="D11" s="99" t="s">
        <v>2177</v>
      </c>
      <c r="E11" s="141">
        <v>616</v>
      </c>
      <c r="F11" s="159" t="str">
        <f>VLOOKUP(E11,VIP!$A$2:$O14812,2,0)</f>
        <v>DRBR187</v>
      </c>
      <c r="G11" s="159" t="str">
        <f>VLOOKUP(E11,'LISTADO ATM'!$A$2:$B$901,2,0)</f>
        <v xml:space="preserve">ATM 5ta. Brigada Barahona </v>
      </c>
      <c r="H11" s="159" t="str">
        <f>VLOOKUP(E11,VIP!$A$2:$O19773,7,FALSE)</f>
        <v>Si</v>
      </c>
      <c r="I11" s="159" t="str">
        <f>VLOOKUP(E11,VIP!$A$2:$O11738,8,FALSE)</f>
        <v>Si</v>
      </c>
      <c r="J11" s="159" t="str">
        <f>VLOOKUP(E11,VIP!$A$2:$O11688,8,FALSE)</f>
        <v>Si</v>
      </c>
      <c r="K11" s="159" t="str">
        <f>VLOOKUP(E11,VIP!$A$2:$O15262,6,0)</f>
        <v>NO</v>
      </c>
      <c r="L11" s="146" t="s">
        <v>2216</v>
      </c>
      <c r="M11" s="166" t="s">
        <v>2697</v>
      </c>
      <c r="N11" s="98" t="s">
        <v>2449</v>
      </c>
      <c r="O11" s="159" t="s">
        <v>2451</v>
      </c>
      <c r="P11" s="164"/>
      <c r="Q11" s="166" t="s">
        <v>2670</v>
      </c>
    </row>
    <row r="12" spans="1:17" s="125" customFormat="1" ht="18" x14ac:dyDescent="0.25">
      <c r="A12" s="159" t="str">
        <f>VLOOKUP(E12,'LISTADO ATM'!$A$2:$C$902,3,0)</f>
        <v>DISTRITO NACIONAL</v>
      </c>
      <c r="B12" s="117">
        <v>3335972925</v>
      </c>
      <c r="C12" s="99">
        <v>44407.650300925925</v>
      </c>
      <c r="D12" s="99" t="s">
        <v>2177</v>
      </c>
      <c r="E12" s="141">
        <v>37</v>
      </c>
      <c r="F12" s="159" t="str">
        <f>VLOOKUP(E12,VIP!$A$2:$O14810,2,0)</f>
        <v>DRBR037</v>
      </c>
      <c r="G12" s="159" t="str">
        <f>VLOOKUP(E12,'LISTADO ATM'!$A$2:$B$901,2,0)</f>
        <v xml:space="preserve">ATM Oficina Villa Mella </v>
      </c>
      <c r="H12" s="159" t="str">
        <f>VLOOKUP(E12,VIP!$A$2:$O19771,7,FALSE)</f>
        <v>Si</v>
      </c>
      <c r="I12" s="159" t="str">
        <f>VLOOKUP(E12,VIP!$A$2:$O11736,8,FALSE)</f>
        <v>Si</v>
      </c>
      <c r="J12" s="159" t="str">
        <f>VLOOKUP(E12,VIP!$A$2:$O11686,8,FALSE)</f>
        <v>Si</v>
      </c>
      <c r="K12" s="159" t="str">
        <f>VLOOKUP(E12,VIP!$A$2:$O15260,6,0)</f>
        <v>SI</v>
      </c>
      <c r="L12" s="146" t="s">
        <v>2216</v>
      </c>
      <c r="M12" s="166" t="s">
        <v>2697</v>
      </c>
      <c r="N12" s="98" t="s">
        <v>2449</v>
      </c>
      <c r="O12" s="159" t="s">
        <v>2451</v>
      </c>
      <c r="P12" s="167"/>
      <c r="Q12" s="166" t="s">
        <v>2670</v>
      </c>
    </row>
    <row r="13" spans="1:17" s="125" customFormat="1" ht="18" x14ac:dyDescent="0.25">
      <c r="A13" s="159" t="str">
        <f>VLOOKUP(E13,'LISTADO ATM'!$A$2:$C$902,3,0)</f>
        <v>DISTRITO NACIONAL</v>
      </c>
      <c r="B13" s="117">
        <v>3335972936</v>
      </c>
      <c r="C13" s="99">
        <v>44407.654768518521</v>
      </c>
      <c r="D13" s="99" t="s">
        <v>2177</v>
      </c>
      <c r="E13" s="141">
        <v>517</v>
      </c>
      <c r="F13" s="159" t="str">
        <f>VLOOKUP(E13,VIP!$A$2:$O14806,2,0)</f>
        <v>DRBR517</v>
      </c>
      <c r="G13" s="159" t="str">
        <f>VLOOKUP(E13,'LISTADO ATM'!$A$2:$B$901,2,0)</f>
        <v xml:space="preserve">ATM Autobanco Oficina Sans Soucí </v>
      </c>
      <c r="H13" s="159" t="str">
        <f>VLOOKUP(E13,VIP!$A$2:$O19767,7,FALSE)</f>
        <v>Si</v>
      </c>
      <c r="I13" s="159" t="str">
        <f>VLOOKUP(E13,VIP!$A$2:$O11732,8,FALSE)</f>
        <v>Si</v>
      </c>
      <c r="J13" s="159" t="str">
        <f>VLOOKUP(E13,VIP!$A$2:$O11682,8,FALSE)</f>
        <v>Si</v>
      </c>
      <c r="K13" s="159" t="str">
        <f>VLOOKUP(E13,VIP!$A$2:$O15256,6,0)</f>
        <v>SI</v>
      </c>
      <c r="L13" s="146" t="s">
        <v>2216</v>
      </c>
      <c r="M13" s="166" t="s">
        <v>2697</v>
      </c>
      <c r="N13" s="98" t="s">
        <v>2449</v>
      </c>
      <c r="O13" s="159" t="s">
        <v>2451</v>
      </c>
      <c r="P13" s="167"/>
      <c r="Q13" s="166" t="s">
        <v>2671</v>
      </c>
    </row>
    <row r="14" spans="1:17" s="125" customFormat="1" ht="18" x14ac:dyDescent="0.25">
      <c r="A14" s="159" t="str">
        <f>VLOOKUP(E14,'LISTADO ATM'!$A$2:$C$902,3,0)</f>
        <v>NORTE</v>
      </c>
      <c r="B14" s="117">
        <v>3335972949</v>
      </c>
      <c r="C14" s="99">
        <v>44407.658738425926</v>
      </c>
      <c r="D14" s="99" t="s">
        <v>2178</v>
      </c>
      <c r="E14" s="141">
        <v>397</v>
      </c>
      <c r="F14" s="159" t="str">
        <f>VLOOKUP(E14,VIP!$A$2:$O14803,2,0)</f>
        <v>DRBR397</v>
      </c>
      <c r="G14" s="159" t="str">
        <f>VLOOKUP(E14,'LISTADO ATM'!$A$2:$B$901,2,0)</f>
        <v xml:space="preserve">ATM Autobanco San Francisco de Macoris </v>
      </c>
      <c r="H14" s="159" t="str">
        <f>VLOOKUP(E14,VIP!$A$2:$O19764,7,FALSE)</f>
        <v>Si</v>
      </c>
      <c r="I14" s="159" t="str">
        <f>VLOOKUP(E14,VIP!$A$2:$O11729,8,FALSE)</f>
        <v>Si</v>
      </c>
      <c r="J14" s="159" t="str">
        <f>VLOOKUP(E14,VIP!$A$2:$O11679,8,FALSE)</f>
        <v>Si</v>
      </c>
      <c r="K14" s="159" t="str">
        <f>VLOOKUP(E14,VIP!$A$2:$O15253,6,0)</f>
        <v>NO</v>
      </c>
      <c r="L14" s="146" t="s">
        <v>2216</v>
      </c>
      <c r="M14" s="166" t="s">
        <v>2697</v>
      </c>
      <c r="N14" s="98" t="s">
        <v>2449</v>
      </c>
      <c r="O14" s="159" t="s">
        <v>2591</v>
      </c>
      <c r="P14" s="167"/>
      <c r="Q14" s="166" t="s">
        <v>2672</v>
      </c>
    </row>
    <row r="15" spans="1:17" s="125" customFormat="1" ht="18" x14ac:dyDescent="0.25">
      <c r="A15" s="159" t="str">
        <f>VLOOKUP(E15,'LISTADO ATM'!$A$2:$C$902,3,0)</f>
        <v>NORTE</v>
      </c>
      <c r="B15" s="117" t="s">
        <v>2652</v>
      </c>
      <c r="C15" s="99">
        <v>44408.404988425929</v>
      </c>
      <c r="D15" s="99" t="s">
        <v>2178</v>
      </c>
      <c r="E15" s="141">
        <v>638</v>
      </c>
      <c r="F15" s="159" t="str">
        <f>VLOOKUP(E15,VIP!$A$2:$O14831,2,0)</f>
        <v>DRBR638</v>
      </c>
      <c r="G15" s="159" t="str">
        <f>VLOOKUP(E15,'LISTADO ATM'!$A$2:$B$901,2,0)</f>
        <v xml:space="preserve">ATM S/M Yoma </v>
      </c>
      <c r="H15" s="159" t="str">
        <f>VLOOKUP(E15,VIP!$A$2:$O19792,7,FALSE)</f>
        <v>Si</v>
      </c>
      <c r="I15" s="159" t="str">
        <f>VLOOKUP(E15,VIP!$A$2:$O11757,8,FALSE)</f>
        <v>Si</v>
      </c>
      <c r="J15" s="159" t="str">
        <f>VLOOKUP(E15,VIP!$A$2:$O11707,8,FALSE)</f>
        <v>Si</v>
      </c>
      <c r="K15" s="159" t="str">
        <f>VLOOKUP(E15,VIP!$A$2:$O15281,6,0)</f>
        <v>NO</v>
      </c>
      <c r="L15" s="146" t="s">
        <v>2216</v>
      </c>
      <c r="M15" s="166" t="s">
        <v>2697</v>
      </c>
      <c r="N15" s="98" t="s">
        <v>2449</v>
      </c>
      <c r="O15" s="159" t="s">
        <v>2591</v>
      </c>
      <c r="P15" s="98"/>
      <c r="Q15" s="166" t="s">
        <v>2675</v>
      </c>
    </row>
    <row r="16" spans="1:17" s="125" customFormat="1" ht="18" x14ac:dyDescent="0.25">
      <c r="A16" s="159" t="str">
        <f>VLOOKUP(E16,'LISTADO ATM'!$A$2:$C$902,3,0)</f>
        <v>ESTE</v>
      </c>
      <c r="B16" s="117">
        <v>3335973079</v>
      </c>
      <c r="C16" s="99">
        <v>44407.728831018518</v>
      </c>
      <c r="D16" s="99" t="s">
        <v>2177</v>
      </c>
      <c r="E16" s="141">
        <v>159</v>
      </c>
      <c r="F16" s="159" t="str">
        <f>VLOOKUP(E16,VIP!$A$2:$O14803,2,0)</f>
        <v>DRBR159</v>
      </c>
      <c r="G16" s="159" t="str">
        <f>VLOOKUP(E16,'LISTADO ATM'!$A$2:$B$901,2,0)</f>
        <v xml:space="preserve">ATM Hotel Dreams Bayahibe I </v>
      </c>
      <c r="H16" s="159" t="str">
        <f>VLOOKUP(E16,VIP!$A$2:$O19764,7,FALSE)</f>
        <v>Si</v>
      </c>
      <c r="I16" s="159" t="str">
        <f>VLOOKUP(E16,VIP!$A$2:$O11729,8,FALSE)</f>
        <v>Si</v>
      </c>
      <c r="J16" s="159" t="str">
        <f>VLOOKUP(E16,VIP!$A$2:$O11679,8,FALSE)</f>
        <v>Si</v>
      </c>
      <c r="K16" s="159" t="str">
        <f>VLOOKUP(E16,VIP!$A$2:$O15253,6,0)</f>
        <v>NO</v>
      </c>
      <c r="L16" s="146" t="s">
        <v>2216</v>
      </c>
      <c r="M16" s="166" t="s">
        <v>2697</v>
      </c>
      <c r="N16" s="98" t="s">
        <v>2449</v>
      </c>
      <c r="O16" s="159" t="s">
        <v>2451</v>
      </c>
      <c r="P16" s="167"/>
      <c r="Q16" s="166" t="s">
        <v>2734</v>
      </c>
    </row>
    <row r="17" spans="1:17" s="125" customFormat="1" ht="18" x14ac:dyDescent="0.25">
      <c r="A17" s="159" t="str">
        <f>VLOOKUP(E17,'LISTADO ATM'!$A$2:$C$902,3,0)</f>
        <v>ESTE</v>
      </c>
      <c r="B17" s="117">
        <v>3335973159</v>
      </c>
      <c r="C17" s="99">
        <v>44407.837800925925</v>
      </c>
      <c r="D17" s="99" t="s">
        <v>2177</v>
      </c>
      <c r="E17" s="141">
        <v>680</v>
      </c>
      <c r="F17" s="159" t="str">
        <f>VLOOKUP(E17,VIP!$A$2:$O14830,2,0)</f>
        <v>DRBR680</v>
      </c>
      <c r="G17" s="159" t="str">
        <f>VLOOKUP(E17,'LISTADO ATM'!$A$2:$B$901,2,0)</f>
        <v>ATM Hotel Royalton</v>
      </c>
      <c r="H17" s="159" t="str">
        <f>VLOOKUP(E17,VIP!$A$2:$O19791,7,FALSE)</f>
        <v>NO</v>
      </c>
      <c r="I17" s="159" t="str">
        <f>VLOOKUP(E17,VIP!$A$2:$O11756,8,FALSE)</f>
        <v>NO</v>
      </c>
      <c r="J17" s="159" t="str">
        <f>VLOOKUP(E17,VIP!$A$2:$O11706,8,FALSE)</f>
        <v>NO</v>
      </c>
      <c r="K17" s="159" t="str">
        <f>VLOOKUP(E17,VIP!$A$2:$O15280,6,0)</f>
        <v>NO</v>
      </c>
      <c r="L17" s="146" t="s">
        <v>2216</v>
      </c>
      <c r="M17" s="166" t="s">
        <v>2697</v>
      </c>
      <c r="N17" s="98" t="s">
        <v>2449</v>
      </c>
      <c r="O17" s="159" t="s">
        <v>2451</v>
      </c>
      <c r="P17" s="98"/>
      <c r="Q17" s="166" t="s">
        <v>2735</v>
      </c>
    </row>
    <row r="18" spans="1:17" s="125" customFormat="1" ht="18" x14ac:dyDescent="0.25">
      <c r="A18" s="159" t="str">
        <f>VLOOKUP(E18,'LISTADO ATM'!$A$2:$C$902,3,0)</f>
        <v>DISTRITO NACIONAL</v>
      </c>
      <c r="B18" s="117">
        <v>3335971853</v>
      </c>
      <c r="C18" s="99">
        <v>44406.832719907405</v>
      </c>
      <c r="D18" s="99" t="s">
        <v>2177</v>
      </c>
      <c r="E18" s="141">
        <v>671</v>
      </c>
      <c r="F18" s="159" t="str">
        <f>VLOOKUP(E18,VIP!$A$2:$O14782,2,0)</f>
        <v>DRBR671</v>
      </c>
      <c r="G18" s="159" t="str">
        <f>VLOOKUP(E18,'LISTADO ATM'!$A$2:$B$901,2,0)</f>
        <v>ATM Ayuntamiento Sto. Dgo. Norte</v>
      </c>
      <c r="H18" s="159" t="str">
        <f>VLOOKUP(E18,VIP!$A$2:$O19743,7,FALSE)</f>
        <v>Si</v>
      </c>
      <c r="I18" s="159" t="str">
        <f>VLOOKUP(E18,VIP!$A$2:$O11708,8,FALSE)</f>
        <v>Si</v>
      </c>
      <c r="J18" s="159" t="str">
        <f>VLOOKUP(E18,VIP!$A$2:$O11658,8,FALSE)</f>
        <v>Si</v>
      </c>
      <c r="K18" s="159" t="str">
        <f>VLOOKUP(E18,VIP!$A$2:$O15232,6,0)</f>
        <v>NO</v>
      </c>
      <c r="L18" s="146" t="s">
        <v>2216</v>
      </c>
      <c r="M18" s="166" t="s">
        <v>2697</v>
      </c>
      <c r="N18" s="98" t="s">
        <v>2449</v>
      </c>
      <c r="O18" s="159" t="s">
        <v>2451</v>
      </c>
      <c r="P18" s="164"/>
      <c r="Q18" s="166" t="s">
        <v>2732</v>
      </c>
    </row>
    <row r="19" spans="1:17" s="125" customFormat="1" ht="18" x14ac:dyDescent="0.25">
      <c r="A19" s="159" t="str">
        <f>VLOOKUP(E19,'LISTADO ATM'!$A$2:$C$902,3,0)</f>
        <v>DISTRITO NACIONAL</v>
      </c>
      <c r="B19" s="117">
        <v>3335971601</v>
      </c>
      <c r="C19" s="99">
        <v>44406.639201388891</v>
      </c>
      <c r="D19" s="99" t="s">
        <v>2177</v>
      </c>
      <c r="E19" s="141">
        <v>96</v>
      </c>
      <c r="F19" s="159" t="str">
        <f>VLOOKUP(E19,VIP!$A$2:$O14773,2,0)</f>
        <v>DRBR096</v>
      </c>
      <c r="G19" s="159" t="str">
        <f>VLOOKUP(E19,'LISTADO ATM'!$A$2:$B$901,2,0)</f>
        <v>ATM S/M Caribe Av. Charles de Gaulle</v>
      </c>
      <c r="H19" s="159" t="str">
        <f>VLOOKUP(E19,VIP!$A$2:$O19734,7,FALSE)</f>
        <v>Si</v>
      </c>
      <c r="I19" s="159" t="str">
        <f>VLOOKUP(E19,VIP!$A$2:$O11699,8,FALSE)</f>
        <v>No</v>
      </c>
      <c r="J19" s="159" t="str">
        <f>VLOOKUP(E19,VIP!$A$2:$O11649,8,FALSE)</f>
        <v>No</v>
      </c>
      <c r="K19" s="159" t="str">
        <f>VLOOKUP(E19,VIP!$A$2:$O15223,6,0)</f>
        <v>NO</v>
      </c>
      <c r="L19" s="146" t="s">
        <v>2216</v>
      </c>
      <c r="M19" s="166" t="s">
        <v>2697</v>
      </c>
      <c r="N19" s="98" t="s">
        <v>2449</v>
      </c>
      <c r="O19" s="159" t="s">
        <v>2451</v>
      </c>
      <c r="P19" s="167"/>
      <c r="Q19" s="166" t="s">
        <v>2731</v>
      </c>
    </row>
    <row r="20" spans="1:17" s="125" customFormat="1" ht="18" x14ac:dyDescent="0.25">
      <c r="A20" s="159" t="str">
        <f>VLOOKUP(E20,'LISTADO ATM'!$A$2:$C$902,3,0)</f>
        <v>ESTE</v>
      </c>
      <c r="B20" s="117">
        <v>3335972923</v>
      </c>
      <c r="C20" s="99">
        <v>44407.649282407408</v>
      </c>
      <c r="D20" s="99" t="s">
        <v>2177</v>
      </c>
      <c r="E20" s="141">
        <v>519</v>
      </c>
      <c r="F20" s="159" t="str">
        <f>VLOOKUP(E20,VIP!$A$2:$O14812,2,0)</f>
        <v>DRBR519</v>
      </c>
      <c r="G20" s="159" t="str">
        <f>VLOOKUP(E20,'LISTADO ATM'!$A$2:$B$901,2,0)</f>
        <v xml:space="preserve">ATM Plaza Estrella (Bávaro) </v>
      </c>
      <c r="H20" s="159" t="str">
        <f>VLOOKUP(E20,VIP!$A$2:$O19773,7,FALSE)</f>
        <v>Si</v>
      </c>
      <c r="I20" s="159" t="str">
        <f>VLOOKUP(E20,VIP!$A$2:$O11738,8,FALSE)</f>
        <v>Si</v>
      </c>
      <c r="J20" s="159" t="str">
        <f>VLOOKUP(E20,VIP!$A$2:$O11688,8,FALSE)</f>
        <v>Si</v>
      </c>
      <c r="K20" s="159" t="str">
        <f>VLOOKUP(E20,VIP!$A$2:$O15262,6,0)</f>
        <v>NO</v>
      </c>
      <c r="L20" s="146" t="s">
        <v>2216</v>
      </c>
      <c r="M20" s="166" t="s">
        <v>2697</v>
      </c>
      <c r="N20" s="98" t="s">
        <v>2601</v>
      </c>
      <c r="O20" s="159" t="s">
        <v>2451</v>
      </c>
      <c r="P20" s="167"/>
      <c r="Q20" s="166" t="s">
        <v>2731</v>
      </c>
    </row>
    <row r="21" spans="1:17" s="125" customFormat="1" ht="18" x14ac:dyDescent="0.25">
      <c r="A21" s="159" t="str">
        <f>VLOOKUP(E21,'LISTADO ATM'!$A$2:$C$902,3,0)</f>
        <v>DISTRITO NACIONAL</v>
      </c>
      <c r="B21" s="117">
        <v>3335972670</v>
      </c>
      <c r="C21" s="99">
        <v>44407.588935185187</v>
      </c>
      <c r="D21" s="99" t="s">
        <v>2177</v>
      </c>
      <c r="E21" s="141">
        <v>31</v>
      </c>
      <c r="F21" s="159" t="str">
        <f>VLOOKUP(E21,VIP!$A$2:$O14804,2,0)</f>
        <v>DRBR031</v>
      </c>
      <c r="G21" s="159" t="str">
        <f>VLOOKUP(E21,'LISTADO ATM'!$A$2:$B$901,2,0)</f>
        <v xml:space="preserve">ATM Oficina San Martín I </v>
      </c>
      <c r="H21" s="159" t="str">
        <f>VLOOKUP(E21,VIP!$A$2:$O19765,7,FALSE)</f>
        <v>Si</v>
      </c>
      <c r="I21" s="159" t="str">
        <f>VLOOKUP(E21,VIP!$A$2:$O11730,8,FALSE)</f>
        <v>Si</v>
      </c>
      <c r="J21" s="159" t="str">
        <f>VLOOKUP(E21,VIP!$A$2:$O11680,8,FALSE)</f>
        <v>Si</v>
      </c>
      <c r="K21" s="159" t="str">
        <f>VLOOKUP(E21,VIP!$A$2:$O15254,6,0)</f>
        <v>NO</v>
      </c>
      <c r="L21" s="146" t="s">
        <v>2216</v>
      </c>
      <c r="M21" s="166" t="s">
        <v>2697</v>
      </c>
      <c r="N21" s="98" t="s">
        <v>2449</v>
      </c>
      <c r="O21" s="159" t="s">
        <v>2451</v>
      </c>
      <c r="P21" s="167"/>
      <c r="Q21" s="166" t="s">
        <v>2733</v>
      </c>
    </row>
    <row r="22" spans="1:17" s="125" customFormat="1" ht="18" x14ac:dyDescent="0.25">
      <c r="A22" s="159" t="str">
        <f>VLOOKUP(E22,'LISTADO ATM'!$A$2:$C$902,3,0)</f>
        <v>NORTE</v>
      </c>
      <c r="B22" s="117" t="s">
        <v>2655</v>
      </c>
      <c r="C22" s="99">
        <v>44408.368298611109</v>
      </c>
      <c r="D22" s="99" t="s">
        <v>2177</v>
      </c>
      <c r="E22" s="141">
        <v>201</v>
      </c>
      <c r="F22" s="159" t="str">
        <f>VLOOKUP(E22,VIP!$A$2:$O14834,2,0)</f>
        <v>DRBR201</v>
      </c>
      <c r="G22" s="159" t="str">
        <f>VLOOKUP(E22,'LISTADO ATM'!$A$2:$B$901,2,0)</f>
        <v xml:space="preserve">ATM Oficina Mao </v>
      </c>
      <c r="H22" s="159" t="str">
        <f>VLOOKUP(E22,VIP!$A$2:$O19795,7,FALSE)</f>
        <v>Si</v>
      </c>
      <c r="I22" s="159" t="str">
        <f>VLOOKUP(E22,VIP!$A$2:$O11760,8,FALSE)</f>
        <v>Si</v>
      </c>
      <c r="J22" s="159" t="str">
        <f>VLOOKUP(E22,VIP!$A$2:$O11710,8,FALSE)</f>
        <v>Si</v>
      </c>
      <c r="K22" s="159" t="str">
        <f>VLOOKUP(E22,VIP!$A$2:$O15284,6,0)</f>
        <v>SI</v>
      </c>
      <c r="L22" s="146" t="s">
        <v>2216</v>
      </c>
      <c r="M22" s="166" t="s">
        <v>2697</v>
      </c>
      <c r="N22" s="98" t="s">
        <v>2449</v>
      </c>
      <c r="O22" s="159" t="s">
        <v>2656</v>
      </c>
      <c r="P22" s="98"/>
      <c r="Q22" s="166" t="s">
        <v>2737</v>
      </c>
    </row>
    <row r="23" spans="1:17" s="125" customFormat="1" ht="18" x14ac:dyDescent="0.25">
      <c r="A23" s="159" t="str">
        <f>VLOOKUP(E23,'LISTADO ATM'!$A$2:$C$902,3,0)</f>
        <v>DISTRITO NACIONAL</v>
      </c>
      <c r="B23" s="117" t="s">
        <v>2651</v>
      </c>
      <c r="C23" s="99">
        <v>44408.40697916667</v>
      </c>
      <c r="D23" s="99" t="s">
        <v>2177</v>
      </c>
      <c r="E23" s="141">
        <v>378</v>
      </c>
      <c r="F23" s="159" t="str">
        <f>VLOOKUP(E23,VIP!$A$2:$O14830,2,0)</f>
        <v>DRBR378</v>
      </c>
      <c r="G23" s="159" t="str">
        <f>VLOOKUP(E23,'LISTADO ATM'!$A$2:$B$901,2,0)</f>
        <v>ATM UNP Villa Flores</v>
      </c>
      <c r="H23" s="159" t="str">
        <f>VLOOKUP(E23,VIP!$A$2:$O19791,7,FALSE)</f>
        <v>N/A</v>
      </c>
      <c r="I23" s="159" t="str">
        <f>VLOOKUP(E23,VIP!$A$2:$O11756,8,FALSE)</f>
        <v>N/A</v>
      </c>
      <c r="J23" s="159" t="str">
        <f>VLOOKUP(E23,VIP!$A$2:$O11706,8,FALSE)</f>
        <v>N/A</v>
      </c>
      <c r="K23" s="159" t="str">
        <f>VLOOKUP(E23,VIP!$A$2:$O15280,6,0)</f>
        <v>N/A</v>
      </c>
      <c r="L23" s="146" t="s">
        <v>2216</v>
      </c>
      <c r="M23" s="166" t="s">
        <v>2697</v>
      </c>
      <c r="N23" s="98" t="s">
        <v>2449</v>
      </c>
      <c r="O23" s="159" t="s">
        <v>2451</v>
      </c>
      <c r="P23" s="98"/>
      <c r="Q23" s="166" t="s">
        <v>2736</v>
      </c>
    </row>
    <row r="24" spans="1:17" s="125" customFormat="1" ht="18" x14ac:dyDescent="0.25">
      <c r="A24" s="159" t="str">
        <f>VLOOKUP(E24,'LISTADO ATM'!$A$2:$C$902,3,0)</f>
        <v>DISTRITO NACIONAL</v>
      </c>
      <c r="B24" s="117" t="s">
        <v>2718</v>
      </c>
      <c r="C24" s="99">
        <v>44408.582384259258</v>
      </c>
      <c r="D24" s="99" t="s">
        <v>2177</v>
      </c>
      <c r="E24" s="141">
        <v>925</v>
      </c>
      <c r="F24" s="159" t="str">
        <f>VLOOKUP(E24,VIP!$A$2:$O14835,2,0)</f>
        <v>DRBR24L</v>
      </c>
      <c r="G24" s="159" t="str">
        <f>VLOOKUP(E24,'LISTADO ATM'!$A$2:$B$901,2,0)</f>
        <v xml:space="preserve">ATM Oficina Plaza Lama Av. 27 de Febrero </v>
      </c>
      <c r="H24" s="159" t="str">
        <f>VLOOKUP(E24,VIP!$A$2:$O19796,7,FALSE)</f>
        <v>Si</v>
      </c>
      <c r="I24" s="159" t="str">
        <f>VLOOKUP(E24,VIP!$A$2:$O11761,8,FALSE)</f>
        <v>Si</v>
      </c>
      <c r="J24" s="159" t="str">
        <f>VLOOKUP(E24,VIP!$A$2:$O11711,8,FALSE)</f>
        <v>Si</v>
      </c>
      <c r="K24" s="159" t="str">
        <f>VLOOKUP(E24,VIP!$A$2:$O15285,6,0)</f>
        <v>SI</v>
      </c>
      <c r="L24" s="146" t="s">
        <v>2216</v>
      </c>
      <c r="M24" s="166" t="s">
        <v>2697</v>
      </c>
      <c r="N24" s="98" t="s">
        <v>2449</v>
      </c>
      <c r="O24" s="159" t="s">
        <v>2451</v>
      </c>
      <c r="P24" s="98"/>
      <c r="Q24" s="166" t="s">
        <v>2736</v>
      </c>
    </row>
    <row r="25" spans="1:17" s="125" customFormat="1" ht="18" x14ac:dyDescent="0.25">
      <c r="A25" s="159" t="str">
        <f>VLOOKUP(E25,'LISTADO ATM'!$A$2:$C$902,3,0)</f>
        <v>DISTRITO NACIONAL</v>
      </c>
      <c r="B25" s="117" t="s">
        <v>2646</v>
      </c>
      <c r="C25" s="99">
        <v>44408.432280092595</v>
      </c>
      <c r="D25" s="99" t="s">
        <v>2178</v>
      </c>
      <c r="E25" s="141">
        <v>690</v>
      </c>
      <c r="F25" s="159" t="str">
        <f>VLOOKUP(E25,VIP!$A$2:$O14825,2,0)</f>
        <v>DRBR690</v>
      </c>
      <c r="G25" s="159" t="str">
        <f>VLOOKUP(E25,'LISTADO ATM'!$A$2:$B$901,2,0)</f>
        <v>ATM Eco Petroleo Esperanza</v>
      </c>
      <c r="H25" s="159" t="str">
        <f>VLOOKUP(E25,VIP!$A$2:$O19786,7,FALSE)</f>
        <v>Si</v>
      </c>
      <c r="I25" s="159" t="str">
        <f>VLOOKUP(E25,VIP!$A$2:$O11751,8,FALSE)</f>
        <v>Si</v>
      </c>
      <c r="J25" s="159" t="str">
        <f>VLOOKUP(E25,VIP!$A$2:$O11701,8,FALSE)</f>
        <v>Si</v>
      </c>
      <c r="K25" s="159" t="str">
        <f>VLOOKUP(E25,VIP!$A$2:$O15275,6,0)</f>
        <v>NO</v>
      </c>
      <c r="L25" s="146" t="s">
        <v>2242</v>
      </c>
      <c r="M25" s="166" t="s">
        <v>2697</v>
      </c>
      <c r="N25" s="98" t="s">
        <v>2449</v>
      </c>
      <c r="O25" s="159" t="s">
        <v>2591</v>
      </c>
      <c r="P25" s="98"/>
      <c r="Q25" s="166" t="s">
        <v>2676</v>
      </c>
    </row>
    <row r="26" spans="1:17" s="125" customFormat="1" ht="18" x14ac:dyDescent="0.25">
      <c r="A26" s="159" t="str">
        <f>VLOOKUP(E26,'LISTADO ATM'!$A$2:$C$902,3,0)</f>
        <v>DISTRITO NACIONAL</v>
      </c>
      <c r="B26" s="117" t="s">
        <v>2605</v>
      </c>
      <c r="C26" s="99">
        <v>44408.143009259256</v>
      </c>
      <c r="D26" s="99" t="s">
        <v>2177</v>
      </c>
      <c r="E26" s="141">
        <v>39</v>
      </c>
      <c r="F26" s="159" t="str">
        <f>VLOOKUP(E26,VIP!$A$2:$O14806,2,0)</f>
        <v>DRBR039</v>
      </c>
      <c r="G26" s="159" t="str">
        <f>VLOOKUP(E26,'LISTADO ATM'!$A$2:$B$901,2,0)</f>
        <v xml:space="preserve">ATM Oficina Ovando </v>
      </c>
      <c r="H26" s="159" t="str">
        <f>VLOOKUP(E26,VIP!$A$2:$O19767,7,FALSE)</f>
        <v>Si</v>
      </c>
      <c r="I26" s="159" t="str">
        <f>VLOOKUP(E26,VIP!$A$2:$O11732,8,FALSE)</f>
        <v>No</v>
      </c>
      <c r="J26" s="159" t="str">
        <f>VLOOKUP(E26,VIP!$A$2:$O11682,8,FALSE)</f>
        <v>No</v>
      </c>
      <c r="K26" s="159" t="str">
        <f>VLOOKUP(E26,VIP!$A$2:$O15256,6,0)</f>
        <v>NO</v>
      </c>
      <c r="L26" s="146" t="s">
        <v>2242</v>
      </c>
      <c r="M26" s="166" t="s">
        <v>2697</v>
      </c>
      <c r="N26" s="98" t="s">
        <v>2449</v>
      </c>
      <c r="O26" s="159" t="s">
        <v>2451</v>
      </c>
      <c r="P26" s="98"/>
      <c r="Q26" s="166" t="s">
        <v>2675</v>
      </c>
    </row>
    <row r="27" spans="1:17" s="125" customFormat="1" ht="18" x14ac:dyDescent="0.25">
      <c r="A27" s="159" t="str">
        <f>VLOOKUP(E27,'LISTADO ATM'!$A$2:$C$902,3,0)</f>
        <v>DISTRITO NACIONAL</v>
      </c>
      <c r="B27" s="117">
        <v>3335971799</v>
      </c>
      <c r="C27" s="99">
        <v>44406.729837962965</v>
      </c>
      <c r="D27" s="99" t="s">
        <v>2177</v>
      </c>
      <c r="E27" s="141">
        <v>12</v>
      </c>
      <c r="F27" s="159" t="str">
        <f>VLOOKUP(E27,VIP!$A$2:$O14811,2,0)</f>
        <v>DRBR012</v>
      </c>
      <c r="G27" s="159" t="str">
        <f>VLOOKUP(E27,'LISTADO ATM'!$A$2:$B$901,2,0)</f>
        <v xml:space="preserve">ATM Comercial Ganadera (San Isidro) </v>
      </c>
      <c r="H27" s="159" t="str">
        <f>VLOOKUP(E27,VIP!$A$2:$O19772,7,FALSE)</f>
        <v>Si</v>
      </c>
      <c r="I27" s="159" t="str">
        <f>VLOOKUP(E27,VIP!$A$2:$O11737,8,FALSE)</f>
        <v>No</v>
      </c>
      <c r="J27" s="159" t="str">
        <f>VLOOKUP(E27,VIP!$A$2:$O11687,8,FALSE)</f>
        <v>No</v>
      </c>
      <c r="K27" s="159" t="str">
        <f>VLOOKUP(E27,VIP!$A$2:$O15261,6,0)</f>
        <v>NO</v>
      </c>
      <c r="L27" s="146" t="s">
        <v>2242</v>
      </c>
      <c r="M27" s="166" t="s">
        <v>2697</v>
      </c>
      <c r="N27" s="98" t="s">
        <v>2449</v>
      </c>
      <c r="O27" s="159" t="s">
        <v>2451</v>
      </c>
      <c r="P27" s="167"/>
      <c r="Q27" s="166" t="s">
        <v>2738</v>
      </c>
    </row>
    <row r="28" spans="1:17" s="125" customFormat="1" ht="18" x14ac:dyDescent="0.25">
      <c r="A28" s="159" t="str">
        <f>VLOOKUP(E28,'LISTADO ATM'!$A$2:$C$902,3,0)</f>
        <v>SUR</v>
      </c>
      <c r="B28" s="117">
        <v>3335973193</v>
      </c>
      <c r="C28" s="99">
        <v>44407.931018518517</v>
      </c>
      <c r="D28" s="99" t="s">
        <v>2177</v>
      </c>
      <c r="E28" s="141">
        <v>311</v>
      </c>
      <c r="F28" s="159" t="str">
        <f>VLOOKUP(E28,VIP!$A$2:$O14803,2,0)</f>
        <v>DRBR381</v>
      </c>
      <c r="G28" s="159" t="str">
        <f>VLOOKUP(E28,'LISTADO ATM'!$A$2:$B$901,2,0)</f>
        <v>ATM Plaza Eroski</v>
      </c>
      <c r="H28" s="159" t="str">
        <f>VLOOKUP(E28,VIP!$A$2:$O19764,7,FALSE)</f>
        <v>Si</v>
      </c>
      <c r="I28" s="159" t="str">
        <f>VLOOKUP(E28,VIP!$A$2:$O11729,8,FALSE)</f>
        <v>Si</v>
      </c>
      <c r="J28" s="159" t="str">
        <f>VLOOKUP(E28,VIP!$A$2:$O11679,8,FALSE)</f>
        <v>Si</v>
      </c>
      <c r="K28" s="159" t="str">
        <f>VLOOKUP(E28,VIP!$A$2:$O15253,6,0)</f>
        <v>NO</v>
      </c>
      <c r="L28" s="146" t="s">
        <v>2242</v>
      </c>
      <c r="M28" s="166" t="s">
        <v>2697</v>
      </c>
      <c r="N28" s="98" t="s">
        <v>2449</v>
      </c>
      <c r="O28" s="159" t="s">
        <v>2451</v>
      </c>
      <c r="P28" s="98"/>
      <c r="Q28" s="166" t="s">
        <v>2731</v>
      </c>
    </row>
    <row r="29" spans="1:17" s="125" customFormat="1" ht="18" x14ac:dyDescent="0.25">
      <c r="A29" s="159" t="str">
        <f>VLOOKUP(E29,'LISTADO ATM'!$A$2:$C$902,3,0)</f>
        <v>DISTRITO NACIONAL</v>
      </c>
      <c r="B29" s="117">
        <v>3335973111</v>
      </c>
      <c r="C29" s="99">
        <v>44407.766412037039</v>
      </c>
      <c r="D29" s="99" t="s">
        <v>2465</v>
      </c>
      <c r="E29" s="141">
        <v>2</v>
      </c>
      <c r="F29" s="159" t="str">
        <f>VLOOKUP(E29,VIP!$A$2:$O14801,2,0)</f>
        <v>DRBR002</v>
      </c>
      <c r="G29" s="159" t="str">
        <f>VLOOKUP(E29,'LISTADO ATM'!$A$2:$B$901,2,0)</f>
        <v>ATM Autoservicio Padre Castellano</v>
      </c>
      <c r="H29" s="159" t="str">
        <f>VLOOKUP(E29,VIP!$A$2:$O19762,7,FALSE)</f>
        <v>Si</v>
      </c>
      <c r="I29" s="159" t="str">
        <f>VLOOKUP(E29,VIP!$A$2:$O11727,8,FALSE)</f>
        <v>Si</v>
      </c>
      <c r="J29" s="159" t="str">
        <f>VLOOKUP(E29,VIP!$A$2:$O11677,8,FALSE)</f>
        <v>Si</v>
      </c>
      <c r="K29" s="159" t="str">
        <f>VLOOKUP(E29,VIP!$A$2:$O15251,6,0)</f>
        <v>NO</v>
      </c>
      <c r="L29" s="146" t="s">
        <v>2599</v>
      </c>
      <c r="M29" s="166" t="s">
        <v>2697</v>
      </c>
      <c r="N29" s="98" t="s">
        <v>2449</v>
      </c>
      <c r="O29" s="159" t="s">
        <v>2466</v>
      </c>
      <c r="P29" s="98"/>
      <c r="Q29" s="166" t="s">
        <v>2740</v>
      </c>
    </row>
    <row r="30" spans="1:17" s="125" customFormat="1" ht="18" x14ac:dyDescent="0.25">
      <c r="A30" s="159" t="str">
        <f>VLOOKUP(E30,'LISTADO ATM'!$A$2:$C$902,3,0)</f>
        <v>NORTE</v>
      </c>
      <c r="B30" s="117" t="s">
        <v>2654</v>
      </c>
      <c r="C30" s="99">
        <v>44408.37</v>
      </c>
      <c r="D30" s="99" t="s">
        <v>2465</v>
      </c>
      <c r="E30" s="141">
        <v>857</v>
      </c>
      <c r="F30" s="159" t="str">
        <f>VLOOKUP(E30,VIP!$A$2:$O14833,2,0)</f>
        <v>DRBR857</v>
      </c>
      <c r="G30" s="159" t="str">
        <f>VLOOKUP(E30,'LISTADO ATM'!$A$2:$B$901,2,0)</f>
        <v xml:space="preserve">ATM Oficina Los Alamos </v>
      </c>
      <c r="H30" s="159" t="str">
        <f>VLOOKUP(E30,VIP!$A$2:$O19794,7,FALSE)</f>
        <v>Si</v>
      </c>
      <c r="I30" s="159" t="str">
        <f>VLOOKUP(E30,VIP!$A$2:$O11759,8,FALSE)</f>
        <v>Si</v>
      </c>
      <c r="J30" s="159" t="str">
        <f>VLOOKUP(E30,VIP!$A$2:$O11709,8,FALSE)</f>
        <v>Si</v>
      </c>
      <c r="K30" s="159" t="str">
        <f>VLOOKUP(E30,VIP!$A$2:$O15283,6,0)</f>
        <v>NO</v>
      </c>
      <c r="L30" s="146" t="s">
        <v>2556</v>
      </c>
      <c r="M30" s="166" t="s">
        <v>2697</v>
      </c>
      <c r="N30" s="98" t="s">
        <v>2449</v>
      </c>
      <c r="O30" s="159" t="s">
        <v>2466</v>
      </c>
      <c r="P30" s="98"/>
      <c r="Q30" s="166" t="s">
        <v>2678</v>
      </c>
    </row>
    <row r="31" spans="1:17" s="125" customFormat="1" ht="18" x14ac:dyDescent="0.25">
      <c r="A31" s="159" t="str">
        <f>VLOOKUP(E31,'LISTADO ATM'!$A$2:$C$902,3,0)</f>
        <v>DISTRITO NACIONAL</v>
      </c>
      <c r="B31" s="117">
        <v>3335972212</v>
      </c>
      <c r="C31" s="99">
        <v>44407.426319444443</v>
      </c>
      <c r="D31" s="99" t="s">
        <v>2445</v>
      </c>
      <c r="E31" s="141">
        <v>243</v>
      </c>
      <c r="F31" s="159" t="str">
        <f>VLOOKUP(E31,VIP!$A$2:$O14801,2,0)</f>
        <v>DRBR243</v>
      </c>
      <c r="G31" s="159" t="str">
        <f>VLOOKUP(E31,'LISTADO ATM'!$A$2:$B$901,2,0)</f>
        <v xml:space="preserve">ATM Autoservicio Plaza Central  </v>
      </c>
      <c r="H31" s="159" t="str">
        <f>VLOOKUP(E31,VIP!$A$2:$O19762,7,FALSE)</f>
        <v>Si</v>
      </c>
      <c r="I31" s="159" t="str">
        <f>VLOOKUP(E31,VIP!$A$2:$O11727,8,FALSE)</f>
        <v>Si</v>
      </c>
      <c r="J31" s="159" t="str">
        <f>VLOOKUP(E31,VIP!$A$2:$O11677,8,FALSE)</f>
        <v>Si</v>
      </c>
      <c r="K31" s="159" t="str">
        <f>VLOOKUP(E31,VIP!$A$2:$O15251,6,0)</f>
        <v>SI</v>
      </c>
      <c r="L31" s="146" t="s">
        <v>2556</v>
      </c>
      <c r="M31" s="166" t="s">
        <v>2697</v>
      </c>
      <c r="N31" s="98" t="s">
        <v>2449</v>
      </c>
      <c r="O31" s="159" t="s">
        <v>2450</v>
      </c>
      <c r="P31" s="167"/>
      <c r="Q31" s="166" t="s">
        <v>2677</v>
      </c>
    </row>
    <row r="32" spans="1:17" s="125" customFormat="1" ht="18" x14ac:dyDescent="0.25">
      <c r="A32" s="159" t="str">
        <f>VLOOKUP(E32,'LISTADO ATM'!$A$2:$C$902,3,0)</f>
        <v>NORTE</v>
      </c>
      <c r="B32" s="117" t="s">
        <v>2657</v>
      </c>
      <c r="C32" s="99">
        <v>44408.36613425926</v>
      </c>
      <c r="D32" s="99" t="s">
        <v>2658</v>
      </c>
      <c r="E32" s="141">
        <v>511</v>
      </c>
      <c r="F32" s="159" t="str">
        <f>VLOOKUP(E32,VIP!$A$2:$O14835,2,0)</f>
        <v>DRBR511</v>
      </c>
      <c r="G32" s="159" t="str">
        <f>VLOOKUP(E32,'LISTADO ATM'!$A$2:$B$901,2,0)</f>
        <v xml:space="preserve">ATM UNP Río San Juan (Nagua) </v>
      </c>
      <c r="H32" s="159" t="str">
        <f>VLOOKUP(E32,VIP!$A$2:$O19796,7,FALSE)</f>
        <v>Si</v>
      </c>
      <c r="I32" s="159" t="str">
        <f>VLOOKUP(E32,VIP!$A$2:$O11761,8,FALSE)</f>
        <v>Si</v>
      </c>
      <c r="J32" s="159" t="str">
        <f>VLOOKUP(E32,VIP!$A$2:$O11711,8,FALSE)</f>
        <v>Si</v>
      </c>
      <c r="K32" s="159" t="str">
        <f>VLOOKUP(E32,VIP!$A$2:$O15285,6,0)</f>
        <v>NO</v>
      </c>
      <c r="L32" s="146" t="s">
        <v>2556</v>
      </c>
      <c r="M32" s="166" t="s">
        <v>2697</v>
      </c>
      <c r="N32" s="98" t="s">
        <v>2449</v>
      </c>
      <c r="O32" s="159" t="s">
        <v>2659</v>
      </c>
      <c r="P32" s="98"/>
      <c r="Q32" s="166" t="s">
        <v>2741</v>
      </c>
    </row>
    <row r="33" spans="1:17" s="125" customFormat="1" ht="18" x14ac:dyDescent="0.25">
      <c r="A33" s="159" t="str">
        <f>VLOOKUP(E33,'LISTADO ATM'!$A$2:$C$902,3,0)</f>
        <v>DISTRITO NACIONAL</v>
      </c>
      <c r="B33" s="117">
        <v>3335970603</v>
      </c>
      <c r="C33" s="99">
        <v>44405.716296296298</v>
      </c>
      <c r="D33" s="99" t="s">
        <v>2445</v>
      </c>
      <c r="E33" s="141">
        <v>932</v>
      </c>
      <c r="F33" s="159" t="str">
        <f>VLOOKUP(E33,VIP!$A$2:$O14844,2,0)</f>
        <v>DRBR01E</v>
      </c>
      <c r="G33" s="159" t="str">
        <f>VLOOKUP(E33,'LISTADO ATM'!$A$2:$B$901,2,0)</f>
        <v xml:space="preserve">ATM Banco Agrícola </v>
      </c>
      <c r="H33" s="159" t="str">
        <f>VLOOKUP(E33,VIP!$A$2:$O19805,7,FALSE)</f>
        <v>Si</v>
      </c>
      <c r="I33" s="159" t="str">
        <f>VLOOKUP(E33,VIP!$A$2:$O11770,8,FALSE)</f>
        <v>Si</v>
      </c>
      <c r="J33" s="159" t="str">
        <f>VLOOKUP(E33,VIP!$A$2:$O11720,8,FALSE)</f>
        <v>Si</v>
      </c>
      <c r="K33" s="159" t="str">
        <f>VLOOKUP(E33,VIP!$A$2:$O15294,6,0)</f>
        <v>NO</v>
      </c>
      <c r="L33" s="146" t="s">
        <v>2438</v>
      </c>
      <c r="M33" s="166" t="s">
        <v>2697</v>
      </c>
      <c r="N33" s="98" t="s">
        <v>2449</v>
      </c>
      <c r="O33" s="159" t="s">
        <v>2450</v>
      </c>
      <c r="P33" s="167"/>
      <c r="Q33" s="166" t="s">
        <v>2679</v>
      </c>
    </row>
    <row r="34" spans="1:17" s="125" customFormat="1" ht="18" x14ac:dyDescent="0.25">
      <c r="A34" s="159" t="str">
        <f>VLOOKUP(E34,'LISTADO ATM'!$A$2:$C$902,3,0)</f>
        <v>NORTE</v>
      </c>
      <c r="B34" s="117">
        <v>3335973168</v>
      </c>
      <c r="C34" s="99">
        <v>44407.87023148148</v>
      </c>
      <c r="D34" s="99" t="s">
        <v>2465</v>
      </c>
      <c r="E34" s="141">
        <v>432</v>
      </c>
      <c r="F34" s="159" t="str">
        <f>VLOOKUP(E34,VIP!$A$2:$O14823,2,0)</f>
        <v>DRBR432</v>
      </c>
      <c r="G34" s="159" t="str">
        <f>VLOOKUP(E34,'LISTADO ATM'!$A$2:$B$901,2,0)</f>
        <v xml:space="preserve">ATM Oficina Puerto Plata II </v>
      </c>
      <c r="H34" s="159" t="str">
        <f>VLOOKUP(E34,VIP!$A$2:$O19784,7,FALSE)</f>
        <v>Si</v>
      </c>
      <c r="I34" s="159" t="str">
        <f>VLOOKUP(E34,VIP!$A$2:$O11749,8,FALSE)</f>
        <v>Si</v>
      </c>
      <c r="J34" s="159" t="str">
        <f>VLOOKUP(E34,VIP!$A$2:$O11699,8,FALSE)</f>
        <v>Si</v>
      </c>
      <c r="K34" s="159" t="str">
        <f>VLOOKUP(E34,VIP!$A$2:$O15273,6,0)</f>
        <v>SI</v>
      </c>
      <c r="L34" s="146" t="s">
        <v>2438</v>
      </c>
      <c r="M34" s="166" t="s">
        <v>2697</v>
      </c>
      <c r="N34" s="98" t="s">
        <v>2449</v>
      </c>
      <c r="O34" s="159" t="s">
        <v>2466</v>
      </c>
      <c r="P34" s="98"/>
      <c r="Q34" s="166" t="s">
        <v>2681</v>
      </c>
    </row>
    <row r="35" spans="1:17" s="125" customFormat="1" ht="18" x14ac:dyDescent="0.25">
      <c r="A35" s="159" t="str">
        <f>VLOOKUP(E35,'LISTADO ATM'!$A$2:$C$902,3,0)</f>
        <v>NORTE</v>
      </c>
      <c r="B35" s="117">
        <v>3335973163</v>
      </c>
      <c r="C35" s="99">
        <v>44407.863171296296</v>
      </c>
      <c r="D35" s="99" t="s">
        <v>2465</v>
      </c>
      <c r="E35" s="141">
        <v>405</v>
      </c>
      <c r="F35" s="159" t="str">
        <f>VLOOKUP(E35,VIP!$A$2:$O14826,2,0)</f>
        <v>DRBR405</v>
      </c>
      <c r="G35" s="159" t="str">
        <f>VLOOKUP(E35,'LISTADO ATM'!$A$2:$B$901,2,0)</f>
        <v xml:space="preserve">ATM UNP Loma de Cabrera </v>
      </c>
      <c r="H35" s="159" t="str">
        <f>VLOOKUP(E35,VIP!$A$2:$O19787,7,FALSE)</f>
        <v>Si</v>
      </c>
      <c r="I35" s="159" t="str">
        <f>VLOOKUP(E35,VIP!$A$2:$O11752,8,FALSE)</f>
        <v>Si</v>
      </c>
      <c r="J35" s="159" t="str">
        <f>VLOOKUP(E35,VIP!$A$2:$O11702,8,FALSE)</f>
        <v>Si</v>
      </c>
      <c r="K35" s="159" t="str">
        <f>VLOOKUP(E35,VIP!$A$2:$O15276,6,0)</f>
        <v>NO</v>
      </c>
      <c r="L35" s="146" t="s">
        <v>2438</v>
      </c>
      <c r="M35" s="166" t="s">
        <v>2697</v>
      </c>
      <c r="N35" s="98" t="s">
        <v>2449</v>
      </c>
      <c r="O35" s="159" t="s">
        <v>2466</v>
      </c>
      <c r="P35" s="98"/>
      <c r="Q35" s="166" t="s">
        <v>2680</v>
      </c>
    </row>
    <row r="36" spans="1:17" s="125" customFormat="1" ht="18" x14ac:dyDescent="0.25">
      <c r="A36" s="159" t="str">
        <f>VLOOKUP(E36,'LISTADO ATM'!$A$2:$C$902,3,0)</f>
        <v>DISTRITO NACIONAL</v>
      </c>
      <c r="B36" s="117">
        <v>3335973176</v>
      </c>
      <c r="C36" s="99">
        <v>44407.882627314815</v>
      </c>
      <c r="D36" s="99" t="s">
        <v>2465</v>
      </c>
      <c r="E36" s="141">
        <v>547</v>
      </c>
      <c r="F36" s="159" t="str">
        <f>VLOOKUP(E36,VIP!$A$2:$O14817,2,0)</f>
        <v>DRBR16B</v>
      </c>
      <c r="G36" s="159" t="str">
        <f>VLOOKUP(E36,'LISTADO ATM'!$A$2:$B$901,2,0)</f>
        <v xml:space="preserve">ATM Plaza Lama Herrera </v>
      </c>
      <c r="H36" s="159" t="str">
        <f>VLOOKUP(E36,VIP!$A$2:$O19778,7,FALSE)</f>
        <v>Si</v>
      </c>
      <c r="I36" s="159" t="str">
        <f>VLOOKUP(E36,VIP!$A$2:$O11743,8,FALSE)</f>
        <v>Si</v>
      </c>
      <c r="J36" s="159" t="str">
        <f>VLOOKUP(E36,VIP!$A$2:$O11693,8,FALSE)</f>
        <v>Si</v>
      </c>
      <c r="K36" s="159" t="str">
        <f>VLOOKUP(E36,VIP!$A$2:$O15267,6,0)</f>
        <v>NO</v>
      </c>
      <c r="L36" s="146" t="s">
        <v>2438</v>
      </c>
      <c r="M36" s="166" t="s">
        <v>2697</v>
      </c>
      <c r="N36" s="98" t="s">
        <v>2449</v>
      </c>
      <c r="O36" s="159" t="s">
        <v>2466</v>
      </c>
      <c r="P36" s="98"/>
      <c r="Q36" s="166" t="s">
        <v>2680</v>
      </c>
    </row>
    <row r="37" spans="1:17" s="125" customFormat="1" ht="18" x14ac:dyDescent="0.25">
      <c r="A37" s="159" t="str">
        <f>VLOOKUP(E37,'LISTADO ATM'!$A$2:$C$902,3,0)</f>
        <v>NORTE</v>
      </c>
      <c r="B37" s="117">
        <v>3335973185</v>
      </c>
      <c r="C37" s="99">
        <v>44407.89806712963</v>
      </c>
      <c r="D37" s="99" t="s">
        <v>2465</v>
      </c>
      <c r="E37" s="141">
        <v>736</v>
      </c>
      <c r="F37" s="159" t="str">
        <f>VLOOKUP(E37,VIP!$A$2:$O14810,2,0)</f>
        <v>DRBR071</v>
      </c>
      <c r="G37" s="159" t="str">
        <f>VLOOKUP(E37,'LISTADO ATM'!$A$2:$B$901,2,0)</f>
        <v xml:space="preserve">ATM Oficina Puerto Plata I </v>
      </c>
      <c r="H37" s="159" t="str">
        <f>VLOOKUP(E37,VIP!$A$2:$O19771,7,FALSE)</f>
        <v>Si</v>
      </c>
      <c r="I37" s="159" t="str">
        <f>VLOOKUP(E37,VIP!$A$2:$O11736,8,FALSE)</f>
        <v>Si</v>
      </c>
      <c r="J37" s="159" t="str">
        <f>VLOOKUP(E37,VIP!$A$2:$O11686,8,FALSE)</f>
        <v>Si</v>
      </c>
      <c r="K37" s="159" t="str">
        <f>VLOOKUP(E37,VIP!$A$2:$O15260,6,0)</f>
        <v>SI</v>
      </c>
      <c r="L37" s="146" t="s">
        <v>2438</v>
      </c>
      <c r="M37" s="166" t="s">
        <v>2697</v>
      </c>
      <c r="N37" s="98" t="s">
        <v>2449</v>
      </c>
      <c r="O37" s="159" t="s">
        <v>2466</v>
      </c>
      <c r="P37" s="98"/>
      <c r="Q37" s="166" t="s">
        <v>2682</v>
      </c>
    </row>
    <row r="38" spans="1:17" s="125" customFormat="1" ht="18" x14ac:dyDescent="0.25">
      <c r="A38" s="159" t="str">
        <f>VLOOKUP(E38,'LISTADO ATM'!$A$2:$C$902,3,0)</f>
        <v>DISTRITO NACIONAL</v>
      </c>
      <c r="B38" s="117">
        <v>3335973177</v>
      </c>
      <c r="C38" s="99">
        <v>44407.884456018517</v>
      </c>
      <c r="D38" s="99" t="s">
        <v>2445</v>
      </c>
      <c r="E38" s="141">
        <v>548</v>
      </c>
      <c r="F38" s="159" t="str">
        <f>VLOOKUP(E38,VIP!$A$2:$O14816,2,0)</f>
        <v>DRBR130</v>
      </c>
      <c r="G38" s="159" t="str">
        <f>VLOOKUP(E38,'LISTADO ATM'!$A$2:$B$901,2,0)</f>
        <v xml:space="preserve">ATM AMET </v>
      </c>
      <c r="H38" s="159" t="str">
        <f>VLOOKUP(E38,VIP!$A$2:$O19777,7,FALSE)</f>
        <v>Si</v>
      </c>
      <c r="I38" s="159" t="str">
        <f>VLOOKUP(E38,VIP!$A$2:$O11742,8,FALSE)</f>
        <v>Si</v>
      </c>
      <c r="J38" s="159" t="str">
        <f>VLOOKUP(E38,VIP!$A$2:$O11692,8,FALSE)</f>
        <v>Si</v>
      </c>
      <c r="K38" s="159" t="str">
        <f>VLOOKUP(E38,VIP!$A$2:$O15266,6,0)</f>
        <v>NO</v>
      </c>
      <c r="L38" s="146" t="s">
        <v>2438</v>
      </c>
      <c r="M38" s="166" t="s">
        <v>2697</v>
      </c>
      <c r="N38" s="98" t="s">
        <v>2449</v>
      </c>
      <c r="O38" s="159" t="s">
        <v>2450</v>
      </c>
      <c r="P38" s="98"/>
      <c r="Q38" s="166" t="s">
        <v>2737</v>
      </c>
    </row>
    <row r="39" spans="1:17" s="125" customFormat="1" ht="18" x14ac:dyDescent="0.25">
      <c r="A39" s="159" t="str">
        <f>VLOOKUP(E39,'LISTADO ATM'!$A$2:$C$902,3,0)</f>
        <v>DISTRITO NACIONAL</v>
      </c>
      <c r="B39" s="117">
        <v>3335973164</v>
      </c>
      <c r="C39" s="99">
        <v>44407.865115740744</v>
      </c>
      <c r="D39" s="99" t="s">
        <v>2445</v>
      </c>
      <c r="E39" s="141">
        <v>416</v>
      </c>
      <c r="F39" s="159" t="str">
        <f>VLOOKUP(E39,VIP!$A$2:$O14825,2,0)</f>
        <v>DRBR416</v>
      </c>
      <c r="G39" s="159" t="str">
        <f>VLOOKUP(E39,'LISTADO ATM'!$A$2:$B$901,2,0)</f>
        <v xml:space="preserve">ATM Autobanco San Martín II </v>
      </c>
      <c r="H39" s="159" t="str">
        <f>VLOOKUP(E39,VIP!$A$2:$O19786,7,FALSE)</f>
        <v>Si</v>
      </c>
      <c r="I39" s="159" t="str">
        <f>VLOOKUP(E39,VIP!$A$2:$O11751,8,FALSE)</f>
        <v>Si</v>
      </c>
      <c r="J39" s="159" t="str">
        <f>VLOOKUP(E39,VIP!$A$2:$O11701,8,FALSE)</f>
        <v>Si</v>
      </c>
      <c r="K39" s="159" t="str">
        <f>VLOOKUP(E39,VIP!$A$2:$O15275,6,0)</f>
        <v>NO</v>
      </c>
      <c r="L39" s="146" t="s">
        <v>2438</v>
      </c>
      <c r="M39" s="166" t="s">
        <v>2697</v>
      </c>
      <c r="N39" s="98" t="s">
        <v>2449</v>
      </c>
      <c r="O39" s="159" t="s">
        <v>2450</v>
      </c>
      <c r="P39" s="98"/>
      <c r="Q39" s="166" t="s">
        <v>2744</v>
      </c>
    </row>
    <row r="40" spans="1:17" ht="18" x14ac:dyDescent="0.25">
      <c r="A40" s="160" t="str">
        <f>VLOOKUP(E40,'LISTADO ATM'!$A$2:$C$902,3,0)</f>
        <v>DISTRITO NACIONAL</v>
      </c>
      <c r="B40" s="117">
        <v>3335973051</v>
      </c>
      <c r="C40" s="99">
        <v>44407.7031712963</v>
      </c>
      <c r="D40" s="99" t="s">
        <v>2465</v>
      </c>
      <c r="E40" s="141">
        <v>655</v>
      </c>
      <c r="F40" s="160" t="str">
        <f>VLOOKUP(E40,VIP!$A$2:$O14808,2,0)</f>
        <v>DRBR655</v>
      </c>
      <c r="G40" s="160" t="str">
        <f>VLOOKUP(E40,'LISTADO ATM'!$A$2:$B$901,2,0)</f>
        <v>ATM Farmacia Sandra</v>
      </c>
      <c r="H40" s="160" t="str">
        <f>VLOOKUP(E40,VIP!$A$2:$O19769,7,FALSE)</f>
        <v>Si</v>
      </c>
      <c r="I40" s="160" t="str">
        <f>VLOOKUP(E40,VIP!$A$2:$O11734,8,FALSE)</f>
        <v>Si</v>
      </c>
      <c r="J40" s="160" t="str">
        <f>VLOOKUP(E40,VIP!$A$2:$O11684,8,FALSE)</f>
        <v>Si</v>
      </c>
      <c r="K40" s="160" t="str">
        <f>VLOOKUP(E40,VIP!$A$2:$O15258,6,0)</f>
        <v>NO</v>
      </c>
      <c r="L40" s="146" t="s">
        <v>2438</v>
      </c>
      <c r="M40" s="166" t="s">
        <v>2697</v>
      </c>
      <c r="N40" s="98" t="s">
        <v>2449</v>
      </c>
      <c r="O40" s="160" t="s">
        <v>2466</v>
      </c>
      <c r="P40" s="167"/>
      <c r="Q40" s="166" t="s">
        <v>2743</v>
      </c>
    </row>
    <row r="41" spans="1:17" ht="18" x14ac:dyDescent="0.25">
      <c r="A41" s="160" t="str">
        <f>VLOOKUP(E41,'LISTADO ATM'!$A$2:$C$902,3,0)</f>
        <v>DISTRITO NACIONAL</v>
      </c>
      <c r="B41" s="117" t="s">
        <v>2650</v>
      </c>
      <c r="C41" s="99">
        <v>44408.422662037039</v>
      </c>
      <c r="D41" s="99" t="s">
        <v>2445</v>
      </c>
      <c r="E41" s="141">
        <v>407</v>
      </c>
      <c r="F41" s="160" t="str">
        <f>VLOOKUP(E41,VIP!$A$2:$O14829,2,0)</f>
        <v>DRBR407</v>
      </c>
      <c r="G41" s="160" t="str">
        <f>VLOOKUP(E41,'LISTADO ATM'!$A$2:$B$901,2,0)</f>
        <v xml:space="preserve">ATM Multicentro La Sirena Villa Mella </v>
      </c>
      <c r="H41" s="160" t="str">
        <f>VLOOKUP(E41,VIP!$A$2:$O19790,7,FALSE)</f>
        <v>Si</v>
      </c>
      <c r="I41" s="160" t="str">
        <f>VLOOKUP(E41,VIP!$A$2:$O11755,8,FALSE)</f>
        <v>Si</v>
      </c>
      <c r="J41" s="160" t="str">
        <f>VLOOKUP(E41,VIP!$A$2:$O11705,8,FALSE)</f>
        <v>Si</v>
      </c>
      <c r="K41" s="160" t="str">
        <f>VLOOKUP(E41,VIP!$A$2:$O15279,6,0)</f>
        <v>NO</v>
      </c>
      <c r="L41" s="146" t="s">
        <v>2438</v>
      </c>
      <c r="M41" s="166" t="s">
        <v>2697</v>
      </c>
      <c r="N41" s="98" t="s">
        <v>2449</v>
      </c>
      <c r="O41" s="160" t="s">
        <v>2450</v>
      </c>
      <c r="P41" s="98"/>
      <c r="Q41" s="166" t="s">
        <v>2742</v>
      </c>
    </row>
    <row r="42" spans="1:17" ht="18" x14ac:dyDescent="0.25">
      <c r="A42" s="160" t="str">
        <f>VLOOKUP(E42,'LISTADO ATM'!$A$2:$C$902,3,0)</f>
        <v>DISTRITO NACIONAL</v>
      </c>
      <c r="B42" s="117" t="s">
        <v>2666</v>
      </c>
      <c r="C42" s="99">
        <v>44408.342395833337</v>
      </c>
      <c r="D42" s="99" t="s">
        <v>2445</v>
      </c>
      <c r="E42" s="141">
        <v>676</v>
      </c>
      <c r="F42" s="160" t="str">
        <f>VLOOKUP(E42,VIP!$A$2:$O14842,2,0)</f>
        <v>DRBR676</v>
      </c>
      <c r="G42" s="160" t="str">
        <f>VLOOKUP(E42,'LISTADO ATM'!$A$2:$B$901,2,0)</f>
        <v>ATM S/M Bravo Colina Del Oeste</v>
      </c>
      <c r="H42" s="160" t="str">
        <f>VLOOKUP(E42,VIP!$A$2:$O19803,7,FALSE)</f>
        <v>Si</v>
      </c>
      <c r="I42" s="160" t="str">
        <f>VLOOKUP(E42,VIP!$A$2:$O11768,8,FALSE)</f>
        <v>Si</v>
      </c>
      <c r="J42" s="160" t="str">
        <f>VLOOKUP(E42,VIP!$A$2:$O11718,8,FALSE)</f>
        <v>Si</v>
      </c>
      <c r="K42" s="160" t="str">
        <f>VLOOKUP(E42,VIP!$A$2:$O15292,6,0)</f>
        <v>NO</v>
      </c>
      <c r="L42" s="146" t="s">
        <v>2667</v>
      </c>
      <c r="M42" s="166" t="s">
        <v>2697</v>
      </c>
      <c r="N42" s="98" t="s">
        <v>2449</v>
      </c>
      <c r="O42" s="160" t="s">
        <v>2450</v>
      </c>
      <c r="P42" s="98"/>
      <c r="Q42" s="166" t="s">
        <v>2680</v>
      </c>
    </row>
    <row r="43" spans="1:17" ht="18" x14ac:dyDescent="0.25">
      <c r="A43" s="160" t="str">
        <f>VLOOKUP(E43,'LISTADO ATM'!$A$2:$C$902,3,0)</f>
        <v>DISTRITO NACIONAL</v>
      </c>
      <c r="B43" s="117">
        <v>3335973158</v>
      </c>
      <c r="C43" s="99">
        <v>44407.836886574078</v>
      </c>
      <c r="D43" s="99" t="s">
        <v>2177</v>
      </c>
      <c r="E43" s="141">
        <v>932</v>
      </c>
      <c r="F43" s="160" t="str">
        <f>VLOOKUP(E43,VIP!$A$2:$O14831,2,0)</f>
        <v>DRBR01E</v>
      </c>
      <c r="G43" s="160" t="str">
        <f>VLOOKUP(E43,'LISTADO ATM'!$A$2:$B$901,2,0)</f>
        <v xml:space="preserve">ATM Banco Agrícola </v>
      </c>
      <c r="H43" s="160" t="str">
        <f>VLOOKUP(E43,VIP!$A$2:$O19792,7,FALSE)</f>
        <v>Si</v>
      </c>
      <c r="I43" s="160" t="str">
        <f>VLOOKUP(E43,VIP!$A$2:$O11757,8,FALSE)</f>
        <v>Si</v>
      </c>
      <c r="J43" s="160" t="str">
        <f>VLOOKUP(E43,VIP!$A$2:$O11707,8,FALSE)</f>
        <v>Si</v>
      </c>
      <c r="K43" s="160" t="str">
        <f>VLOOKUP(E43,VIP!$A$2:$O15281,6,0)</f>
        <v>NO</v>
      </c>
      <c r="L43" s="146" t="s">
        <v>2595</v>
      </c>
      <c r="M43" s="166" t="s">
        <v>2697</v>
      </c>
      <c r="N43" s="98" t="s">
        <v>2449</v>
      </c>
      <c r="O43" s="160" t="s">
        <v>2451</v>
      </c>
      <c r="P43" s="98"/>
      <c r="Q43" s="166" t="s">
        <v>2679</v>
      </c>
    </row>
    <row r="44" spans="1:17" ht="18" x14ac:dyDescent="0.25">
      <c r="A44" s="160" t="str">
        <f>VLOOKUP(E44,'LISTADO ATM'!$A$2:$C$902,3,0)</f>
        <v>NORTE</v>
      </c>
      <c r="B44" s="117" t="s">
        <v>2624</v>
      </c>
      <c r="C44" s="99">
        <v>44408.492592592593</v>
      </c>
      <c r="D44" s="99" t="s">
        <v>2178</v>
      </c>
      <c r="E44" s="141">
        <v>779</v>
      </c>
      <c r="F44" s="160" t="str">
        <f>VLOOKUP(E44,VIP!$A$2:$O14805,2,0)</f>
        <v>DRBR206</v>
      </c>
      <c r="G44" s="160" t="str">
        <f>VLOOKUP(E44,'LISTADO ATM'!$A$2:$B$901,2,0)</f>
        <v xml:space="preserve">ATM Zona Franca Esperanza I (Mao) </v>
      </c>
      <c r="H44" s="160" t="str">
        <f>VLOOKUP(E44,VIP!$A$2:$O19766,7,FALSE)</f>
        <v>Si</v>
      </c>
      <c r="I44" s="160" t="str">
        <f>VLOOKUP(E44,VIP!$A$2:$O11731,8,FALSE)</f>
        <v>Si</v>
      </c>
      <c r="J44" s="160" t="str">
        <f>VLOOKUP(E44,VIP!$A$2:$O11681,8,FALSE)</f>
        <v>Si</v>
      </c>
      <c r="K44" s="160" t="str">
        <f>VLOOKUP(E44,VIP!$A$2:$O15255,6,0)</f>
        <v>NO</v>
      </c>
      <c r="L44" s="146" t="s">
        <v>2625</v>
      </c>
      <c r="M44" s="166" t="s">
        <v>2697</v>
      </c>
      <c r="N44" s="98" t="s">
        <v>2622</v>
      </c>
      <c r="O44" s="160" t="s">
        <v>2623</v>
      </c>
      <c r="P44" s="98"/>
      <c r="Q44" s="166" t="s">
        <v>2678</v>
      </c>
    </row>
    <row r="45" spans="1:17" ht="18" x14ac:dyDescent="0.25">
      <c r="A45" s="160" t="str">
        <f>VLOOKUP(E45,'LISTADO ATM'!$A$2:$C$902,3,0)</f>
        <v>NORTE</v>
      </c>
      <c r="B45" s="117" t="s">
        <v>2626</v>
      </c>
      <c r="C45" s="99">
        <v>44408.490254629629</v>
      </c>
      <c r="D45" s="99" t="s">
        <v>2178</v>
      </c>
      <c r="E45" s="141">
        <v>862</v>
      </c>
      <c r="F45" s="160" t="str">
        <f>VLOOKUP(E45,VIP!$A$2:$O14806,2,0)</f>
        <v>DRBR862</v>
      </c>
      <c r="G45" s="160" t="str">
        <f>VLOOKUP(E45,'LISTADO ATM'!$A$2:$B$901,2,0)</f>
        <v xml:space="preserve">ATM S/M Doble A (Sabaneta) </v>
      </c>
      <c r="H45" s="160" t="str">
        <f>VLOOKUP(E45,VIP!$A$2:$O19767,7,FALSE)</f>
        <v>Si</v>
      </c>
      <c r="I45" s="160" t="str">
        <f>VLOOKUP(E45,VIP!$A$2:$O11732,8,FALSE)</f>
        <v>Si</v>
      </c>
      <c r="J45" s="160" t="str">
        <f>VLOOKUP(E45,VIP!$A$2:$O11682,8,FALSE)</f>
        <v>Si</v>
      </c>
      <c r="K45" s="160" t="str">
        <f>VLOOKUP(E45,VIP!$A$2:$O15256,6,0)</f>
        <v>NO</v>
      </c>
      <c r="L45" s="146" t="s">
        <v>2625</v>
      </c>
      <c r="M45" s="166" t="s">
        <v>2697</v>
      </c>
      <c r="N45" s="98" t="s">
        <v>2622</v>
      </c>
      <c r="O45" s="160" t="s">
        <v>2623</v>
      </c>
      <c r="P45" s="98"/>
      <c r="Q45" s="166" t="s">
        <v>2683</v>
      </c>
    </row>
    <row r="46" spans="1:17" ht="18" x14ac:dyDescent="0.25">
      <c r="A46" s="160" t="str">
        <f>VLOOKUP(E46,'LISTADO ATM'!$A$2:$C$902,3,0)</f>
        <v>NORTE</v>
      </c>
      <c r="B46" s="117" t="s">
        <v>2703</v>
      </c>
      <c r="C46" s="99">
        <v>44408.62431712963</v>
      </c>
      <c r="D46" s="99" t="s">
        <v>2178</v>
      </c>
      <c r="E46" s="141">
        <v>95</v>
      </c>
      <c r="F46" s="160" t="str">
        <f>VLOOKUP(E46,VIP!$A$2:$O14823,2,0)</f>
        <v>DRBR095</v>
      </c>
      <c r="G46" s="160" t="str">
        <f>VLOOKUP(E46,'LISTADO ATM'!$A$2:$B$901,2,0)</f>
        <v xml:space="preserve">ATM Oficina Tenares </v>
      </c>
      <c r="H46" s="160" t="str">
        <f>VLOOKUP(E46,VIP!$A$2:$O19784,7,FALSE)</f>
        <v>Si</v>
      </c>
      <c r="I46" s="160" t="str">
        <f>VLOOKUP(E46,VIP!$A$2:$O11749,8,FALSE)</f>
        <v>Si</v>
      </c>
      <c r="J46" s="160" t="str">
        <f>VLOOKUP(E46,VIP!$A$2:$O11699,8,FALSE)</f>
        <v>Si</v>
      </c>
      <c r="K46" s="160" t="str">
        <f>VLOOKUP(E46,VIP!$A$2:$O15273,6,0)</f>
        <v>SI</v>
      </c>
      <c r="L46" s="146" t="s">
        <v>2704</v>
      </c>
      <c r="M46" s="166" t="s">
        <v>2697</v>
      </c>
      <c r="N46" s="98" t="s">
        <v>2449</v>
      </c>
      <c r="O46" s="160" t="s">
        <v>2591</v>
      </c>
      <c r="P46" s="98"/>
      <c r="Q46" s="166" t="s">
        <v>2745</v>
      </c>
    </row>
    <row r="47" spans="1:17" ht="18" x14ac:dyDescent="0.25">
      <c r="A47" s="160" t="str">
        <f>VLOOKUP(E47,'LISTADO ATM'!$A$2:$C$902,3,0)</f>
        <v>NORTE</v>
      </c>
      <c r="B47" s="117" t="s">
        <v>2645</v>
      </c>
      <c r="C47" s="99">
        <v>44408.436469907407</v>
      </c>
      <c r="D47" s="99" t="s">
        <v>2465</v>
      </c>
      <c r="E47" s="141">
        <v>664</v>
      </c>
      <c r="F47" s="160" t="str">
        <f>VLOOKUP(E47,VIP!$A$2:$O14824,2,0)</f>
        <v>DRBR664</v>
      </c>
      <c r="G47" s="160" t="str">
        <f>VLOOKUP(E47,'LISTADO ATM'!$A$2:$B$901,2,0)</f>
        <v>ATM S/M Asfer (Constanza)</v>
      </c>
      <c r="H47" s="160" t="str">
        <f>VLOOKUP(E47,VIP!$A$2:$O19785,7,FALSE)</f>
        <v>N/A</v>
      </c>
      <c r="I47" s="160" t="str">
        <f>VLOOKUP(E47,VIP!$A$2:$O11750,8,FALSE)</f>
        <v>N/A</v>
      </c>
      <c r="J47" s="160" t="str">
        <f>VLOOKUP(E47,VIP!$A$2:$O11700,8,FALSE)</f>
        <v>N/A</v>
      </c>
      <c r="K47" s="160" t="str">
        <f>VLOOKUP(E47,VIP!$A$2:$O15274,6,0)</f>
        <v>N/A</v>
      </c>
      <c r="L47" s="146" t="s">
        <v>2629</v>
      </c>
      <c r="M47" s="166" t="s">
        <v>2697</v>
      </c>
      <c r="N47" s="98" t="s">
        <v>2622</v>
      </c>
      <c r="O47" s="160" t="s">
        <v>2621</v>
      </c>
      <c r="P47" s="98" t="s">
        <v>2698</v>
      </c>
      <c r="Q47" s="166" t="s">
        <v>2668</v>
      </c>
    </row>
    <row r="48" spans="1:17" ht="18" x14ac:dyDescent="0.25">
      <c r="A48" s="160" t="str">
        <f>VLOOKUP(E48,'LISTADO ATM'!$A$2:$C$902,3,0)</f>
        <v>NORTE</v>
      </c>
      <c r="B48" s="117" t="s">
        <v>2630</v>
      </c>
      <c r="C48" s="99">
        <v>44408.478310185186</v>
      </c>
      <c r="D48" s="99" t="s">
        <v>2465</v>
      </c>
      <c r="E48" s="141">
        <v>763</v>
      </c>
      <c r="F48" s="160" t="str">
        <f>VLOOKUP(E48,VIP!$A$2:$O14811,2,0)</f>
        <v>DRBR439</v>
      </c>
      <c r="G48" s="160" t="str">
        <f>VLOOKUP(E48,'LISTADO ATM'!$A$2:$B$901,2,0)</f>
        <v xml:space="preserve">ATM UNP Montellano </v>
      </c>
      <c r="H48" s="160" t="str">
        <f>VLOOKUP(E48,VIP!$A$2:$O19772,7,FALSE)</f>
        <v>Si</v>
      </c>
      <c r="I48" s="160" t="str">
        <f>VLOOKUP(E48,VIP!$A$2:$O11737,8,FALSE)</f>
        <v>Si</v>
      </c>
      <c r="J48" s="160" t="str">
        <f>VLOOKUP(E48,VIP!$A$2:$O11687,8,FALSE)</f>
        <v>Si</v>
      </c>
      <c r="K48" s="160" t="str">
        <f>VLOOKUP(E48,VIP!$A$2:$O15261,6,0)</f>
        <v>NO</v>
      </c>
      <c r="L48" s="146" t="s">
        <v>2629</v>
      </c>
      <c r="M48" s="166" t="s">
        <v>2697</v>
      </c>
      <c r="N48" s="98" t="s">
        <v>2622</v>
      </c>
      <c r="O48" s="160" t="s">
        <v>2621</v>
      </c>
      <c r="P48" s="98" t="s">
        <v>2698</v>
      </c>
      <c r="Q48" s="166" t="s">
        <v>2684</v>
      </c>
    </row>
    <row r="49" spans="1:17" ht="18" x14ac:dyDescent="0.25">
      <c r="A49" s="160" t="str">
        <f>VLOOKUP(E49,'LISTADO ATM'!$A$2:$C$902,3,0)</f>
        <v>NORTE</v>
      </c>
      <c r="B49" s="117" t="s">
        <v>2628</v>
      </c>
      <c r="C49" s="99">
        <v>44408.479027777779</v>
      </c>
      <c r="D49" s="99" t="s">
        <v>2465</v>
      </c>
      <c r="E49" s="141">
        <v>454</v>
      </c>
      <c r="F49" s="160" t="str">
        <f>VLOOKUP(E49,VIP!$A$2:$O14810,2,0)</f>
        <v>DRBR454</v>
      </c>
      <c r="G49" s="160" t="str">
        <f>VLOOKUP(E49,'LISTADO ATM'!$A$2:$B$901,2,0)</f>
        <v>ATM Partido Dajabón</v>
      </c>
      <c r="H49" s="160" t="str">
        <f>VLOOKUP(E49,VIP!$A$2:$O19771,7,FALSE)</f>
        <v>Si</v>
      </c>
      <c r="I49" s="160" t="str">
        <f>VLOOKUP(E49,VIP!$A$2:$O11736,8,FALSE)</f>
        <v>Si</v>
      </c>
      <c r="J49" s="160" t="str">
        <f>VLOOKUP(E49,VIP!$A$2:$O11686,8,FALSE)</f>
        <v>Si</v>
      </c>
      <c r="K49" s="160" t="str">
        <f>VLOOKUP(E49,VIP!$A$2:$O15260,6,0)</f>
        <v>NO</v>
      </c>
      <c r="L49" s="146" t="s">
        <v>2629</v>
      </c>
      <c r="M49" s="166" t="s">
        <v>2697</v>
      </c>
      <c r="N49" s="98" t="s">
        <v>2622</v>
      </c>
      <c r="O49" s="160" t="s">
        <v>2621</v>
      </c>
      <c r="P49" s="98" t="s">
        <v>2698</v>
      </c>
      <c r="Q49" s="166" t="s">
        <v>2683</v>
      </c>
    </row>
    <row r="50" spans="1:17" ht="18" x14ac:dyDescent="0.25">
      <c r="A50" s="160" t="str">
        <f>VLOOKUP(E50,'LISTADO ATM'!$A$2:$C$902,3,0)</f>
        <v>DISTRITO NACIONAL</v>
      </c>
      <c r="B50" s="117" t="s">
        <v>2640</v>
      </c>
      <c r="C50" s="99">
        <v>44408.438668981478</v>
      </c>
      <c r="D50" s="99" t="s">
        <v>2465</v>
      </c>
      <c r="E50" s="141">
        <v>32</v>
      </c>
      <c r="F50" s="160" t="str">
        <f>VLOOKUP(E50,VIP!$A$2:$O14820,2,0)</f>
        <v>DRBR032</v>
      </c>
      <c r="G50" s="160" t="str">
        <f>VLOOKUP(E50,'LISTADO ATM'!$A$2:$B$901,2,0)</f>
        <v xml:space="preserve">ATM Oficina San Martín II </v>
      </c>
      <c r="H50" s="160" t="str">
        <f>VLOOKUP(E50,VIP!$A$2:$O19781,7,FALSE)</f>
        <v>Si</v>
      </c>
      <c r="I50" s="160" t="str">
        <f>VLOOKUP(E50,VIP!$A$2:$O11746,8,FALSE)</f>
        <v>Si</v>
      </c>
      <c r="J50" s="160" t="str">
        <f>VLOOKUP(E50,VIP!$A$2:$O11696,8,FALSE)</f>
        <v>Si</v>
      </c>
      <c r="K50" s="160" t="str">
        <f>VLOOKUP(E50,VIP!$A$2:$O15270,6,0)</f>
        <v>NO</v>
      </c>
      <c r="L50" s="146" t="s">
        <v>2629</v>
      </c>
      <c r="M50" s="166" t="s">
        <v>2697</v>
      </c>
      <c r="N50" s="98" t="s">
        <v>2622</v>
      </c>
      <c r="O50" s="160" t="s">
        <v>2621</v>
      </c>
      <c r="P50" s="98" t="s">
        <v>2698</v>
      </c>
      <c r="Q50" s="166" t="s">
        <v>2685</v>
      </c>
    </row>
    <row r="51" spans="1:17" ht="18" x14ac:dyDescent="0.25">
      <c r="A51" s="160" t="str">
        <f>VLOOKUP(E51,'LISTADO ATM'!$A$2:$C$902,3,0)</f>
        <v>ESTE</v>
      </c>
      <c r="B51" s="117" t="s">
        <v>2631</v>
      </c>
      <c r="C51" s="99">
        <v>44408.472951388889</v>
      </c>
      <c r="D51" s="99" t="s">
        <v>2177</v>
      </c>
      <c r="E51" s="141">
        <v>114</v>
      </c>
      <c r="F51" s="160" t="str">
        <f>VLOOKUP(E51,VIP!$A$2:$O14812,2,0)</f>
        <v>DRBR114</v>
      </c>
      <c r="G51" s="160" t="str">
        <f>VLOOKUP(E51,'LISTADO ATM'!$A$2:$B$901,2,0)</f>
        <v xml:space="preserve">ATM Oficina Hato Mayor </v>
      </c>
      <c r="H51" s="160" t="str">
        <f>VLOOKUP(E51,VIP!$A$2:$O19773,7,FALSE)</f>
        <v>Si</v>
      </c>
      <c r="I51" s="160" t="str">
        <f>VLOOKUP(E51,VIP!$A$2:$O11738,8,FALSE)</f>
        <v>Si</v>
      </c>
      <c r="J51" s="160" t="str">
        <f>VLOOKUP(E51,VIP!$A$2:$O11688,8,FALSE)</f>
        <v>Si</v>
      </c>
      <c r="K51" s="160" t="str">
        <f>VLOOKUP(E51,VIP!$A$2:$O15262,6,0)</f>
        <v>NO</v>
      </c>
      <c r="L51" s="146" t="s">
        <v>2632</v>
      </c>
      <c r="M51" s="166" t="s">
        <v>2697</v>
      </c>
      <c r="N51" s="98" t="s">
        <v>2449</v>
      </c>
      <c r="O51" s="160" t="s">
        <v>2451</v>
      </c>
      <c r="P51" s="98" t="s">
        <v>2602</v>
      </c>
      <c r="Q51" s="166" t="s">
        <v>2746</v>
      </c>
    </row>
    <row r="52" spans="1:17" ht="18" x14ac:dyDescent="0.25">
      <c r="A52" s="160" t="str">
        <f>VLOOKUP(E52,'LISTADO ATM'!$A$2:$C$902,3,0)</f>
        <v>SUR</v>
      </c>
      <c r="B52" s="117">
        <v>3335973186</v>
      </c>
      <c r="C52" s="99">
        <v>44407.900729166664</v>
      </c>
      <c r="D52" s="99" t="s">
        <v>2465</v>
      </c>
      <c r="E52" s="141">
        <v>750</v>
      </c>
      <c r="F52" s="160" t="str">
        <f>VLOOKUP(E52,VIP!$A$2:$O14809,2,0)</f>
        <v>DRBR265</v>
      </c>
      <c r="G52" s="160" t="str">
        <f>VLOOKUP(E52,'LISTADO ATM'!$A$2:$B$901,2,0)</f>
        <v xml:space="preserve">ATM UNP Duvergé </v>
      </c>
      <c r="H52" s="160" t="str">
        <f>VLOOKUP(E52,VIP!$A$2:$O19770,7,FALSE)</f>
        <v>Si</v>
      </c>
      <c r="I52" s="160" t="str">
        <f>VLOOKUP(E52,VIP!$A$2:$O11735,8,FALSE)</f>
        <v>Si</v>
      </c>
      <c r="J52" s="160" t="str">
        <f>VLOOKUP(E52,VIP!$A$2:$O11685,8,FALSE)</f>
        <v>Si</v>
      </c>
      <c r="K52" s="160" t="str">
        <f>VLOOKUP(E52,VIP!$A$2:$O15259,6,0)</f>
        <v>SI</v>
      </c>
      <c r="L52" s="146" t="s">
        <v>2414</v>
      </c>
      <c r="M52" s="166" t="s">
        <v>2697</v>
      </c>
      <c r="N52" s="98" t="s">
        <v>2449</v>
      </c>
      <c r="O52" s="160" t="s">
        <v>2466</v>
      </c>
      <c r="P52" s="98"/>
      <c r="Q52" s="166" t="s">
        <v>2683</v>
      </c>
    </row>
    <row r="53" spans="1:17" ht="18" x14ac:dyDescent="0.25">
      <c r="A53" s="161" t="str">
        <f>VLOOKUP(E53,'LISTADO ATM'!$A$2:$C$902,3,0)</f>
        <v>DISTRITO NACIONAL</v>
      </c>
      <c r="B53" s="117" t="s">
        <v>2636</v>
      </c>
      <c r="C53" s="99">
        <v>44408.448194444441</v>
      </c>
      <c r="D53" s="99" t="s">
        <v>2445</v>
      </c>
      <c r="E53" s="141">
        <v>162</v>
      </c>
      <c r="F53" s="161" t="str">
        <f>VLOOKUP(E53,VIP!$A$2:$O14816,2,0)</f>
        <v>DRBR162</v>
      </c>
      <c r="G53" s="161" t="str">
        <f>VLOOKUP(E53,'LISTADO ATM'!$A$2:$B$901,2,0)</f>
        <v xml:space="preserve">ATM Oficina Tiradentes I </v>
      </c>
      <c r="H53" s="161" t="str">
        <f>VLOOKUP(E53,VIP!$A$2:$O19777,7,FALSE)</f>
        <v>Si</v>
      </c>
      <c r="I53" s="161" t="str">
        <f>VLOOKUP(E53,VIP!$A$2:$O11742,8,FALSE)</f>
        <v>Si</v>
      </c>
      <c r="J53" s="161" t="str">
        <f>VLOOKUP(E53,VIP!$A$2:$O11692,8,FALSE)</f>
        <v>Si</v>
      </c>
      <c r="K53" s="161" t="str">
        <f>VLOOKUP(E53,VIP!$A$2:$O15266,6,0)</f>
        <v>NO</v>
      </c>
      <c r="L53" s="146" t="s">
        <v>2414</v>
      </c>
      <c r="M53" s="166" t="s">
        <v>2697</v>
      </c>
      <c r="N53" s="98" t="s">
        <v>2449</v>
      </c>
      <c r="O53" s="161" t="s">
        <v>2450</v>
      </c>
      <c r="P53" s="98"/>
      <c r="Q53" s="166" t="s">
        <v>2692</v>
      </c>
    </row>
    <row r="54" spans="1:17" ht="18" x14ac:dyDescent="0.25">
      <c r="A54" s="161" t="str">
        <f>VLOOKUP(E54,'LISTADO ATM'!$A$2:$C$902,3,0)</f>
        <v>ESTE</v>
      </c>
      <c r="B54" s="117">
        <v>3335973161</v>
      </c>
      <c r="C54" s="99">
        <v>44407.853229166663</v>
      </c>
      <c r="D54" s="99" t="s">
        <v>2465</v>
      </c>
      <c r="E54" s="141">
        <v>294</v>
      </c>
      <c r="F54" s="161" t="str">
        <f>VLOOKUP(E54,VIP!$A$2:$O14828,2,0)</f>
        <v>DRBR294</v>
      </c>
      <c r="G54" s="161" t="str">
        <f>VLOOKUP(E54,'LISTADO ATM'!$A$2:$B$901,2,0)</f>
        <v xml:space="preserve">ATM Plaza Zaglul San Pedro II </v>
      </c>
      <c r="H54" s="161" t="str">
        <f>VLOOKUP(E54,VIP!$A$2:$O19789,7,FALSE)</f>
        <v>Si</v>
      </c>
      <c r="I54" s="161" t="str">
        <f>VLOOKUP(E54,VIP!$A$2:$O11754,8,FALSE)</f>
        <v>Si</v>
      </c>
      <c r="J54" s="161" t="str">
        <f>VLOOKUP(E54,VIP!$A$2:$O11704,8,FALSE)</f>
        <v>Si</v>
      </c>
      <c r="K54" s="161" t="str">
        <f>VLOOKUP(E54,VIP!$A$2:$O15278,6,0)</f>
        <v>NO</v>
      </c>
      <c r="L54" s="146" t="s">
        <v>2414</v>
      </c>
      <c r="M54" s="166" t="s">
        <v>2697</v>
      </c>
      <c r="N54" s="98" t="s">
        <v>2449</v>
      </c>
      <c r="O54" s="161" t="s">
        <v>2466</v>
      </c>
      <c r="P54" s="98"/>
      <c r="Q54" s="166" t="s">
        <v>2687</v>
      </c>
    </row>
    <row r="55" spans="1:17" ht="18" x14ac:dyDescent="0.25">
      <c r="A55" s="161" t="str">
        <f>VLOOKUP(E55,'LISTADO ATM'!$A$2:$C$902,3,0)</f>
        <v>ESTE</v>
      </c>
      <c r="B55" s="117">
        <v>3335973162</v>
      </c>
      <c r="C55" s="99">
        <v>44407.855023148149</v>
      </c>
      <c r="D55" s="99" t="s">
        <v>2465</v>
      </c>
      <c r="E55" s="141">
        <v>330</v>
      </c>
      <c r="F55" s="161" t="str">
        <f>VLOOKUP(E55,VIP!$A$2:$O14827,2,0)</f>
        <v>DRBR330</v>
      </c>
      <c r="G55" s="161" t="str">
        <f>VLOOKUP(E55,'LISTADO ATM'!$A$2:$B$901,2,0)</f>
        <v xml:space="preserve">ATM Oficina Boulevard (Higuey) </v>
      </c>
      <c r="H55" s="161" t="str">
        <f>VLOOKUP(E55,VIP!$A$2:$O19788,7,FALSE)</f>
        <v>Si</v>
      </c>
      <c r="I55" s="161" t="str">
        <f>VLOOKUP(E55,VIP!$A$2:$O11753,8,FALSE)</f>
        <v>Si</v>
      </c>
      <c r="J55" s="161" t="str">
        <f>VLOOKUP(E55,VIP!$A$2:$O11703,8,FALSE)</f>
        <v>Si</v>
      </c>
      <c r="K55" s="161" t="str">
        <f>VLOOKUP(E55,VIP!$A$2:$O15277,6,0)</f>
        <v>SI</v>
      </c>
      <c r="L55" s="146" t="s">
        <v>2414</v>
      </c>
      <c r="M55" s="166" t="s">
        <v>2697</v>
      </c>
      <c r="N55" s="98" t="s">
        <v>2449</v>
      </c>
      <c r="O55" s="161" t="s">
        <v>2466</v>
      </c>
      <c r="P55" s="98"/>
      <c r="Q55" s="166" t="s">
        <v>2687</v>
      </c>
    </row>
    <row r="56" spans="1:17" ht="18" x14ac:dyDescent="0.25">
      <c r="A56" s="161" t="str">
        <f>VLOOKUP(E56,'LISTADO ATM'!$A$2:$C$902,3,0)</f>
        <v>NORTE</v>
      </c>
      <c r="B56" s="117" t="s">
        <v>2608</v>
      </c>
      <c r="C56" s="99">
        <v>44408.250891203701</v>
      </c>
      <c r="D56" s="99" t="s">
        <v>2465</v>
      </c>
      <c r="E56" s="141">
        <v>728</v>
      </c>
      <c r="F56" s="161" t="str">
        <f>VLOOKUP(E56,VIP!$A$2:$O14809,2,0)</f>
        <v>DRBR051</v>
      </c>
      <c r="G56" s="161" t="str">
        <f>VLOOKUP(E56,'LISTADO ATM'!$A$2:$B$901,2,0)</f>
        <v xml:space="preserve">ATM UNP La Vega Oficina Regional Norcentral </v>
      </c>
      <c r="H56" s="161" t="str">
        <f>VLOOKUP(E56,VIP!$A$2:$O19770,7,FALSE)</f>
        <v>Si</v>
      </c>
      <c r="I56" s="161" t="str">
        <f>VLOOKUP(E56,VIP!$A$2:$O11735,8,FALSE)</f>
        <v>Si</v>
      </c>
      <c r="J56" s="161" t="str">
        <f>VLOOKUP(E56,VIP!$A$2:$O11685,8,FALSE)</f>
        <v>Si</v>
      </c>
      <c r="K56" s="161" t="str">
        <f>VLOOKUP(E56,VIP!$A$2:$O15259,6,0)</f>
        <v>SI</v>
      </c>
      <c r="L56" s="146" t="s">
        <v>2414</v>
      </c>
      <c r="M56" s="166" t="s">
        <v>2697</v>
      </c>
      <c r="N56" s="98" t="s">
        <v>2449</v>
      </c>
      <c r="O56" s="161" t="s">
        <v>2466</v>
      </c>
      <c r="P56" s="98"/>
      <c r="Q56" s="166" t="s">
        <v>2687</v>
      </c>
    </row>
    <row r="57" spans="1:17" ht="18" x14ac:dyDescent="0.25">
      <c r="A57" s="161" t="str">
        <f>VLOOKUP(E57,'LISTADO ATM'!$A$2:$C$902,3,0)</f>
        <v>NORTE</v>
      </c>
      <c r="B57" s="117" t="s">
        <v>2638</v>
      </c>
      <c r="C57" s="99">
        <v>44408.44189814815</v>
      </c>
      <c r="D57" s="99" t="s">
        <v>2465</v>
      </c>
      <c r="E57" s="141">
        <v>171</v>
      </c>
      <c r="F57" s="161" t="str">
        <f>VLOOKUP(E57,VIP!$A$2:$O14818,2,0)</f>
        <v>DRBR171</v>
      </c>
      <c r="G57" s="161" t="str">
        <f>VLOOKUP(E57,'LISTADO ATM'!$A$2:$B$901,2,0)</f>
        <v xml:space="preserve">ATM Oficina Moca </v>
      </c>
      <c r="H57" s="161" t="str">
        <f>VLOOKUP(E57,VIP!$A$2:$O19779,7,FALSE)</f>
        <v>Si</v>
      </c>
      <c r="I57" s="161" t="str">
        <f>VLOOKUP(E57,VIP!$A$2:$O11744,8,FALSE)</f>
        <v>Si</v>
      </c>
      <c r="J57" s="161" t="str">
        <f>VLOOKUP(E57,VIP!$A$2:$O11694,8,FALSE)</f>
        <v>Si</v>
      </c>
      <c r="K57" s="161" t="str">
        <f>VLOOKUP(E57,VIP!$A$2:$O15268,6,0)</f>
        <v>NO</v>
      </c>
      <c r="L57" s="146" t="s">
        <v>2414</v>
      </c>
      <c r="M57" s="166" t="s">
        <v>2697</v>
      </c>
      <c r="N57" s="98" t="s">
        <v>2449</v>
      </c>
      <c r="O57" s="161" t="s">
        <v>2466</v>
      </c>
      <c r="P57" s="98"/>
      <c r="Q57" s="166" t="s">
        <v>2687</v>
      </c>
    </row>
    <row r="58" spans="1:17" ht="18" x14ac:dyDescent="0.25">
      <c r="A58" s="161" t="str">
        <f>VLOOKUP(E58,'LISTADO ATM'!$A$2:$C$902,3,0)</f>
        <v>NORTE</v>
      </c>
      <c r="B58" s="117">
        <v>3335973160</v>
      </c>
      <c r="C58" s="99">
        <v>44407.849826388891</v>
      </c>
      <c r="D58" s="99" t="s">
        <v>2465</v>
      </c>
      <c r="E58" s="141">
        <v>142</v>
      </c>
      <c r="F58" s="161" t="str">
        <f>VLOOKUP(E58,VIP!$A$2:$O14829,2,0)</f>
        <v>DRBR142</v>
      </c>
      <c r="G58" s="161" t="str">
        <f>VLOOKUP(E58,'LISTADO ATM'!$A$2:$B$901,2,0)</f>
        <v xml:space="preserve">ATM Centro de Caja Galerías Bonao </v>
      </c>
      <c r="H58" s="161" t="str">
        <f>VLOOKUP(E58,VIP!$A$2:$O19790,7,FALSE)</f>
        <v>Si</v>
      </c>
      <c r="I58" s="161" t="str">
        <f>VLOOKUP(E58,VIP!$A$2:$O11755,8,FALSE)</f>
        <v>Si</v>
      </c>
      <c r="J58" s="161" t="str">
        <f>VLOOKUP(E58,VIP!$A$2:$O11705,8,FALSE)</f>
        <v>Si</v>
      </c>
      <c r="K58" s="161" t="str">
        <f>VLOOKUP(E58,VIP!$A$2:$O15279,6,0)</f>
        <v>SI</v>
      </c>
      <c r="L58" s="146" t="s">
        <v>2414</v>
      </c>
      <c r="M58" s="166" t="s">
        <v>2697</v>
      </c>
      <c r="N58" s="98" t="s">
        <v>2449</v>
      </c>
      <c r="O58" s="161" t="s">
        <v>2466</v>
      </c>
      <c r="P58" s="98"/>
      <c r="Q58" s="166" t="s">
        <v>2686</v>
      </c>
    </row>
    <row r="59" spans="1:17" ht="18" x14ac:dyDescent="0.25">
      <c r="A59" s="161" t="str">
        <f>VLOOKUP(E59,'LISTADO ATM'!$A$2:$C$902,3,0)</f>
        <v>ESTE</v>
      </c>
      <c r="B59" s="117">
        <v>3335973166</v>
      </c>
      <c r="C59" s="99">
        <v>44407.868530092594</v>
      </c>
      <c r="D59" s="99" t="s">
        <v>2465</v>
      </c>
      <c r="E59" s="141">
        <v>427</v>
      </c>
      <c r="F59" s="161" t="str">
        <f>VLOOKUP(E59,VIP!$A$2:$O14824,2,0)</f>
        <v>DRBR427</v>
      </c>
      <c r="G59" s="161" t="str">
        <f>VLOOKUP(E59,'LISTADO ATM'!$A$2:$B$901,2,0)</f>
        <v xml:space="preserve">ATM Almacenes Iberia (Hato Mayor) </v>
      </c>
      <c r="H59" s="161" t="str">
        <f>VLOOKUP(E59,VIP!$A$2:$O19785,7,FALSE)</f>
        <v>Si</v>
      </c>
      <c r="I59" s="161" t="str">
        <f>VLOOKUP(E59,VIP!$A$2:$O11750,8,FALSE)</f>
        <v>Si</v>
      </c>
      <c r="J59" s="161" t="str">
        <f>VLOOKUP(E59,VIP!$A$2:$O11700,8,FALSE)</f>
        <v>Si</v>
      </c>
      <c r="K59" s="161" t="str">
        <f>VLOOKUP(E59,VIP!$A$2:$O15274,6,0)</f>
        <v>NO</v>
      </c>
      <c r="L59" s="146" t="s">
        <v>2414</v>
      </c>
      <c r="M59" s="166" t="s">
        <v>2697</v>
      </c>
      <c r="N59" s="98" t="s">
        <v>2449</v>
      </c>
      <c r="O59" s="161" t="s">
        <v>2466</v>
      </c>
      <c r="P59" s="98"/>
      <c r="Q59" s="166" t="s">
        <v>2686</v>
      </c>
    </row>
    <row r="60" spans="1:17" ht="18" x14ac:dyDescent="0.25">
      <c r="A60" s="161" t="str">
        <f>VLOOKUP(E60,'LISTADO ATM'!$A$2:$C$902,3,0)</f>
        <v>ESTE</v>
      </c>
      <c r="B60" s="117" t="s">
        <v>2609</v>
      </c>
      <c r="C60" s="99">
        <v>44408.250914351855</v>
      </c>
      <c r="D60" s="99" t="s">
        <v>2465</v>
      </c>
      <c r="E60" s="141">
        <v>844</v>
      </c>
      <c r="F60" s="161" t="str">
        <f>VLOOKUP(E60,VIP!$A$2:$O14810,2,0)</f>
        <v>DRBR844</v>
      </c>
      <c r="G60" s="161" t="str">
        <f>VLOOKUP(E60,'LISTADO ATM'!$A$2:$B$901,2,0)</f>
        <v xml:space="preserve">ATM San Juan Shopping Center (Bávaro) </v>
      </c>
      <c r="H60" s="161" t="str">
        <f>VLOOKUP(E60,VIP!$A$2:$O19771,7,FALSE)</f>
        <v>Si</v>
      </c>
      <c r="I60" s="161" t="str">
        <f>VLOOKUP(E60,VIP!$A$2:$O11736,8,FALSE)</f>
        <v>Si</v>
      </c>
      <c r="J60" s="161" t="str">
        <f>VLOOKUP(E60,VIP!$A$2:$O11686,8,FALSE)</f>
        <v>Si</v>
      </c>
      <c r="K60" s="161" t="str">
        <f>VLOOKUP(E60,VIP!$A$2:$O15260,6,0)</f>
        <v>NO</v>
      </c>
      <c r="L60" s="146" t="s">
        <v>2414</v>
      </c>
      <c r="M60" s="166" t="s">
        <v>2697</v>
      </c>
      <c r="N60" s="98" t="s">
        <v>2449</v>
      </c>
      <c r="O60" s="161" t="s">
        <v>2466</v>
      </c>
      <c r="P60" s="98"/>
      <c r="Q60" s="166" t="s">
        <v>2686</v>
      </c>
    </row>
    <row r="61" spans="1:17" ht="18" x14ac:dyDescent="0.25">
      <c r="A61" s="161" t="str">
        <f>VLOOKUP(E61,'LISTADO ATM'!$A$2:$C$902,3,0)</f>
        <v>DISTRITO NACIONAL</v>
      </c>
      <c r="B61" s="117" t="s">
        <v>2611</v>
      </c>
      <c r="C61" s="99">
        <v>44408.250937500001</v>
      </c>
      <c r="D61" s="99" t="s">
        <v>2445</v>
      </c>
      <c r="E61" s="141">
        <v>565</v>
      </c>
      <c r="F61" s="161" t="str">
        <f>VLOOKUP(E61,VIP!$A$2:$O14812,2,0)</f>
        <v>DRBR24H</v>
      </c>
      <c r="G61" s="161" t="str">
        <f>VLOOKUP(E61,'LISTADO ATM'!$A$2:$B$901,2,0)</f>
        <v xml:space="preserve">ATM S/M La Cadena Núñez de Cáceres </v>
      </c>
      <c r="H61" s="161" t="str">
        <f>VLOOKUP(E61,VIP!$A$2:$O19773,7,FALSE)</f>
        <v>Si</v>
      </c>
      <c r="I61" s="161" t="str">
        <f>VLOOKUP(E61,VIP!$A$2:$O11738,8,FALSE)</f>
        <v>Si</v>
      </c>
      <c r="J61" s="161" t="str">
        <f>VLOOKUP(E61,VIP!$A$2:$O11688,8,FALSE)</f>
        <v>Si</v>
      </c>
      <c r="K61" s="161" t="str">
        <f>VLOOKUP(E61,VIP!$A$2:$O15262,6,0)</f>
        <v>NO</v>
      </c>
      <c r="L61" s="146" t="s">
        <v>2414</v>
      </c>
      <c r="M61" s="166" t="s">
        <v>2697</v>
      </c>
      <c r="N61" s="98" t="s">
        <v>2449</v>
      </c>
      <c r="O61" s="161" t="s">
        <v>2450</v>
      </c>
      <c r="P61" s="98"/>
      <c r="Q61" s="166" t="s">
        <v>2686</v>
      </c>
    </row>
    <row r="62" spans="1:17" ht="18" x14ac:dyDescent="0.25">
      <c r="A62" s="161" t="str">
        <f>VLOOKUP(E62,'LISTADO ATM'!$A$2:$C$902,3,0)</f>
        <v>DISTRITO NACIONAL</v>
      </c>
      <c r="B62" s="117">
        <v>3335972951</v>
      </c>
      <c r="C62" s="99">
        <v>44407.660520833335</v>
      </c>
      <c r="D62" s="99" t="s">
        <v>2445</v>
      </c>
      <c r="E62" s="141">
        <v>54</v>
      </c>
      <c r="F62" s="161" t="str">
        <f>VLOOKUP(E62,VIP!$A$2:$O14802,2,0)</f>
        <v>DRBR054</v>
      </c>
      <c r="G62" s="161" t="str">
        <f>VLOOKUP(E62,'LISTADO ATM'!$A$2:$B$901,2,0)</f>
        <v xml:space="preserve">ATM Autoservicio Galería 360 </v>
      </c>
      <c r="H62" s="161" t="str">
        <f>VLOOKUP(E62,VIP!$A$2:$O19763,7,FALSE)</f>
        <v>Si</v>
      </c>
      <c r="I62" s="161" t="str">
        <f>VLOOKUP(E62,VIP!$A$2:$O11728,8,FALSE)</f>
        <v>Si</v>
      </c>
      <c r="J62" s="161" t="str">
        <f>VLOOKUP(E62,VIP!$A$2:$O11678,8,FALSE)</f>
        <v>Si</v>
      </c>
      <c r="K62" s="161" t="str">
        <f>VLOOKUP(E62,VIP!$A$2:$O15252,6,0)</f>
        <v>NO</v>
      </c>
      <c r="L62" s="146" t="s">
        <v>2414</v>
      </c>
      <c r="M62" s="166" t="s">
        <v>2697</v>
      </c>
      <c r="N62" s="98" t="s">
        <v>2449</v>
      </c>
      <c r="O62" s="161" t="s">
        <v>2450</v>
      </c>
      <c r="P62" s="167"/>
      <c r="Q62" s="166" t="s">
        <v>2686</v>
      </c>
    </row>
    <row r="63" spans="1:17" ht="18" x14ac:dyDescent="0.25">
      <c r="A63" s="161" t="str">
        <f>VLOOKUP(E63,'LISTADO ATM'!$A$2:$C$902,3,0)</f>
        <v>DISTRITO NACIONAL</v>
      </c>
      <c r="B63" s="117">
        <v>3335973173</v>
      </c>
      <c r="C63" s="99">
        <v>44407.877500000002</v>
      </c>
      <c r="D63" s="99" t="s">
        <v>2445</v>
      </c>
      <c r="E63" s="141">
        <v>536</v>
      </c>
      <c r="F63" s="161" t="str">
        <f>VLOOKUP(E63,VIP!$A$2:$O14819,2,0)</f>
        <v>DRBR509</v>
      </c>
      <c r="G63" s="161" t="str">
        <f>VLOOKUP(E63,'LISTADO ATM'!$A$2:$B$901,2,0)</f>
        <v xml:space="preserve">ATM Super Lama San Isidro </v>
      </c>
      <c r="H63" s="161" t="str">
        <f>VLOOKUP(E63,VIP!$A$2:$O19780,7,FALSE)</f>
        <v>Si</v>
      </c>
      <c r="I63" s="161" t="str">
        <f>VLOOKUP(E63,VIP!$A$2:$O11745,8,FALSE)</f>
        <v>Si</v>
      </c>
      <c r="J63" s="161" t="str">
        <f>VLOOKUP(E63,VIP!$A$2:$O11695,8,FALSE)</f>
        <v>Si</v>
      </c>
      <c r="K63" s="161" t="str">
        <f>VLOOKUP(E63,VIP!$A$2:$O15269,6,0)</f>
        <v>NO</v>
      </c>
      <c r="L63" s="146" t="s">
        <v>2414</v>
      </c>
      <c r="M63" s="166" t="s">
        <v>2697</v>
      </c>
      <c r="N63" s="98" t="s">
        <v>2449</v>
      </c>
      <c r="O63" s="161" t="s">
        <v>2450</v>
      </c>
      <c r="P63" s="98"/>
      <c r="Q63" s="166" t="s">
        <v>2688</v>
      </c>
    </row>
    <row r="64" spans="1:17" ht="18" x14ac:dyDescent="0.25">
      <c r="A64" s="161" t="str">
        <f>VLOOKUP(E64,'LISTADO ATM'!$A$2:$C$902,3,0)</f>
        <v>DISTRITO NACIONAL</v>
      </c>
      <c r="B64" s="117">
        <v>3335973180</v>
      </c>
      <c r="C64" s="99">
        <v>44407.889340277776</v>
      </c>
      <c r="D64" s="99" t="s">
        <v>2445</v>
      </c>
      <c r="E64" s="141">
        <v>577</v>
      </c>
      <c r="F64" s="161" t="str">
        <f>VLOOKUP(E64,VIP!$A$2:$O14814,2,0)</f>
        <v>DRBR173</v>
      </c>
      <c r="G64" s="161" t="str">
        <f>VLOOKUP(E64,'LISTADO ATM'!$A$2:$B$901,2,0)</f>
        <v xml:space="preserve">ATM Olé Ave. Duarte </v>
      </c>
      <c r="H64" s="161" t="str">
        <f>VLOOKUP(E64,VIP!$A$2:$O19775,7,FALSE)</f>
        <v>Si</v>
      </c>
      <c r="I64" s="161" t="str">
        <f>VLOOKUP(E64,VIP!$A$2:$O11740,8,FALSE)</f>
        <v>Si</v>
      </c>
      <c r="J64" s="161" t="str">
        <f>VLOOKUP(E64,VIP!$A$2:$O11690,8,FALSE)</f>
        <v>Si</v>
      </c>
      <c r="K64" s="161" t="str">
        <f>VLOOKUP(E64,VIP!$A$2:$O15264,6,0)</f>
        <v>SI</v>
      </c>
      <c r="L64" s="146" t="s">
        <v>2414</v>
      </c>
      <c r="M64" s="166" t="s">
        <v>2697</v>
      </c>
      <c r="N64" s="98" t="s">
        <v>2449</v>
      </c>
      <c r="O64" s="161" t="s">
        <v>2450</v>
      </c>
      <c r="P64" s="98"/>
      <c r="Q64" s="166" t="s">
        <v>2688</v>
      </c>
    </row>
    <row r="65" spans="1:17" ht="18" x14ac:dyDescent="0.25">
      <c r="A65" s="161" t="str">
        <f>VLOOKUP(E65,'LISTADO ATM'!$A$2:$C$902,3,0)</f>
        <v>ESTE</v>
      </c>
      <c r="B65" s="117">
        <v>3335973182</v>
      </c>
      <c r="C65" s="99">
        <v>44407.892638888887</v>
      </c>
      <c r="D65" s="99" t="s">
        <v>2465</v>
      </c>
      <c r="E65" s="141">
        <v>609</v>
      </c>
      <c r="F65" s="161" t="str">
        <f>VLOOKUP(E65,VIP!$A$2:$O14812,2,0)</f>
        <v>DRBR120</v>
      </c>
      <c r="G65" s="161" t="str">
        <f>VLOOKUP(E65,'LISTADO ATM'!$A$2:$B$901,2,0)</f>
        <v xml:space="preserve">ATM S/M Jumbo (San Pedro) </v>
      </c>
      <c r="H65" s="161" t="str">
        <f>VLOOKUP(E65,VIP!$A$2:$O19773,7,FALSE)</f>
        <v>Si</v>
      </c>
      <c r="I65" s="161" t="str">
        <f>VLOOKUP(E65,VIP!$A$2:$O11738,8,FALSE)</f>
        <v>Si</v>
      </c>
      <c r="J65" s="161" t="str">
        <f>VLOOKUP(E65,VIP!$A$2:$O11688,8,FALSE)</f>
        <v>Si</v>
      </c>
      <c r="K65" s="161" t="str">
        <f>VLOOKUP(E65,VIP!$A$2:$O15262,6,0)</f>
        <v>NO</v>
      </c>
      <c r="L65" s="146" t="s">
        <v>2414</v>
      </c>
      <c r="M65" s="166" t="s">
        <v>2697</v>
      </c>
      <c r="N65" s="98" t="s">
        <v>2449</v>
      </c>
      <c r="O65" s="161" t="s">
        <v>2466</v>
      </c>
      <c r="P65" s="98"/>
      <c r="Q65" s="166" t="s">
        <v>2688</v>
      </c>
    </row>
    <row r="66" spans="1:17" ht="18" x14ac:dyDescent="0.25">
      <c r="A66" s="161" t="str">
        <f>VLOOKUP(E66,'LISTADO ATM'!$A$2:$C$902,3,0)</f>
        <v>DISTRITO NACIONAL</v>
      </c>
      <c r="B66" s="117">
        <v>3335973188</v>
      </c>
      <c r="C66" s="99">
        <v>44407.904363425929</v>
      </c>
      <c r="D66" s="99" t="s">
        <v>2445</v>
      </c>
      <c r="E66" s="141">
        <v>801</v>
      </c>
      <c r="F66" s="161" t="str">
        <f>VLOOKUP(E66,VIP!$A$2:$O14807,2,0)</f>
        <v>DRBR801</v>
      </c>
      <c r="G66" s="161" t="str">
        <f>VLOOKUP(E66,'LISTADO ATM'!$A$2:$B$901,2,0)</f>
        <v xml:space="preserve">ATM Galería 360 Food Court </v>
      </c>
      <c r="H66" s="161" t="str">
        <f>VLOOKUP(E66,VIP!$A$2:$O19768,7,FALSE)</f>
        <v>Si</v>
      </c>
      <c r="I66" s="161" t="str">
        <f>VLOOKUP(E66,VIP!$A$2:$O11733,8,FALSE)</f>
        <v>Si</v>
      </c>
      <c r="J66" s="161" t="str">
        <f>VLOOKUP(E66,VIP!$A$2:$O11683,8,FALSE)</f>
        <v>Si</v>
      </c>
      <c r="K66" s="161" t="str">
        <f>VLOOKUP(E66,VIP!$A$2:$O15257,6,0)</f>
        <v>SI</v>
      </c>
      <c r="L66" s="146" t="s">
        <v>2414</v>
      </c>
      <c r="M66" s="166" t="s">
        <v>2697</v>
      </c>
      <c r="N66" s="98" t="s">
        <v>2449</v>
      </c>
      <c r="O66" s="161" t="s">
        <v>2450</v>
      </c>
      <c r="P66" s="98"/>
      <c r="Q66" s="166" t="s">
        <v>2688</v>
      </c>
    </row>
    <row r="67" spans="1:17" ht="18" x14ac:dyDescent="0.25">
      <c r="A67" s="161" t="str">
        <f>VLOOKUP(E67,'LISTADO ATM'!$A$2:$C$902,3,0)</f>
        <v>DISTRITO NACIONAL</v>
      </c>
      <c r="B67" s="117">
        <v>3335973184</v>
      </c>
      <c r="C67" s="99">
        <v>44407.896111111113</v>
      </c>
      <c r="D67" s="99" t="s">
        <v>2445</v>
      </c>
      <c r="E67" s="141">
        <v>697</v>
      </c>
      <c r="F67" s="161" t="str">
        <f>VLOOKUP(E67,VIP!$A$2:$O14811,2,0)</f>
        <v>DRBR697</v>
      </c>
      <c r="G67" s="161" t="str">
        <f>VLOOKUP(E67,'LISTADO ATM'!$A$2:$B$901,2,0)</f>
        <v>ATM Hipermercado Olé Ciudad Juan Bosch</v>
      </c>
      <c r="H67" s="161" t="str">
        <f>VLOOKUP(E67,VIP!$A$2:$O19772,7,FALSE)</f>
        <v>Si</v>
      </c>
      <c r="I67" s="161" t="str">
        <f>VLOOKUP(E67,VIP!$A$2:$O11737,8,FALSE)</f>
        <v>Si</v>
      </c>
      <c r="J67" s="161" t="str">
        <f>VLOOKUP(E67,VIP!$A$2:$O11687,8,FALSE)</f>
        <v>Si</v>
      </c>
      <c r="K67" s="161" t="str">
        <f>VLOOKUP(E67,VIP!$A$2:$O15261,6,0)</f>
        <v>NO</v>
      </c>
      <c r="L67" s="146" t="s">
        <v>2414</v>
      </c>
      <c r="M67" s="166" t="s">
        <v>2697</v>
      </c>
      <c r="N67" s="98" t="s">
        <v>2449</v>
      </c>
      <c r="O67" s="161" t="s">
        <v>2450</v>
      </c>
      <c r="P67" s="98"/>
      <c r="Q67" s="166" t="s">
        <v>2689</v>
      </c>
    </row>
    <row r="68" spans="1:17" ht="18" x14ac:dyDescent="0.25">
      <c r="A68" s="161" t="str">
        <f>VLOOKUP(E68,'LISTADO ATM'!$A$2:$C$902,3,0)</f>
        <v>NORTE</v>
      </c>
      <c r="B68" s="117">
        <v>3335973190</v>
      </c>
      <c r="C68" s="99">
        <v>44407.914039351854</v>
      </c>
      <c r="D68" s="99" t="s">
        <v>2465</v>
      </c>
      <c r="E68" s="141">
        <v>950</v>
      </c>
      <c r="F68" s="161" t="str">
        <f>VLOOKUP(E68,VIP!$A$2:$O14805,2,0)</f>
        <v>DRBR12G</v>
      </c>
      <c r="G68" s="161" t="str">
        <f>VLOOKUP(E68,'LISTADO ATM'!$A$2:$B$901,2,0)</f>
        <v xml:space="preserve">ATM Oficina Monterrico </v>
      </c>
      <c r="H68" s="161" t="str">
        <f>VLOOKUP(E68,VIP!$A$2:$O19766,7,FALSE)</f>
        <v>Si</v>
      </c>
      <c r="I68" s="161" t="str">
        <f>VLOOKUP(E68,VIP!$A$2:$O11731,8,FALSE)</f>
        <v>Si</v>
      </c>
      <c r="J68" s="161" t="str">
        <f>VLOOKUP(E68,VIP!$A$2:$O11681,8,FALSE)</f>
        <v>Si</v>
      </c>
      <c r="K68" s="161" t="str">
        <f>VLOOKUP(E68,VIP!$A$2:$O15255,6,0)</f>
        <v>SI</v>
      </c>
      <c r="L68" s="146" t="s">
        <v>2414</v>
      </c>
      <c r="M68" s="166" t="s">
        <v>2697</v>
      </c>
      <c r="N68" s="98" t="s">
        <v>2449</v>
      </c>
      <c r="O68" s="161" t="s">
        <v>2466</v>
      </c>
      <c r="P68" s="98"/>
      <c r="Q68" s="166" t="s">
        <v>2689</v>
      </c>
    </row>
    <row r="69" spans="1:17" ht="18" x14ac:dyDescent="0.25">
      <c r="A69" s="161" t="str">
        <f>VLOOKUP(E69,'LISTADO ATM'!$A$2:$C$902,3,0)</f>
        <v>ESTE</v>
      </c>
      <c r="B69" s="117" t="s">
        <v>2607</v>
      </c>
      <c r="C69" s="99">
        <v>44408.250868055555</v>
      </c>
      <c r="D69" s="99" t="s">
        <v>2445</v>
      </c>
      <c r="E69" s="141">
        <v>630</v>
      </c>
      <c r="F69" s="161" t="str">
        <f>VLOOKUP(E69,VIP!$A$2:$O14808,2,0)</f>
        <v>DRBR112</v>
      </c>
      <c r="G69" s="161" t="str">
        <f>VLOOKUP(E69,'LISTADO ATM'!$A$2:$B$901,2,0)</f>
        <v xml:space="preserve">ATM Oficina Plaza Zaglul (SPM) </v>
      </c>
      <c r="H69" s="161" t="str">
        <f>VLOOKUP(E69,VIP!$A$2:$O19769,7,FALSE)</f>
        <v>Si</v>
      </c>
      <c r="I69" s="161" t="str">
        <f>VLOOKUP(E69,VIP!$A$2:$O11734,8,FALSE)</f>
        <v>Si</v>
      </c>
      <c r="J69" s="161" t="str">
        <f>VLOOKUP(E69,VIP!$A$2:$O11684,8,FALSE)</f>
        <v>Si</v>
      </c>
      <c r="K69" s="161" t="str">
        <f>VLOOKUP(E69,VIP!$A$2:$O15258,6,0)</f>
        <v>NO</v>
      </c>
      <c r="L69" s="146" t="s">
        <v>2414</v>
      </c>
      <c r="M69" s="166" t="s">
        <v>2697</v>
      </c>
      <c r="N69" s="98" t="s">
        <v>2449</v>
      </c>
      <c r="O69" s="161" t="s">
        <v>2450</v>
      </c>
      <c r="P69" s="98"/>
      <c r="Q69" s="166" t="s">
        <v>2690</v>
      </c>
    </row>
    <row r="70" spans="1:17" ht="18" x14ac:dyDescent="0.25">
      <c r="A70" s="161" t="str">
        <f>VLOOKUP(E70,'LISTADO ATM'!$A$2:$C$902,3,0)</f>
        <v>DISTRITO NACIONAL</v>
      </c>
      <c r="B70" s="117" t="s">
        <v>2610</v>
      </c>
      <c r="C70" s="99">
        <v>44408.250925925924</v>
      </c>
      <c r="D70" s="99" t="s">
        <v>2445</v>
      </c>
      <c r="E70" s="141">
        <v>441</v>
      </c>
      <c r="F70" s="161" t="str">
        <f>VLOOKUP(E70,VIP!$A$2:$O14811,2,0)</f>
        <v>DRBR441</v>
      </c>
      <c r="G70" s="161" t="str">
        <f>VLOOKUP(E70,'LISTADO ATM'!$A$2:$B$901,2,0)</f>
        <v>ATM Estacion de Servicio Romulo Betancour</v>
      </c>
      <c r="H70" s="161" t="str">
        <f>VLOOKUP(E70,VIP!$A$2:$O19772,7,FALSE)</f>
        <v>NO</v>
      </c>
      <c r="I70" s="161" t="str">
        <f>VLOOKUP(E70,VIP!$A$2:$O11737,8,FALSE)</f>
        <v>NO</v>
      </c>
      <c r="J70" s="161" t="str">
        <f>VLOOKUP(E70,VIP!$A$2:$O11687,8,FALSE)</f>
        <v>NO</v>
      </c>
      <c r="K70" s="161" t="str">
        <f>VLOOKUP(E70,VIP!$A$2:$O15261,6,0)</f>
        <v>NO</v>
      </c>
      <c r="L70" s="146" t="s">
        <v>2414</v>
      </c>
      <c r="M70" s="166" t="s">
        <v>2697</v>
      </c>
      <c r="N70" s="98" t="s">
        <v>2449</v>
      </c>
      <c r="O70" s="161" t="s">
        <v>2450</v>
      </c>
      <c r="P70" s="98"/>
      <c r="Q70" s="166" t="s">
        <v>2690</v>
      </c>
    </row>
    <row r="71" spans="1:17" ht="18" x14ac:dyDescent="0.25">
      <c r="A71" s="161" t="str">
        <f>VLOOKUP(E71,'LISTADO ATM'!$A$2:$C$902,3,0)</f>
        <v>NORTE</v>
      </c>
      <c r="B71" s="117" t="s">
        <v>2615</v>
      </c>
      <c r="C71" s="99">
        <v>44408.25099537037</v>
      </c>
      <c r="D71" s="99" t="s">
        <v>2465</v>
      </c>
      <c r="E71" s="141">
        <v>687</v>
      </c>
      <c r="F71" s="161" t="str">
        <f>VLOOKUP(E71,VIP!$A$2:$O14816,2,0)</f>
        <v>DRBR687</v>
      </c>
      <c r="G71" s="161" t="str">
        <f>VLOOKUP(E71,'LISTADO ATM'!$A$2:$B$901,2,0)</f>
        <v>ATM Oficina Monterrico II</v>
      </c>
      <c r="H71" s="161" t="str">
        <f>VLOOKUP(E71,VIP!$A$2:$O19777,7,FALSE)</f>
        <v>NO</v>
      </c>
      <c r="I71" s="161" t="str">
        <f>VLOOKUP(E71,VIP!$A$2:$O11742,8,FALSE)</f>
        <v>NO</v>
      </c>
      <c r="J71" s="161" t="str">
        <f>VLOOKUP(E71,VIP!$A$2:$O11692,8,FALSE)</f>
        <v>NO</v>
      </c>
      <c r="K71" s="161" t="str">
        <f>VLOOKUP(E71,VIP!$A$2:$O15266,6,0)</f>
        <v>SI</v>
      </c>
      <c r="L71" s="146" t="s">
        <v>2414</v>
      </c>
      <c r="M71" s="166" t="s">
        <v>2697</v>
      </c>
      <c r="N71" s="98" t="s">
        <v>2449</v>
      </c>
      <c r="O71" s="161" t="s">
        <v>2466</v>
      </c>
      <c r="P71" s="98"/>
      <c r="Q71" s="166" t="s">
        <v>2690</v>
      </c>
    </row>
    <row r="72" spans="1:17" ht="18" x14ac:dyDescent="0.25">
      <c r="A72" s="161" t="str">
        <f>VLOOKUP(E72,'LISTADO ATM'!$A$2:$C$902,3,0)</f>
        <v>NORTE</v>
      </c>
      <c r="B72" s="117" t="s">
        <v>2627</v>
      </c>
      <c r="C72" s="99">
        <v>44408.484236111108</v>
      </c>
      <c r="D72" s="99" t="s">
        <v>2465</v>
      </c>
      <c r="E72" s="141">
        <v>882</v>
      </c>
      <c r="F72" s="161" t="str">
        <f>VLOOKUP(E72,VIP!$A$2:$O14809,2,0)</f>
        <v>DRBR882</v>
      </c>
      <c r="G72" s="161" t="str">
        <f>VLOOKUP(E72,'LISTADO ATM'!$A$2:$B$901,2,0)</f>
        <v xml:space="preserve">ATM Oficina Moca II </v>
      </c>
      <c r="H72" s="161" t="str">
        <f>VLOOKUP(E72,VIP!$A$2:$O19770,7,FALSE)</f>
        <v>Si</v>
      </c>
      <c r="I72" s="161" t="str">
        <f>VLOOKUP(E72,VIP!$A$2:$O11735,8,FALSE)</f>
        <v>Si</v>
      </c>
      <c r="J72" s="161" t="str">
        <f>VLOOKUP(E72,VIP!$A$2:$O11685,8,FALSE)</f>
        <v>Si</v>
      </c>
      <c r="K72" s="161" t="str">
        <f>VLOOKUP(E72,VIP!$A$2:$O15259,6,0)</f>
        <v>SI</v>
      </c>
      <c r="L72" s="146" t="s">
        <v>2414</v>
      </c>
      <c r="M72" s="166" t="s">
        <v>2697</v>
      </c>
      <c r="N72" s="98" t="s">
        <v>2449</v>
      </c>
      <c r="O72" s="161" t="s">
        <v>2466</v>
      </c>
      <c r="P72" s="98"/>
      <c r="Q72" s="166" t="s">
        <v>2691</v>
      </c>
    </row>
    <row r="73" spans="1:17" ht="18" x14ac:dyDescent="0.25">
      <c r="A73" s="161" t="str">
        <f>VLOOKUP(E73,'LISTADO ATM'!$A$2:$C$902,3,0)</f>
        <v>NORTE</v>
      </c>
      <c r="B73" s="117" t="s">
        <v>2637</v>
      </c>
      <c r="C73" s="99">
        <v>44408.446250000001</v>
      </c>
      <c r="D73" s="99" t="s">
        <v>2465</v>
      </c>
      <c r="E73" s="141">
        <v>350</v>
      </c>
      <c r="F73" s="161" t="str">
        <f>VLOOKUP(E73,VIP!$A$2:$O14817,2,0)</f>
        <v>DRBR350</v>
      </c>
      <c r="G73" s="161" t="str">
        <f>VLOOKUP(E73,'LISTADO ATM'!$A$2:$B$901,2,0)</f>
        <v xml:space="preserve">ATM Oficina Villa Tapia </v>
      </c>
      <c r="H73" s="161" t="str">
        <f>VLOOKUP(E73,VIP!$A$2:$O19778,7,FALSE)</f>
        <v>Si</v>
      </c>
      <c r="I73" s="161" t="str">
        <f>VLOOKUP(E73,VIP!$A$2:$O11743,8,FALSE)</f>
        <v>Si</v>
      </c>
      <c r="J73" s="161" t="str">
        <f>VLOOKUP(E73,VIP!$A$2:$O11693,8,FALSE)</f>
        <v>Si</v>
      </c>
      <c r="K73" s="161" t="str">
        <f>VLOOKUP(E73,VIP!$A$2:$O15267,6,0)</f>
        <v>NO</v>
      </c>
      <c r="L73" s="146" t="s">
        <v>2414</v>
      </c>
      <c r="M73" s="166" t="s">
        <v>2697</v>
      </c>
      <c r="N73" s="98" t="s">
        <v>2449</v>
      </c>
      <c r="O73" s="161" t="s">
        <v>2466</v>
      </c>
      <c r="P73" s="98"/>
      <c r="Q73" s="166" t="s">
        <v>2691</v>
      </c>
    </row>
    <row r="74" spans="1:17" ht="18" x14ac:dyDescent="0.25">
      <c r="A74" s="161" t="str">
        <f>VLOOKUP(E74,'LISTADO ATM'!$A$2:$C$902,3,0)</f>
        <v>SUR</v>
      </c>
      <c r="B74" s="117" t="s">
        <v>2639</v>
      </c>
      <c r="C74" s="99">
        <v>44408.440127314818</v>
      </c>
      <c r="D74" s="99" t="s">
        <v>2465</v>
      </c>
      <c r="E74" s="141">
        <v>764</v>
      </c>
      <c r="F74" s="161" t="str">
        <f>VLOOKUP(E74,VIP!$A$2:$O14819,2,0)</f>
        <v>DRBR451</v>
      </c>
      <c r="G74" s="161" t="str">
        <f>VLOOKUP(E74,'LISTADO ATM'!$A$2:$B$901,2,0)</f>
        <v xml:space="preserve">ATM Oficina Elías Piña </v>
      </c>
      <c r="H74" s="161" t="str">
        <f>VLOOKUP(E74,VIP!$A$2:$O19780,7,FALSE)</f>
        <v>Si</v>
      </c>
      <c r="I74" s="161" t="str">
        <f>VLOOKUP(E74,VIP!$A$2:$O11745,8,FALSE)</f>
        <v>Si</v>
      </c>
      <c r="J74" s="161" t="str">
        <f>VLOOKUP(E74,VIP!$A$2:$O11695,8,FALSE)</f>
        <v>Si</v>
      </c>
      <c r="K74" s="161" t="str">
        <f>VLOOKUP(E74,VIP!$A$2:$O15269,6,0)</f>
        <v>NO</v>
      </c>
      <c r="L74" s="146" t="s">
        <v>2414</v>
      </c>
      <c r="M74" s="166" t="s">
        <v>2697</v>
      </c>
      <c r="N74" s="98" t="s">
        <v>2449</v>
      </c>
      <c r="O74" s="161" t="s">
        <v>2466</v>
      </c>
      <c r="P74" s="98"/>
      <c r="Q74" s="166" t="s">
        <v>2691</v>
      </c>
    </row>
    <row r="75" spans="1:17" ht="18" x14ac:dyDescent="0.25">
      <c r="A75" s="161" t="str">
        <f>VLOOKUP(E75,'LISTADO ATM'!$A$2:$C$902,3,0)</f>
        <v>NORTE</v>
      </c>
      <c r="B75" s="117" t="s">
        <v>2653</v>
      </c>
      <c r="C75" s="99">
        <v>44408.398576388892</v>
      </c>
      <c r="D75" s="99" t="s">
        <v>2465</v>
      </c>
      <c r="E75" s="141">
        <v>283</v>
      </c>
      <c r="F75" s="161" t="str">
        <f>VLOOKUP(E75,VIP!$A$2:$O14832,2,0)</f>
        <v>DRBR283</v>
      </c>
      <c r="G75" s="161" t="str">
        <f>VLOOKUP(E75,'LISTADO ATM'!$A$2:$B$901,2,0)</f>
        <v xml:space="preserve">ATM Oficina Nibaje </v>
      </c>
      <c r="H75" s="161" t="str">
        <f>VLOOKUP(E75,VIP!$A$2:$O19793,7,FALSE)</f>
        <v>Si</v>
      </c>
      <c r="I75" s="161" t="str">
        <f>VLOOKUP(E75,VIP!$A$2:$O11758,8,FALSE)</f>
        <v>Si</v>
      </c>
      <c r="J75" s="161" t="str">
        <f>VLOOKUP(E75,VIP!$A$2:$O11708,8,FALSE)</f>
        <v>Si</v>
      </c>
      <c r="K75" s="161" t="str">
        <f>VLOOKUP(E75,VIP!$A$2:$O15282,6,0)</f>
        <v>NO</v>
      </c>
      <c r="L75" s="146" t="s">
        <v>2414</v>
      </c>
      <c r="M75" s="166" t="s">
        <v>2697</v>
      </c>
      <c r="N75" s="98" t="s">
        <v>2449</v>
      </c>
      <c r="O75" s="161" t="s">
        <v>2466</v>
      </c>
      <c r="P75" s="98"/>
      <c r="Q75" s="166" t="s">
        <v>2693</v>
      </c>
    </row>
    <row r="76" spans="1:17" ht="18" x14ac:dyDescent="0.25">
      <c r="A76" s="161" t="str">
        <f>VLOOKUP(E76,'LISTADO ATM'!$A$2:$C$902,3,0)</f>
        <v>DISTRITO NACIONAL</v>
      </c>
      <c r="B76" s="117" t="s">
        <v>2660</v>
      </c>
      <c r="C76" s="99">
        <v>44408.36277777778</v>
      </c>
      <c r="D76" s="99" t="s">
        <v>2445</v>
      </c>
      <c r="E76" s="141">
        <v>525</v>
      </c>
      <c r="F76" s="161" t="str">
        <f>VLOOKUP(E76,VIP!$A$2:$O14836,2,0)</f>
        <v>DRBR525</v>
      </c>
      <c r="G76" s="161" t="str">
        <f>VLOOKUP(E76,'LISTADO ATM'!$A$2:$B$901,2,0)</f>
        <v>ATM S/M Bravo Las Americas</v>
      </c>
      <c r="H76" s="161" t="str">
        <f>VLOOKUP(E76,VIP!$A$2:$O19797,7,FALSE)</f>
        <v>Si</v>
      </c>
      <c r="I76" s="161" t="str">
        <f>VLOOKUP(E76,VIP!$A$2:$O11762,8,FALSE)</f>
        <v>Si</v>
      </c>
      <c r="J76" s="161" t="str">
        <f>VLOOKUP(E76,VIP!$A$2:$O11712,8,FALSE)</f>
        <v>Si</v>
      </c>
      <c r="K76" s="161" t="str">
        <f>VLOOKUP(E76,VIP!$A$2:$O15286,6,0)</f>
        <v>NO</v>
      </c>
      <c r="L76" s="146" t="s">
        <v>2414</v>
      </c>
      <c r="M76" s="166" t="s">
        <v>2697</v>
      </c>
      <c r="N76" s="98" t="s">
        <v>2449</v>
      </c>
      <c r="O76" s="161" t="s">
        <v>2450</v>
      </c>
      <c r="P76" s="98"/>
      <c r="Q76" s="166" t="s">
        <v>2693</v>
      </c>
    </row>
    <row r="77" spans="1:17" ht="18" x14ac:dyDescent="0.25">
      <c r="A77" s="161" t="str">
        <f>VLOOKUP(E77,'LISTADO ATM'!$A$2:$C$902,3,0)</f>
        <v>DISTRITO NACIONAL</v>
      </c>
      <c r="B77" s="117" t="s">
        <v>2663</v>
      </c>
      <c r="C77" s="99">
        <v>44408.354710648149</v>
      </c>
      <c r="D77" s="99" t="s">
        <v>2445</v>
      </c>
      <c r="E77" s="141">
        <v>836</v>
      </c>
      <c r="F77" s="161" t="str">
        <f>VLOOKUP(E77,VIP!$A$2:$O14839,2,0)</f>
        <v>DRBR836</v>
      </c>
      <c r="G77" s="161" t="str">
        <f>VLOOKUP(E77,'LISTADO ATM'!$A$2:$B$901,2,0)</f>
        <v xml:space="preserve">ATM UNP Plaza Luperón </v>
      </c>
      <c r="H77" s="161" t="str">
        <f>VLOOKUP(E77,VIP!$A$2:$O19800,7,FALSE)</f>
        <v>Si</v>
      </c>
      <c r="I77" s="161" t="str">
        <f>VLOOKUP(E77,VIP!$A$2:$O11765,8,FALSE)</f>
        <v>Si</v>
      </c>
      <c r="J77" s="161" t="str">
        <f>VLOOKUP(E77,VIP!$A$2:$O11715,8,FALSE)</f>
        <v>Si</v>
      </c>
      <c r="K77" s="161" t="str">
        <f>VLOOKUP(E77,VIP!$A$2:$O15289,6,0)</f>
        <v>NO</v>
      </c>
      <c r="L77" s="146" t="s">
        <v>2414</v>
      </c>
      <c r="M77" s="166" t="s">
        <v>2697</v>
      </c>
      <c r="N77" s="98" t="s">
        <v>2449</v>
      </c>
      <c r="O77" s="161" t="s">
        <v>2450</v>
      </c>
      <c r="P77" s="98"/>
      <c r="Q77" s="166" t="s">
        <v>2694</v>
      </c>
    </row>
    <row r="78" spans="1:17" ht="18" x14ac:dyDescent="0.25">
      <c r="A78" s="161" t="str">
        <f>VLOOKUP(E78,'LISTADO ATM'!$A$2:$C$902,3,0)</f>
        <v>NORTE</v>
      </c>
      <c r="B78" s="117" t="s">
        <v>2665</v>
      </c>
      <c r="C78" s="99">
        <v>44408.350543981483</v>
      </c>
      <c r="D78" s="99" t="s">
        <v>2465</v>
      </c>
      <c r="E78" s="141">
        <v>396</v>
      </c>
      <c r="F78" s="161" t="str">
        <f>VLOOKUP(E78,VIP!$A$2:$O14841,2,0)</f>
        <v>DRBR396</v>
      </c>
      <c r="G78" s="161" t="str">
        <f>VLOOKUP(E78,'LISTADO ATM'!$A$2:$B$901,2,0)</f>
        <v xml:space="preserve">ATM Oficina Plaza Ulloa (La Fuente) </v>
      </c>
      <c r="H78" s="161" t="str">
        <f>VLOOKUP(E78,VIP!$A$2:$O19802,7,FALSE)</f>
        <v>Si</v>
      </c>
      <c r="I78" s="161" t="str">
        <f>VLOOKUP(E78,VIP!$A$2:$O11767,8,FALSE)</f>
        <v>Si</v>
      </c>
      <c r="J78" s="161" t="str">
        <f>VLOOKUP(E78,VIP!$A$2:$O11717,8,FALSE)</f>
        <v>Si</v>
      </c>
      <c r="K78" s="161" t="str">
        <f>VLOOKUP(E78,VIP!$A$2:$O15291,6,0)</f>
        <v>NO</v>
      </c>
      <c r="L78" s="146" t="s">
        <v>2414</v>
      </c>
      <c r="M78" s="166" t="s">
        <v>2697</v>
      </c>
      <c r="N78" s="98" t="s">
        <v>2449</v>
      </c>
      <c r="O78" s="161" t="s">
        <v>2466</v>
      </c>
      <c r="P78" s="98"/>
      <c r="Q78" s="166" t="s">
        <v>2694</v>
      </c>
    </row>
    <row r="79" spans="1:17" ht="18" x14ac:dyDescent="0.25">
      <c r="A79" s="161" t="str">
        <f>VLOOKUP(E79,'LISTADO ATM'!$A$2:$C$902,3,0)</f>
        <v>DISTRITO NACIONAL</v>
      </c>
      <c r="B79" s="117" t="s">
        <v>2614</v>
      </c>
      <c r="C79" s="99">
        <v>44408.250983796293</v>
      </c>
      <c r="D79" s="99" t="s">
        <v>2445</v>
      </c>
      <c r="E79" s="141">
        <v>642</v>
      </c>
      <c r="F79" s="161" t="str">
        <f>VLOOKUP(E79,VIP!$A$2:$O14815,2,0)</f>
        <v>DRBR24O</v>
      </c>
      <c r="G79" s="161" t="str">
        <f>VLOOKUP(E79,'LISTADO ATM'!$A$2:$B$901,2,0)</f>
        <v xml:space="preserve">ATM OMSA Sto. Dgo. </v>
      </c>
      <c r="H79" s="161" t="str">
        <f>VLOOKUP(E79,VIP!$A$2:$O19776,7,FALSE)</f>
        <v>Si</v>
      </c>
      <c r="I79" s="161" t="str">
        <f>VLOOKUP(E79,VIP!$A$2:$O11741,8,FALSE)</f>
        <v>Si</v>
      </c>
      <c r="J79" s="161" t="str">
        <f>VLOOKUP(E79,VIP!$A$2:$O11691,8,FALSE)</f>
        <v>Si</v>
      </c>
      <c r="K79" s="161" t="str">
        <f>VLOOKUP(E79,VIP!$A$2:$O15265,6,0)</f>
        <v>NO</v>
      </c>
      <c r="L79" s="146" t="s">
        <v>2414</v>
      </c>
      <c r="M79" s="166" t="s">
        <v>2697</v>
      </c>
      <c r="N79" s="98" t="s">
        <v>2449</v>
      </c>
      <c r="O79" s="161" t="s">
        <v>2450</v>
      </c>
      <c r="P79" s="98"/>
      <c r="Q79" s="166" t="s">
        <v>2749</v>
      </c>
    </row>
    <row r="80" spans="1:17" ht="18" x14ac:dyDescent="0.25">
      <c r="A80" s="161" t="str">
        <f>VLOOKUP(E80,'LISTADO ATM'!$A$2:$C$902,3,0)</f>
        <v>DISTRITO NACIONAL</v>
      </c>
      <c r="B80" s="117" t="s">
        <v>2643</v>
      </c>
      <c r="C80" s="99">
        <v>44408.437349537038</v>
      </c>
      <c r="D80" s="99" t="s">
        <v>2445</v>
      </c>
      <c r="E80" s="141">
        <v>967</v>
      </c>
      <c r="F80" s="161" t="str">
        <f>VLOOKUP(E80,VIP!$A$2:$O14822,2,0)</f>
        <v>DRBR967</v>
      </c>
      <c r="G80" s="161" t="str">
        <f>VLOOKUP(E80,'LISTADO ATM'!$A$2:$B$901,2,0)</f>
        <v xml:space="preserve">ATM UNP Hiper Olé Autopista Duarte </v>
      </c>
      <c r="H80" s="161" t="str">
        <f>VLOOKUP(E80,VIP!$A$2:$O19783,7,FALSE)</f>
        <v>Si</v>
      </c>
      <c r="I80" s="161" t="str">
        <f>VLOOKUP(E80,VIP!$A$2:$O11748,8,FALSE)</f>
        <v>Si</v>
      </c>
      <c r="J80" s="161" t="str">
        <f>VLOOKUP(E80,VIP!$A$2:$O11698,8,FALSE)</f>
        <v>Si</v>
      </c>
      <c r="K80" s="161" t="str">
        <f>VLOOKUP(E80,VIP!$A$2:$O15272,6,0)</f>
        <v>NO</v>
      </c>
      <c r="L80" s="146" t="s">
        <v>2414</v>
      </c>
      <c r="M80" s="166" t="s">
        <v>2697</v>
      </c>
      <c r="N80" s="98" t="s">
        <v>2449</v>
      </c>
      <c r="O80" s="161" t="s">
        <v>2450</v>
      </c>
      <c r="P80" s="98"/>
      <c r="Q80" s="166" t="s">
        <v>2750</v>
      </c>
    </row>
    <row r="81" spans="1:17" ht="18" x14ac:dyDescent="0.25">
      <c r="A81" s="161" t="str">
        <f>VLOOKUP(E81,'LISTADO ATM'!$A$2:$C$902,3,0)</f>
        <v>DISTRITO NACIONAL</v>
      </c>
      <c r="B81" s="117">
        <v>3335972922</v>
      </c>
      <c r="C81" s="99">
        <v>44407.648969907408</v>
      </c>
      <c r="D81" s="99" t="s">
        <v>2445</v>
      </c>
      <c r="E81" s="141">
        <v>800</v>
      </c>
      <c r="F81" s="161" t="str">
        <f>VLOOKUP(E81,VIP!$A$2:$O14813,2,0)</f>
        <v>DRBR800</v>
      </c>
      <c r="G81" s="161" t="str">
        <f>VLOOKUP(E81,'LISTADO ATM'!$A$2:$B$901,2,0)</f>
        <v xml:space="preserve">ATM Estación Next Dipsa Pedro Livio Cedeño </v>
      </c>
      <c r="H81" s="161" t="str">
        <f>VLOOKUP(E81,VIP!$A$2:$O19774,7,FALSE)</f>
        <v>Si</v>
      </c>
      <c r="I81" s="161" t="str">
        <f>VLOOKUP(E81,VIP!$A$2:$O11739,8,FALSE)</f>
        <v>Si</v>
      </c>
      <c r="J81" s="161" t="str">
        <f>VLOOKUP(E81,VIP!$A$2:$O11689,8,FALSE)</f>
        <v>Si</v>
      </c>
      <c r="K81" s="161" t="str">
        <f>VLOOKUP(E81,VIP!$A$2:$O15263,6,0)</f>
        <v>NO</v>
      </c>
      <c r="L81" s="146" t="s">
        <v>2414</v>
      </c>
      <c r="M81" s="166" t="s">
        <v>2697</v>
      </c>
      <c r="N81" s="98" t="s">
        <v>2449</v>
      </c>
      <c r="O81" s="161" t="s">
        <v>2450</v>
      </c>
      <c r="P81" s="167"/>
      <c r="Q81" s="166" t="s">
        <v>2736</v>
      </c>
    </row>
    <row r="82" spans="1:17" ht="18" x14ac:dyDescent="0.25">
      <c r="A82" s="161" t="str">
        <f>VLOOKUP(E82,'LISTADO ATM'!$A$2:$C$902,3,0)</f>
        <v>ESTE</v>
      </c>
      <c r="B82" s="117" t="s">
        <v>2634</v>
      </c>
      <c r="C82" s="99">
        <v>44408.456076388888</v>
      </c>
      <c r="D82" s="99" t="s">
        <v>2465</v>
      </c>
      <c r="E82" s="141">
        <v>631</v>
      </c>
      <c r="F82" s="161" t="str">
        <f>VLOOKUP(E82,VIP!$A$2:$O14814,2,0)</f>
        <v>DRBR417</v>
      </c>
      <c r="G82" s="161" t="str">
        <f>VLOOKUP(E82,'LISTADO ATM'!$A$2:$B$901,2,0)</f>
        <v xml:space="preserve">ATM ASOCODEQUI (San Pedro) </v>
      </c>
      <c r="H82" s="161" t="str">
        <f>VLOOKUP(E82,VIP!$A$2:$O19775,7,FALSE)</f>
        <v>Si</v>
      </c>
      <c r="I82" s="161" t="str">
        <f>VLOOKUP(E82,VIP!$A$2:$O11740,8,FALSE)</f>
        <v>Si</v>
      </c>
      <c r="J82" s="161" t="str">
        <f>VLOOKUP(E82,VIP!$A$2:$O11690,8,FALSE)</f>
        <v>Si</v>
      </c>
      <c r="K82" s="161" t="str">
        <f>VLOOKUP(E82,VIP!$A$2:$O15264,6,0)</f>
        <v>NO</v>
      </c>
      <c r="L82" s="146" t="s">
        <v>2414</v>
      </c>
      <c r="M82" s="166" t="s">
        <v>2697</v>
      </c>
      <c r="N82" s="98" t="s">
        <v>2449</v>
      </c>
      <c r="O82" s="161" t="s">
        <v>2466</v>
      </c>
      <c r="P82" s="98"/>
      <c r="Q82" s="166" t="s">
        <v>2746</v>
      </c>
    </row>
    <row r="83" spans="1:17" ht="18" x14ac:dyDescent="0.25">
      <c r="A83" s="161" t="str">
        <f>VLOOKUP(E83,'LISTADO ATM'!$A$2:$C$902,3,0)</f>
        <v>DISTRITO NACIONAL</v>
      </c>
      <c r="B83" s="117">
        <v>3335973170</v>
      </c>
      <c r="C83" s="99">
        <v>44407.872824074075</v>
      </c>
      <c r="D83" s="99" t="s">
        <v>2445</v>
      </c>
      <c r="E83" s="141">
        <v>443</v>
      </c>
      <c r="F83" s="161" t="str">
        <f>VLOOKUP(E83,VIP!$A$2:$O14821,2,0)</f>
        <v>DRBR443</v>
      </c>
      <c r="G83" s="161" t="str">
        <f>VLOOKUP(E83,'LISTADO ATM'!$A$2:$B$901,2,0)</f>
        <v xml:space="preserve">ATM Edificio San Rafael </v>
      </c>
      <c r="H83" s="161" t="str">
        <f>VLOOKUP(E83,VIP!$A$2:$O19782,7,FALSE)</f>
        <v>Si</v>
      </c>
      <c r="I83" s="161" t="str">
        <f>VLOOKUP(E83,VIP!$A$2:$O11747,8,FALSE)</f>
        <v>Si</v>
      </c>
      <c r="J83" s="161" t="str">
        <f>VLOOKUP(E83,VIP!$A$2:$O11697,8,FALSE)</f>
        <v>Si</v>
      </c>
      <c r="K83" s="161" t="str">
        <f>VLOOKUP(E83,VIP!$A$2:$O15271,6,0)</f>
        <v>NO</v>
      </c>
      <c r="L83" s="146" t="s">
        <v>2414</v>
      </c>
      <c r="M83" s="166" t="s">
        <v>2697</v>
      </c>
      <c r="N83" s="98" t="s">
        <v>2449</v>
      </c>
      <c r="O83" s="161" t="s">
        <v>2450</v>
      </c>
      <c r="P83" s="98"/>
      <c r="Q83" s="166" t="s">
        <v>2747</v>
      </c>
    </row>
    <row r="84" spans="1:17" ht="18" x14ac:dyDescent="0.25">
      <c r="A84" s="161" t="str">
        <f>VLOOKUP(E84,'LISTADO ATM'!$A$2:$C$902,3,0)</f>
        <v>SUR</v>
      </c>
      <c r="B84" s="117">
        <v>3335973181</v>
      </c>
      <c r="C84" s="99">
        <v>44407.891238425924</v>
      </c>
      <c r="D84" s="99" t="s">
        <v>2465</v>
      </c>
      <c r="E84" s="141">
        <v>592</v>
      </c>
      <c r="F84" s="161" t="str">
        <f>VLOOKUP(E84,VIP!$A$2:$O14813,2,0)</f>
        <v>DRBR081</v>
      </c>
      <c r="G84" s="161" t="str">
        <f>VLOOKUP(E84,'LISTADO ATM'!$A$2:$B$901,2,0)</f>
        <v xml:space="preserve">ATM Centro de Caja San Cristóbal I </v>
      </c>
      <c r="H84" s="161" t="str">
        <f>VLOOKUP(E84,VIP!$A$2:$O19774,7,FALSE)</f>
        <v>Si</v>
      </c>
      <c r="I84" s="161" t="str">
        <f>VLOOKUP(E84,VIP!$A$2:$O11739,8,FALSE)</f>
        <v>Si</v>
      </c>
      <c r="J84" s="161" t="str">
        <f>VLOOKUP(E84,VIP!$A$2:$O11689,8,FALSE)</f>
        <v>Si</v>
      </c>
      <c r="K84" s="161" t="str">
        <f>VLOOKUP(E84,VIP!$A$2:$O15263,6,0)</f>
        <v>SI</v>
      </c>
      <c r="L84" s="146" t="s">
        <v>2414</v>
      </c>
      <c r="M84" s="166" t="s">
        <v>2697</v>
      </c>
      <c r="N84" s="98" t="s">
        <v>2449</v>
      </c>
      <c r="O84" s="161" t="s">
        <v>2466</v>
      </c>
      <c r="P84" s="98"/>
      <c r="Q84" s="166" t="s">
        <v>2747</v>
      </c>
    </row>
    <row r="85" spans="1:17" ht="18" x14ac:dyDescent="0.25">
      <c r="A85" s="161" t="str">
        <f>VLOOKUP(E85,'LISTADO ATM'!$A$2:$C$902,3,0)</f>
        <v>DISTRITO NACIONAL</v>
      </c>
      <c r="B85" s="117">
        <v>3335973178</v>
      </c>
      <c r="C85" s="99">
        <v>44407.886435185188</v>
      </c>
      <c r="D85" s="99" t="s">
        <v>2445</v>
      </c>
      <c r="E85" s="141">
        <v>562</v>
      </c>
      <c r="F85" s="161" t="str">
        <f>VLOOKUP(E85,VIP!$A$2:$O14815,2,0)</f>
        <v>DRBR226</v>
      </c>
      <c r="G85" s="161" t="str">
        <f>VLOOKUP(E85,'LISTADO ATM'!$A$2:$B$901,2,0)</f>
        <v xml:space="preserve">ATM S/M Jumbo Carretera Mella </v>
      </c>
      <c r="H85" s="161" t="str">
        <f>VLOOKUP(E85,VIP!$A$2:$O19776,7,FALSE)</f>
        <v>Si</v>
      </c>
      <c r="I85" s="161" t="str">
        <f>VLOOKUP(E85,VIP!$A$2:$O11741,8,FALSE)</f>
        <v>Si</v>
      </c>
      <c r="J85" s="161" t="str">
        <f>VLOOKUP(E85,VIP!$A$2:$O11691,8,FALSE)</f>
        <v>Si</v>
      </c>
      <c r="K85" s="161" t="str">
        <f>VLOOKUP(E85,VIP!$A$2:$O15265,6,0)</f>
        <v>SI</v>
      </c>
      <c r="L85" s="146" t="s">
        <v>2414</v>
      </c>
      <c r="M85" s="166" t="s">
        <v>2697</v>
      </c>
      <c r="N85" s="98" t="s">
        <v>2449</v>
      </c>
      <c r="O85" s="161" t="s">
        <v>2450</v>
      </c>
      <c r="P85" s="98"/>
      <c r="Q85" s="166" t="s">
        <v>2748</v>
      </c>
    </row>
    <row r="86" spans="1:17" ht="18" x14ac:dyDescent="0.25">
      <c r="A86" s="161" t="str">
        <f>VLOOKUP(E86,'LISTADO ATM'!$A$2:$C$902,3,0)</f>
        <v>SUR</v>
      </c>
      <c r="B86" s="117">
        <v>3335973189</v>
      </c>
      <c r="C86" s="99">
        <v>44407.907048611109</v>
      </c>
      <c r="D86" s="99" t="s">
        <v>2465</v>
      </c>
      <c r="E86" s="141">
        <v>873</v>
      </c>
      <c r="F86" s="161" t="str">
        <f>VLOOKUP(E86,VIP!$A$2:$O14806,2,0)</f>
        <v>DRBR873</v>
      </c>
      <c r="G86" s="161" t="str">
        <f>VLOOKUP(E86,'LISTADO ATM'!$A$2:$B$901,2,0)</f>
        <v xml:space="preserve">ATM Centro de Caja San Cristóbal II </v>
      </c>
      <c r="H86" s="161" t="str">
        <f>VLOOKUP(E86,VIP!$A$2:$O19767,7,FALSE)</f>
        <v>Si</v>
      </c>
      <c r="I86" s="161" t="str">
        <f>VLOOKUP(E86,VIP!$A$2:$O11732,8,FALSE)</f>
        <v>Si</v>
      </c>
      <c r="J86" s="161" t="str">
        <f>VLOOKUP(E86,VIP!$A$2:$O11682,8,FALSE)</f>
        <v>Si</v>
      </c>
      <c r="K86" s="161" t="str">
        <f>VLOOKUP(E86,VIP!$A$2:$O15256,6,0)</f>
        <v>SI</v>
      </c>
      <c r="L86" s="146" t="s">
        <v>2414</v>
      </c>
      <c r="M86" s="166" t="s">
        <v>2697</v>
      </c>
      <c r="N86" s="98" t="s">
        <v>2449</v>
      </c>
      <c r="O86" s="161" t="s">
        <v>2466</v>
      </c>
      <c r="P86" s="98"/>
      <c r="Q86" s="166" t="s">
        <v>2748</v>
      </c>
    </row>
    <row r="87" spans="1:17" ht="18" x14ac:dyDescent="0.25">
      <c r="A87" s="161" t="str">
        <f>VLOOKUP(E87,'LISTADO ATM'!$A$2:$C$902,3,0)</f>
        <v>ESTE</v>
      </c>
      <c r="B87" s="117" t="s">
        <v>2612</v>
      </c>
      <c r="C87" s="99">
        <v>44408.250949074078</v>
      </c>
      <c r="D87" s="99" t="s">
        <v>2445</v>
      </c>
      <c r="E87" s="141">
        <v>480</v>
      </c>
      <c r="F87" s="161" t="str">
        <f>VLOOKUP(E87,VIP!$A$2:$O14813,2,0)</f>
        <v>DRBR480</v>
      </c>
      <c r="G87" s="161" t="str">
        <f>VLOOKUP(E87,'LISTADO ATM'!$A$2:$B$901,2,0)</f>
        <v>ATM UNP Farmaconal Higuey</v>
      </c>
      <c r="H87" s="161" t="str">
        <f>VLOOKUP(E87,VIP!$A$2:$O19774,7,FALSE)</f>
        <v>N/A</v>
      </c>
      <c r="I87" s="161" t="str">
        <f>VLOOKUP(E87,VIP!$A$2:$O11739,8,FALSE)</f>
        <v>N/A</v>
      </c>
      <c r="J87" s="161" t="str">
        <f>VLOOKUP(E87,VIP!$A$2:$O11689,8,FALSE)</f>
        <v>N/A</v>
      </c>
      <c r="K87" s="161" t="str">
        <f>VLOOKUP(E87,VIP!$A$2:$O15263,6,0)</f>
        <v>N/A</v>
      </c>
      <c r="L87" s="146" t="s">
        <v>2414</v>
      </c>
      <c r="M87" s="166" t="s">
        <v>2697</v>
      </c>
      <c r="N87" s="98" t="s">
        <v>2449</v>
      </c>
      <c r="O87" s="161" t="s">
        <v>2450</v>
      </c>
      <c r="P87" s="98"/>
      <c r="Q87" s="166" t="s">
        <v>2748</v>
      </c>
    </row>
    <row r="88" spans="1:17" ht="18" x14ac:dyDescent="0.25">
      <c r="A88" s="161" t="str">
        <f>VLOOKUP(E88,'LISTADO ATM'!$A$2:$C$902,3,0)</f>
        <v>SUR</v>
      </c>
      <c r="B88" s="117" t="s">
        <v>2724</v>
      </c>
      <c r="C88" s="99">
        <v>44408.536932870367</v>
      </c>
      <c r="D88" s="99" t="s">
        <v>2465</v>
      </c>
      <c r="E88" s="141">
        <v>825</v>
      </c>
      <c r="F88" s="161" t="str">
        <f>VLOOKUP(E88,VIP!$A$2:$O14840,2,0)</f>
        <v>DRBR825</v>
      </c>
      <c r="G88" s="161" t="str">
        <f>VLOOKUP(E88,'LISTADO ATM'!$A$2:$B$901,2,0)</f>
        <v xml:space="preserve">ATM Estacion Eco Cibeles (Las Matas de Farfán) </v>
      </c>
      <c r="H88" s="161" t="str">
        <f>VLOOKUP(E88,VIP!$A$2:$O19801,7,FALSE)</f>
        <v>Si</v>
      </c>
      <c r="I88" s="161" t="str">
        <f>VLOOKUP(E88,VIP!$A$2:$O11766,8,FALSE)</f>
        <v>Si</v>
      </c>
      <c r="J88" s="161" t="str">
        <f>VLOOKUP(E88,VIP!$A$2:$O11716,8,FALSE)</f>
        <v>Si</v>
      </c>
      <c r="K88" s="161" t="str">
        <f>VLOOKUP(E88,VIP!$A$2:$O15290,6,0)</f>
        <v>NO</v>
      </c>
      <c r="L88" s="146" t="s">
        <v>2414</v>
      </c>
      <c r="M88" s="166" t="s">
        <v>2697</v>
      </c>
      <c r="N88" s="98" t="s">
        <v>2449</v>
      </c>
      <c r="O88" s="161" t="s">
        <v>2466</v>
      </c>
      <c r="P88" s="98"/>
      <c r="Q88" s="166" t="s">
        <v>2748</v>
      </c>
    </row>
    <row r="89" spans="1:17" ht="18" x14ac:dyDescent="0.25">
      <c r="A89" s="161" t="str">
        <f>VLOOKUP(E89,'LISTADO ATM'!$A$2:$C$902,3,0)</f>
        <v>DISTRITO NACIONAL</v>
      </c>
      <c r="B89" s="117" t="s">
        <v>2661</v>
      </c>
      <c r="C89" s="99">
        <v>44408.358738425923</v>
      </c>
      <c r="D89" s="99" t="s">
        <v>2445</v>
      </c>
      <c r="E89" s="141">
        <v>183</v>
      </c>
      <c r="F89" s="161" t="str">
        <f>VLOOKUP(E89,VIP!$A$2:$O14837,2,0)</f>
        <v>DRBR183</v>
      </c>
      <c r="G89" s="161" t="str">
        <f>VLOOKUP(E89,'LISTADO ATM'!$A$2:$B$901,2,0)</f>
        <v>ATM Estación Nativa Km. 22 Aut. Duarte.</v>
      </c>
      <c r="H89" s="161" t="str">
        <f>VLOOKUP(E89,VIP!$A$2:$O19798,7,FALSE)</f>
        <v>N/A</v>
      </c>
      <c r="I89" s="161" t="str">
        <f>VLOOKUP(E89,VIP!$A$2:$O11763,8,FALSE)</f>
        <v>N/A</v>
      </c>
      <c r="J89" s="161" t="str">
        <f>VLOOKUP(E89,VIP!$A$2:$O11713,8,FALSE)</f>
        <v>N/A</v>
      </c>
      <c r="K89" s="161" t="str">
        <f>VLOOKUP(E89,VIP!$A$2:$O15287,6,0)</f>
        <v>N/A</v>
      </c>
      <c r="L89" s="146" t="s">
        <v>2414</v>
      </c>
      <c r="M89" s="166" t="s">
        <v>2697</v>
      </c>
      <c r="N89" s="98" t="s">
        <v>2449</v>
      </c>
      <c r="O89" s="161" t="s">
        <v>2450</v>
      </c>
      <c r="P89" s="98"/>
      <c r="Q89" s="166" t="s">
        <v>2751</v>
      </c>
    </row>
    <row r="90" spans="1:17" ht="18" x14ac:dyDescent="0.25">
      <c r="A90" s="161" t="str">
        <f>VLOOKUP(E90,'LISTADO ATM'!$A$2:$C$902,3,0)</f>
        <v>DISTRITO NACIONAL</v>
      </c>
      <c r="B90" s="117" t="s">
        <v>2662</v>
      </c>
      <c r="C90" s="99">
        <v>44408.356377314813</v>
      </c>
      <c r="D90" s="99" t="s">
        <v>2445</v>
      </c>
      <c r="E90" s="141">
        <v>684</v>
      </c>
      <c r="F90" s="161" t="str">
        <f>VLOOKUP(E90,VIP!$A$2:$O14838,2,0)</f>
        <v>DRBR684</v>
      </c>
      <c r="G90" s="161" t="str">
        <f>VLOOKUP(E90,'LISTADO ATM'!$A$2:$B$901,2,0)</f>
        <v>ATM Estación Texaco Prolongación 27 Febrero</v>
      </c>
      <c r="H90" s="161" t="str">
        <f>VLOOKUP(E90,VIP!$A$2:$O19799,7,FALSE)</f>
        <v>NO</v>
      </c>
      <c r="I90" s="161" t="str">
        <f>VLOOKUP(E90,VIP!$A$2:$O11764,8,FALSE)</f>
        <v>NO</v>
      </c>
      <c r="J90" s="161" t="str">
        <f>VLOOKUP(E90,VIP!$A$2:$O11714,8,FALSE)</f>
        <v>NO</v>
      </c>
      <c r="K90" s="161" t="str">
        <f>VLOOKUP(E90,VIP!$A$2:$O15288,6,0)</f>
        <v>NO</v>
      </c>
      <c r="L90" s="146" t="s">
        <v>2414</v>
      </c>
      <c r="M90" s="166" t="s">
        <v>2697</v>
      </c>
      <c r="N90" s="98" t="s">
        <v>2449</v>
      </c>
      <c r="O90" s="161" t="s">
        <v>2450</v>
      </c>
      <c r="P90" s="98"/>
      <c r="Q90" s="166" t="s">
        <v>2751</v>
      </c>
    </row>
    <row r="91" spans="1:17" ht="18" x14ac:dyDescent="0.25">
      <c r="A91" s="161" t="str">
        <f>VLOOKUP(E91,'LISTADO ATM'!$A$2:$C$902,3,0)</f>
        <v>DISTRITO NACIONAL</v>
      </c>
      <c r="B91" s="117" t="s">
        <v>2664</v>
      </c>
      <c r="C91" s="99">
        <v>44408.35261574074</v>
      </c>
      <c r="D91" s="99" t="s">
        <v>2445</v>
      </c>
      <c r="E91" s="141">
        <v>900</v>
      </c>
      <c r="F91" s="161" t="str">
        <f>VLOOKUP(E91,VIP!$A$2:$O14840,2,0)</f>
        <v>DRBR900</v>
      </c>
      <c r="G91" s="161" t="str">
        <f>VLOOKUP(E91,'LISTADO ATM'!$A$2:$B$901,2,0)</f>
        <v xml:space="preserve">ATM UNP Merca Santo Domingo </v>
      </c>
      <c r="H91" s="161" t="str">
        <f>VLOOKUP(E91,VIP!$A$2:$O19801,7,FALSE)</f>
        <v>Si</v>
      </c>
      <c r="I91" s="161" t="str">
        <f>VLOOKUP(E91,VIP!$A$2:$O11766,8,FALSE)</f>
        <v>Si</v>
      </c>
      <c r="J91" s="161" t="str">
        <f>VLOOKUP(E91,VIP!$A$2:$O11716,8,FALSE)</f>
        <v>Si</v>
      </c>
      <c r="K91" s="161" t="str">
        <f>VLOOKUP(E91,VIP!$A$2:$O15290,6,0)</f>
        <v>NO</v>
      </c>
      <c r="L91" s="146" t="s">
        <v>2414</v>
      </c>
      <c r="M91" s="166" t="s">
        <v>2697</v>
      </c>
      <c r="N91" s="98" t="s">
        <v>2449</v>
      </c>
      <c r="O91" s="161" t="s">
        <v>2450</v>
      </c>
      <c r="P91" s="98"/>
      <c r="Q91" s="166" t="s">
        <v>2751</v>
      </c>
    </row>
    <row r="92" spans="1:17" ht="18" x14ac:dyDescent="0.25">
      <c r="A92" s="161" t="str">
        <f>VLOOKUP(E92,'LISTADO ATM'!$A$2:$C$902,3,0)</f>
        <v>NORTE</v>
      </c>
      <c r="B92" s="117" t="s">
        <v>2726</v>
      </c>
      <c r="C92" s="99">
        <v>44408.531585648147</v>
      </c>
      <c r="D92" s="99" t="s">
        <v>2658</v>
      </c>
      <c r="E92" s="141">
        <v>282</v>
      </c>
      <c r="F92" s="161" t="str">
        <f>VLOOKUP(E92,VIP!$A$2:$O14842,2,0)</f>
        <v>DRBR282</v>
      </c>
      <c r="G92" s="161" t="str">
        <f>VLOOKUP(E92,'LISTADO ATM'!$A$2:$B$901,2,0)</f>
        <v xml:space="preserve">ATM Autobanco Nibaje </v>
      </c>
      <c r="H92" s="161" t="str">
        <f>VLOOKUP(E92,VIP!$A$2:$O19803,7,FALSE)</f>
        <v>Si</v>
      </c>
      <c r="I92" s="161" t="str">
        <f>VLOOKUP(E92,VIP!$A$2:$O11768,8,FALSE)</f>
        <v>Si</v>
      </c>
      <c r="J92" s="161" t="str">
        <f>VLOOKUP(E92,VIP!$A$2:$O11718,8,FALSE)</f>
        <v>Si</v>
      </c>
      <c r="K92" s="161" t="str">
        <f>VLOOKUP(E92,VIP!$A$2:$O15292,6,0)</f>
        <v>NO</v>
      </c>
      <c r="L92" s="146" t="s">
        <v>2414</v>
      </c>
      <c r="M92" s="166" t="s">
        <v>2697</v>
      </c>
      <c r="N92" s="98" t="s">
        <v>2449</v>
      </c>
      <c r="O92" s="161" t="s">
        <v>2659</v>
      </c>
      <c r="P92" s="98"/>
      <c r="Q92" s="166" t="s">
        <v>2752</v>
      </c>
    </row>
    <row r="93" spans="1:17" ht="18" x14ac:dyDescent="0.25">
      <c r="A93" s="161" t="str">
        <f>VLOOKUP(E93,'LISTADO ATM'!$A$2:$C$902,3,0)</f>
        <v>ESTE</v>
      </c>
      <c r="B93" s="117" t="s">
        <v>2728</v>
      </c>
      <c r="C93" s="99">
        <v>44408.526944444442</v>
      </c>
      <c r="D93" s="99" t="s">
        <v>2465</v>
      </c>
      <c r="E93" s="141">
        <v>268</v>
      </c>
      <c r="F93" s="161" t="str">
        <f>VLOOKUP(E93,VIP!$A$2:$O14844,2,0)</f>
        <v>DRBR268</v>
      </c>
      <c r="G93" s="161" t="str">
        <f>VLOOKUP(E93,'LISTADO ATM'!$A$2:$B$901,2,0)</f>
        <v xml:space="preserve">ATM Autobanco La Altagracia (Higuey) </v>
      </c>
      <c r="H93" s="161" t="str">
        <f>VLOOKUP(E93,VIP!$A$2:$O19805,7,FALSE)</f>
        <v>Si</v>
      </c>
      <c r="I93" s="161" t="str">
        <f>VLOOKUP(E93,VIP!$A$2:$O11770,8,FALSE)</f>
        <v>Si</v>
      </c>
      <c r="J93" s="161" t="str">
        <f>VLOOKUP(E93,VIP!$A$2:$O11720,8,FALSE)</f>
        <v>Si</v>
      </c>
      <c r="K93" s="161" t="str">
        <f>VLOOKUP(E93,VIP!$A$2:$O15294,6,0)</f>
        <v>NO</v>
      </c>
      <c r="L93" s="146" t="s">
        <v>2414</v>
      </c>
      <c r="M93" s="166" t="s">
        <v>2697</v>
      </c>
      <c r="N93" s="98" t="s">
        <v>2449</v>
      </c>
      <c r="O93" s="161" t="s">
        <v>2466</v>
      </c>
      <c r="P93" s="98"/>
      <c r="Q93" s="166" t="s">
        <v>2752</v>
      </c>
    </row>
    <row r="94" spans="1:17" ht="18" x14ac:dyDescent="0.25">
      <c r="A94" s="161" t="str">
        <f>VLOOKUP(E94,'LISTADO ATM'!$A$2:$C$902,3,0)</f>
        <v>NORTE</v>
      </c>
      <c r="B94" s="117">
        <v>3335973109</v>
      </c>
      <c r="C94" s="99">
        <v>44407.763194444444</v>
      </c>
      <c r="D94" s="99" t="s">
        <v>2178</v>
      </c>
      <c r="E94" s="141">
        <v>528</v>
      </c>
      <c r="F94" s="161" t="str">
        <f>VLOOKUP(E94,VIP!$A$2:$O14799,2,0)</f>
        <v>DRBR284</v>
      </c>
      <c r="G94" s="161" t="str">
        <f>VLOOKUP(E94,'LISTADO ATM'!$A$2:$B$901,2,0)</f>
        <v xml:space="preserve">ATM Ferretería Ochoa (Santiago) </v>
      </c>
      <c r="H94" s="161" t="str">
        <f>VLOOKUP(E94,VIP!$A$2:$O19760,7,FALSE)</f>
        <v>Si</v>
      </c>
      <c r="I94" s="161" t="str">
        <f>VLOOKUP(E94,VIP!$A$2:$O11725,8,FALSE)</f>
        <v>Si</v>
      </c>
      <c r="J94" s="161" t="str">
        <f>VLOOKUP(E94,VIP!$A$2:$O11675,8,FALSE)</f>
        <v>Si</v>
      </c>
      <c r="K94" s="161" t="str">
        <f>VLOOKUP(E94,VIP!$A$2:$O15249,6,0)</f>
        <v>NO</v>
      </c>
      <c r="L94" s="146" t="s">
        <v>2461</v>
      </c>
      <c r="M94" s="166" t="s">
        <v>2697</v>
      </c>
      <c r="N94" s="98" t="s">
        <v>2449</v>
      </c>
      <c r="O94" s="161" t="s">
        <v>2579</v>
      </c>
      <c r="P94" s="98" t="s">
        <v>2602</v>
      </c>
      <c r="Q94" s="166" t="s">
        <v>2695</v>
      </c>
    </row>
    <row r="95" spans="1:17" ht="18" x14ac:dyDescent="0.25">
      <c r="A95" s="161" t="str">
        <f>VLOOKUP(E95,'LISTADO ATM'!$A$2:$C$902,3,0)</f>
        <v>ESTE</v>
      </c>
      <c r="B95" s="117">
        <v>3335972679</v>
      </c>
      <c r="C95" s="99">
        <v>44407.592905092592</v>
      </c>
      <c r="D95" s="99" t="s">
        <v>2177</v>
      </c>
      <c r="E95" s="141">
        <v>161</v>
      </c>
      <c r="F95" s="161" t="str">
        <f>VLOOKUP(E95,VIP!$A$2:$O14801,2,0)</f>
        <v>DRBR161</v>
      </c>
      <c r="G95" s="161" t="str">
        <f>VLOOKUP(E95,'LISTADO ATM'!$A$2:$B$901,2,0)</f>
        <v xml:space="preserve">ATM Jumbo Punta Cana </v>
      </c>
      <c r="H95" s="161" t="str">
        <f>VLOOKUP(E95,VIP!$A$2:$O19762,7,FALSE)</f>
        <v>Si</v>
      </c>
      <c r="I95" s="161" t="str">
        <f>VLOOKUP(E95,VIP!$A$2:$O11727,8,FALSE)</f>
        <v>Si</v>
      </c>
      <c r="J95" s="161" t="str">
        <f>VLOOKUP(E95,VIP!$A$2:$O11677,8,FALSE)</f>
        <v>Si</v>
      </c>
      <c r="K95" s="161" t="str">
        <f>VLOOKUP(E95,VIP!$A$2:$O15251,6,0)</f>
        <v>NO</v>
      </c>
      <c r="L95" s="146" t="s">
        <v>2461</v>
      </c>
      <c r="M95" s="166" t="s">
        <v>2697</v>
      </c>
      <c r="N95" s="98" t="s">
        <v>2449</v>
      </c>
      <c r="O95" s="161" t="s">
        <v>2451</v>
      </c>
      <c r="P95" s="167"/>
      <c r="Q95" s="166" t="s">
        <v>2686</v>
      </c>
    </row>
    <row r="96" spans="1:17" ht="18" x14ac:dyDescent="0.25">
      <c r="A96" s="163" t="str">
        <f>VLOOKUP(E96,'LISTADO ATM'!$A$2:$C$902,3,0)</f>
        <v>DISTRITO NACIONAL</v>
      </c>
      <c r="B96" s="117">
        <v>3335973156</v>
      </c>
      <c r="C96" s="99">
        <v>44407.831307870372</v>
      </c>
      <c r="D96" s="99" t="s">
        <v>2177</v>
      </c>
      <c r="E96" s="141">
        <v>85</v>
      </c>
      <c r="F96" s="163" t="str">
        <f>VLOOKUP(E96,VIP!$A$2:$O14833,2,0)</f>
        <v>DRBR085</v>
      </c>
      <c r="G96" s="163" t="str">
        <f>VLOOKUP(E96,'LISTADO ATM'!$A$2:$B$901,2,0)</f>
        <v xml:space="preserve">ATM Oficina San Isidro (Fuerza Aérea) </v>
      </c>
      <c r="H96" s="163" t="str">
        <f>VLOOKUP(E96,VIP!$A$2:$O19794,7,FALSE)</f>
        <v>Si</v>
      </c>
      <c r="I96" s="163" t="str">
        <f>VLOOKUP(E96,VIP!$A$2:$O11759,8,FALSE)</f>
        <v>Si</v>
      </c>
      <c r="J96" s="163" t="str">
        <f>VLOOKUP(E96,VIP!$A$2:$O11709,8,FALSE)</f>
        <v>Si</v>
      </c>
      <c r="K96" s="163" t="str">
        <f>VLOOKUP(E96,VIP!$A$2:$O15283,6,0)</f>
        <v>NO</v>
      </c>
      <c r="L96" s="146" t="s">
        <v>2461</v>
      </c>
      <c r="M96" s="166" t="s">
        <v>2697</v>
      </c>
      <c r="N96" s="98" t="s">
        <v>2449</v>
      </c>
      <c r="O96" s="163" t="s">
        <v>2451</v>
      </c>
      <c r="P96" s="98"/>
      <c r="Q96" s="166" t="s">
        <v>2696</v>
      </c>
    </row>
    <row r="97" spans="1:23" ht="18" x14ac:dyDescent="0.25">
      <c r="A97" s="163" t="str">
        <f>VLOOKUP(E97,'LISTADO ATM'!$A$2:$C$902,3,0)</f>
        <v>DISTRITO NACIONAL</v>
      </c>
      <c r="B97" s="117" t="s">
        <v>2604</v>
      </c>
      <c r="C97" s="99">
        <v>44407.972754629627</v>
      </c>
      <c r="D97" s="99" t="s">
        <v>2177</v>
      </c>
      <c r="E97" s="141">
        <v>527</v>
      </c>
      <c r="F97" s="163" t="str">
        <f>VLOOKUP(E97,VIP!$A$2:$O14802,2,0)</f>
        <v>DRBR527</v>
      </c>
      <c r="G97" s="163" t="str">
        <f>VLOOKUP(E97,'LISTADO ATM'!$A$2:$B$901,2,0)</f>
        <v>ATM Oficina Zona Oriental II</v>
      </c>
      <c r="H97" s="163" t="str">
        <f>VLOOKUP(E97,VIP!$A$2:$O19763,7,FALSE)</f>
        <v>Si</v>
      </c>
      <c r="I97" s="163" t="str">
        <f>VLOOKUP(E97,VIP!$A$2:$O11728,8,FALSE)</f>
        <v>Si</v>
      </c>
      <c r="J97" s="163" t="str">
        <f>VLOOKUP(E97,VIP!$A$2:$O11678,8,FALSE)</f>
        <v>Si</v>
      </c>
      <c r="K97" s="163" t="str">
        <f>VLOOKUP(E97,VIP!$A$2:$O15252,6,0)</f>
        <v>SI</v>
      </c>
      <c r="L97" s="146" t="s">
        <v>2461</v>
      </c>
      <c r="M97" s="166" t="s">
        <v>2697</v>
      </c>
      <c r="N97" s="98" t="s">
        <v>2449</v>
      </c>
      <c r="O97" s="163" t="s">
        <v>2451</v>
      </c>
      <c r="P97" s="98"/>
      <c r="Q97" s="166" t="s">
        <v>2696</v>
      </c>
    </row>
    <row r="98" spans="1:23" ht="18" x14ac:dyDescent="0.25">
      <c r="A98" s="163" t="str">
        <f>VLOOKUP(E98,'LISTADO ATM'!$A$2:$C$902,3,0)</f>
        <v>DISTRITO NACIONAL</v>
      </c>
      <c r="B98" s="117">
        <v>3335969586</v>
      </c>
      <c r="C98" s="99">
        <v>44405.376087962963</v>
      </c>
      <c r="D98" s="99" t="s">
        <v>2177</v>
      </c>
      <c r="E98" s="141">
        <v>415</v>
      </c>
      <c r="F98" s="163" t="str">
        <f>VLOOKUP(E98,VIP!$A$2:$O14909,2,0)</f>
        <v>DRBR415</v>
      </c>
      <c r="G98" s="163" t="str">
        <f>VLOOKUP(E98,'LISTADO ATM'!$A$2:$B$901,2,0)</f>
        <v xml:space="preserve">ATM Autobanco San Martín I </v>
      </c>
      <c r="H98" s="163" t="str">
        <f>VLOOKUP(E98,VIP!$A$2:$O19870,7,FALSE)</f>
        <v>Si</v>
      </c>
      <c r="I98" s="163" t="str">
        <f>VLOOKUP(E98,VIP!$A$2:$O11835,8,FALSE)</f>
        <v>Si</v>
      </c>
      <c r="J98" s="163" t="str">
        <f>VLOOKUP(E98,VIP!$A$2:$O11785,8,FALSE)</f>
        <v>Si</v>
      </c>
      <c r="K98" s="163" t="str">
        <f>VLOOKUP(E98,VIP!$A$2:$O15359,6,0)</f>
        <v>NO</v>
      </c>
      <c r="L98" s="146" t="s">
        <v>2461</v>
      </c>
      <c r="M98" s="166" t="s">
        <v>2697</v>
      </c>
      <c r="N98" s="98" t="s">
        <v>2449</v>
      </c>
      <c r="O98" s="163" t="s">
        <v>2451</v>
      </c>
      <c r="P98" s="167"/>
      <c r="Q98" s="166" t="s">
        <v>2753</v>
      </c>
    </row>
    <row r="99" spans="1:23" ht="18" x14ac:dyDescent="0.25">
      <c r="A99" s="163" t="str">
        <f>VLOOKUP(E99,'LISTADO ATM'!$A$2:$C$902,3,0)</f>
        <v>DISTRITO NACIONAL</v>
      </c>
      <c r="B99" s="117">
        <v>3335972162</v>
      </c>
      <c r="C99" s="99">
        <v>44407.409594907411</v>
      </c>
      <c r="D99" s="99" t="s">
        <v>2177</v>
      </c>
      <c r="E99" s="141">
        <v>955</v>
      </c>
      <c r="F99" s="163" t="str">
        <f>VLOOKUP(E99,VIP!$A$2:$O14802,2,0)</f>
        <v>DRBR955</v>
      </c>
      <c r="G99" s="163" t="str">
        <f>VLOOKUP(E99,'LISTADO ATM'!$A$2:$B$901,2,0)</f>
        <v xml:space="preserve">ATM Oficina Americana Independencia II </v>
      </c>
      <c r="H99" s="163" t="str">
        <f>VLOOKUP(E99,VIP!$A$2:$O19763,7,FALSE)</f>
        <v>Si</v>
      </c>
      <c r="I99" s="163" t="str">
        <f>VLOOKUP(E99,VIP!$A$2:$O11728,8,FALSE)</f>
        <v>Si</v>
      </c>
      <c r="J99" s="163" t="str">
        <f>VLOOKUP(E99,VIP!$A$2:$O11678,8,FALSE)</f>
        <v>Si</v>
      </c>
      <c r="K99" s="163" t="str">
        <f>VLOOKUP(E99,VIP!$A$2:$O15252,6,0)</f>
        <v>NO</v>
      </c>
      <c r="L99" s="146" t="s">
        <v>2461</v>
      </c>
      <c r="M99" s="166" t="s">
        <v>2697</v>
      </c>
      <c r="N99" s="98" t="s">
        <v>2449</v>
      </c>
      <c r="O99" s="163" t="s">
        <v>2451</v>
      </c>
      <c r="P99" s="167"/>
      <c r="Q99" s="166" t="s">
        <v>2753</v>
      </c>
    </row>
    <row r="100" spans="1:23" ht="18" x14ac:dyDescent="0.25">
      <c r="A100" s="163" t="str">
        <f>VLOOKUP(E100,'LISTADO ATM'!$A$2:$C$902,3,0)</f>
        <v>NORTE</v>
      </c>
      <c r="B100" s="117">
        <v>3335973151</v>
      </c>
      <c r="C100" s="99">
        <v>44407.829629629632</v>
      </c>
      <c r="D100" s="99" t="s">
        <v>2177</v>
      </c>
      <c r="E100" s="141">
        <v>654</v>
      </c>
      <c r="F100" s="163" t="str">
        <f>VLOOKUP(E100,VIP!$A$2:$O14836,2,0)</f>
        <v>DRBR654</v>
      </c>
      <c r="G100" s="163" t="str">
        <f>VLOOKUP(E100,'LISTADO ATM'!$A$2:$B$901,2,0)</f>
        <v>ATM Autoservicio S/M Jumbo Puerto Plata</v>
      </c>
      <c r="H100" s="163" t="str">
        <f>VLOOKUP(E100,VIP!$A$2:$O19797,7,FALSE)</f>
        <v>Si</v>
      </c>
      <c r="I100" s="163" t="str">
        <f>VLOOKUP(E100,VIP!$A$2:$O11762,8,FALSE)</f>
        <v>Si</v>
      </c>
      <c r="J100" s="163" t="str">
        <f>VLOOKUP(E100,VIP!$A$2:$O11712,8,FALSE)</f>
        <v>Si</v>
      </c>
      <c r="K100" s="163" t="str">
        <f>VLOOKUP(E100,VIP!$A$2:$O15286,6,0)</f>
        <v>NO</v>
      </c>
      <c r="L100" s="146" t="s">
        <v>2461</v>
      </c>
      <c r="M100" s="166" t="s">
        <v>2697</v>
      </c>
      <c r="N100" s="98" t="s">
        <v>2449</v>
      </c>
      <c r="O100" s="163" t="s">
        <v>2579</v>
      </c>
      <c r="P100" s="98"/>
      <c r="Q100" s="166" t="s">
        <v>2754</v>
      </c>
    </row>
    <row r="101" spans="1:23" ht="18" x14ac:dyDescent="0.25">
      <c r="A101" s="163" t="str">
        <f>VLOOKUP(E101,'LISTADO ATM'!$A$2:$C$902,3,0)</f>
        <v>DISTRITO NACIONAL</v>
      </c>
      <c r="B101" s="117">
        <v>3335973169</v>
      </c>
      <c r="C101" s="99">
        <v>44407.871782407405</v>
      </c>
      <c r="D101" s="99" t="s">
        <v>2177</v>
      </c>
      <c r="E101" s="141">
        <v>904</v>
      </c>
      <c r="F101" s="163" t="str">
        <f>VLOOKUP(E101,VIP!$A$2:$O14822,2,0)</f>
        <v>DRBR24B</v>
      </c>
      <c r="G101" s="163" t="str">
        <f>VLOOKUP(E101,'LISTADO ATM'!$A$2:$B$901,2,0)</f>
        <v xml:space="preserve">ATM Oficina Multicentro La Sirena Churchill </v>
      </c>
      <c r="H101" s="163" t="str">
        <f>VLOOKUP(E101,VIP!$A$2:$O19783,7,FALSE)</f>
        <v>Si</v>
      </c>
      <c r="I101" s="163" t="str">
        <f>VLOOKUP(E101,VIP!$A$2:$O11748,8,FALSE)</f>
        <v>Si</v>
      </c>
      <c r="J101" s="163" t="str">
        <f>VLOOKUP(E101,VIP!$A$2:$O11698,8,FALSE)</f>
        <v>Si</v>
      </c>
      <c r="K101" s="163" t="str">
        <f>VLOOKUP(E101,VIP!$A$2:$O15272,6,0)</f>
        <v>SI</v>
      </c>
      <c r="L101" s="146" t="s">
        <v>2461</v>
      </c>
      <c r="M101" s="166" t="s">
        <v>2697</v>
      </c>
      <c r="N101" s="98" t="s">
        <v>2449</v>
      </c>
      <c r="O101" s="163" t="s">
        <v>2451</v>
      </c>
      <c r="P101" s="98"/>
      <c r="Q101" s="166" t="s">
        <v>2755</v>
      </c>
    </row>
    <row r="102" spans="1:23" ht="18" x14ac:dyDescent="0.25">
      <c r="A102" s="163" t="str">
        <f>VLOOKUP(E102,'LISTADO ATM'!$A$2:$C$902,3,0)</f>
        <v>ESTE</v>
      </c>
      <c r="B102" s="117" t="s">
        <v>2716</v>
      </c>
      <c r="C102" s="99">
        <v>44408.594328703701</v>
      </c>
      <c r="D102" s="99" t="s">
        <v>2177</v>
      </c>
      <c r="E102" s="141">
        <v>963</v>
      </c>
      <c r="F102" s="163" t="str">
        <f>VLOOKUP(E102,VIP!$A$2:$O14833,2,0)</f>
        <v>DRBR963</v>
      </c>
      <c r="G102" s="163" t="str">
        <f>VLOOKUP(E102,'LISTADO ATM'!$A$2:$B$901,2,0)</f>
        <v xml:space="preserve">ATM Multiplaza La Romana </v>
      </c>
      <c r="H102" s="163" t="str">
        <f>VLOOKUP(E102,VIP!$A$2:$O19794,7,FALSE)</f>
        <v>Si</v>
      </c>
      <c r="I102" s="163" t="str">
        <f>VLOOKUP(E102,VIP!$A$2:$O11759,8,FALSE)</f>
        <v>Si</v>
      </c>
      <c r="J102" s="163" t="str">
        <f>VLOOKUP(E102,VIP!$A$2:$O11709,8,FALSE)</f>
        <v>Si</v>
      </c>
      <c r="K102" s="163" t="str">
        <f>VLOOKUP(E102,VIP!$A$2:$O15283,6,0)</f>
        <v>NO</v>
      </c>
      <c r="L102" s="146" t="s">
        <v>2461</v>
      </c>
      <c r="M102" s="166" t="s">
        <v>2697</v>
      </c>
      <c r="N102" s="98" t="s">
        <v>2449</v>
      </c>
      <c r="O102" s="163" t="s">
        <v>2451</v>
      </c>
      <c r="P102" s="98"/>
      <c r="Q102" s="166" t="s">
        <v>2755</v>
      </c>
    </row>
    <row r="103" spans="1:23" ht="18" x14ac:dyDescent="0.25">
      <c r="A103" s="163" t="str">
        <f>VLOOKUP(E103,'LISTADO ATM'!$A$2:$C$902,3,0)</f>
        <v>DISTRITO NACIONAL</v>
      </c>
      <c r="B103" s="117">
        <v>3335967534</v>
      </c>
      <c r="C103" s="99">
        <v>44403.668344907404</v>
      </c>
      <c r="D103" s="99" t="s">
        <v>2177</v>
      </c>
      <c r="E103" s="141">
        <v>34</v>
      </c>
      <c r="F103" s="163" t="str">
        <f>VLOOKUP(E103,VIP!$A$2:$O14663,2,0)</f>
        <v>DRBR034</v>
      </c>
      <c r="G103" s="163" t="str">
        <f>VLOOKUP(E103,'LISTADO ATM'!$A$2:$B$901,2,0)</f>
        <v xml:space="preserve">ATM Plaza de la Salud </v>
      </c>
      <c r="H103" s="163" t="str">
        <f>VLOOKUP(E103,VIP!$A$2:$O19624,7,FALSE)</f>
        <v>Si</v>
      </c>
      <c r="I103" s="163" t="str">
        <f>VLOOKUP(E103,VIP!$A$2:$O11589,8,FALSE)</f>
        <v>Si</v>
      </c>
      <c r="J103" s="163" t="str">
        <f>VLOOKUP(E103,VIP!$A$2:$O11539,8,FALSE)</f>
        <v>Si</v>
      </c>
      <c r="K103" s="163" t="str">
        <f>VLOOKUP(E103,VIP!$A$2:$O15113,6,0)</f>
        <v>NO</v>
      </c>
      <c r="L103" s="146" t="s">
        <v>2216</v>
      </c>
      <c r="M103" s="98" t="s">
        <v>2442</v>
      </c>
      <c r="N103" s="98" t="s">
        <v>2449</v>
      </c>
      <c r="O103" s="163" t="s">
        <v>2451</v>
      </c>
      <c r="P103" s="167"/>
      <c r="Q103" s="98" t="s">
        <v>2216</v>
      </c>
    </row>
    <row r="104" spans="1:23" ht="18" x14ac:dyDescent="0.25">
      <c r="A104" s="163" t="str">
        <f>VLOOKUP(E104,'LISTADO ATM'!$A$2:$C$902,3,0)</f>
        <v>DISTRITO NACIONAL</v>
      </c>
      <c r="B104" s="117">
        <v>3335970840</v>
      </c>
      <c r="C104" s="99">
        <v>44406.349664351852</v>
      </c>
      <c r="D104" s="99" t="s">
        <v>2177</v>
      </c>
      <c r="E104" s="141">
        <v>232</v>
      </c>
      <c r="F104" s="163" t="str">
        <f>VLOOKUP(E104,VIP!$A$2:$O14759,2,0)</f>
        <v>DRBR232</v>
      </c>
      <c r="G104" s="163" t="str">
        <f>VLOOKUP(E104,'LISTADO ATM'!$A$2:$B$901,2,0)</f>
        <v xml:space="preserve">ATM S/M Nacional Charles de Gaulle </v>
      </c>
      <c r="H104" s="163" t="str">
        <f>VLOOKUP(E104,VIP!$A$2:$O19720,7,FALSE)</f>
        <v>Si</v>
      </c>
      <c r="I104" s="163" t="str">
        <f>VLOOKUP(E104,VIP!$A$2:$O11685,8,FALSE)</f>
        <v>Si</v>
      </c>
      <c r="J104" s="163" t="str">
        <f>VLOOKUP(E104,VIP!$A$2:$O11635,8,FALSE)</f>
        <v>Si</v>
      </c>
      <c r="K104" s="163" t="str">
        <f>VLOOKUP(E104,VIP!$A$2:$O15209,6,0)</f>
        <v>SI</v>
      </c>
      <c r="L104" s="146" t="s">
        <v>2216</v>
      </c>
      <c r="M104" s="98" t="s">
        <v>2442</v>
      </c>
      <c r="N104" s="98" t="s">
        <v>2449</v>
      </c>
      <c r="O104" s="163" t="s">
        <v>2451</v>
      </c>
      <c r="P104" s="167"/>
      <c r="Q104" s="98" t="s">
        <v>2216</v>
      </c>
    </row>
    <row r="105" spans="1:23" ht="18" x14ac:dyDescent="0.25">
      <c r="A105" s="163" t="str">
        <f>VLOOKUP(E105,'LISTADO ATM'!$A$2:$C$902,3,0)</f>
        <v>DISTRITO NACIONAL</v>
      </c>
      <c r="B105" s="117">
        <v>3335972435</v>
      </c>
      <c r="C105" s="99">
        <v>44407.493668981479</v>
      </c>
      <c r="D105" s="99" t="s">
        <v>2177</v>
      </c>
      <c r="E105" s="141">
        <v>453</v>
      </c>
      <c r="F105" s="163" t="str">
        <f>VLOOKUP(E105,VIP!$A$2:$O14815,2,0)</f>
        <v>DRBR453</v>
      </c>
      <c r="G105" s="163" t="str">
        <f>VLOOKUP(E105,'LISTADO ATM'!$A$2:$B$901,2,0)</f>
        <v xml:space="preserve">ATM Autobanco Sarasota II </v>
      </c>
      <c r="H105" s="163" t="str">
        <f>VLOOKUP(E105,VIP!$A$2:$O19776,7,FALSE)</f>
        <v>Si</v>
      </c>
      <c r="I105" s="163" t="str">
        <f>VLOOKUP(E105,VIP!$A$2:$O11741,8,FALSE)</f>
        <v>Si</v>
      </c>
      <c r="J105" s="163" t="str">
        <f>VLOOKUP(E105,VIP!$A$2:$O11691,8,FALSE)</f>
        <v>Si</v>
      </c>
      <c r="K105" s="163" t="str">
        <f>VLOOKUP(E105,VIP!$A$2:$O15265,6,0)</f>
        <v>SI</v>
      </c>
      <c r="L105" s="146" t="s">
        <v>2216</v>
      </c>
      <c r="M105" s="98" t="s">
        <v>2442</v>
      </c>
      <c r="N105" s="98" t="s">
        <v>2449</v>
      </c>
      <c r="O105" s="163" t="s">
        <v>2451</v>
      </c>
      <c r="P105" s="167"/>
      <c r="Q105" s="98" t="s">
        <v>2216</v>
      </c>
    </row>
    <row r="106" spans="1:23" ht="18" x14ac:dyDescent="0.25">
      <c r="A106" s="163" t="str">
        <f>VLOOKUP(E106,'LISTADO ATM'!$A$2:$C$902,3,0)</f>
        <v>DISTRITO NACIONAL</v>
      </c>
      <c r="B106" s="117">
        <v>3335972458</v>
      </c>
      <c r="C106" s="99">
        <v>44407.503541666665</v>
      </c>
      <c r="D106" s="99" t="s">
        <v>2177</v>
      </c>
      <c r="E106" s="141">
        <v>883</v>
      </c>
      <c r="F106" s="163" t="str">
        <f>VLOOKUP(E106,VIP!$A$2:$O14814,2,0)</f>
        <v>DRBR883</v>
      </c>
      <c r="G106" s="163" t="str">
        <f>VLOOKUP(E106,'LISTADO ATM'!$A$2:$B$901,2,0)</f>
        <v xml:space="preserve">ATM Oficina Filadelfia Plaza </v>
      </c>
      <c r="H106" s="163" t="str">
        <f>VLOOKUP(E106,VIP!$A$2:$O19775,7,FALSE)</f>
        <v>Si</v>
      </c>
      <c r="I106" s="163" t="str">
        <f>VLOOKUP(E106,VIP!$A$2:$O11740,8,FALSE)</f>
        <v>Si</v>
      </c>
      <c r="J106" s="163" t="str">
        <f>VLOOKUP(E106,VIP!$A$2:$O11690,8,FALSE)</f>
        <v>Si</v>
      </c>
      <c r="K106" s="163" t="str">
        <f>VLOOKUP(E106,VIP!$A$2:$O15264,6,0)</f>
        <v>NO</v>
      </c>
      <c r="L106" s="146" t="s">
        <v>2216</v>
      </c>
      <c r="M106" s="98" t="s">
        <v>2442</v>
      </c>
      <c r="N106" s="98" t="s">
        <v>2449</v>
      </c>
      <c r="O106" s="163" t="s">
        <v>2451</v>
      </c>
      <c r="P106" s="167"/>
      <c r="Q106" s="98" t="s">
        <v>2216</v>
      </c>
    </row>
    <row r="107" spans="1:23" ht="18" x14ac:dyDescent="0.25">
      <c r="A107" s="163" t="str">
        <f>VLOOKUP(E107,'LISTADO ATM'!$A$2:$C$902,3,0)</f>
        <v>DISTRITO NACIONAL</v>
      </c>
      <c r="B107" s="117">
        <v>3335972465</v>
      </c>
      <c r="C107" s="99">
        <v>44407.504560185182</v>
      </c>
      <c r="D107" s="99" t="s">
        <v>2177</v>
      </c>
      <c r="E107" s="141">
        <v>302</v>
      </c>
      <c r="F107" s="163" t="str">
        <f>VLOOKUP(E107,VIP!$A$2:$O14813,2,0)</f>
        <v>DRBR302</v>
      </c>
      <c r="G107" s="163" t="str">
        <f>VLOOKUP(E107,'LISTADO ATM'!$A$2:$B$901,2,0)</f>
        <v xml:space="preserve">ATM S/M Aprezio Los Mameyes  </v>
      </c>
      <c r="H107" s="163" t="str">
        <f>VLOOKUP(E107,VIP!$A$2:$O19774,7,FALSE)</f>
        <v>Si</v>
      </c>
      <c r="I107" s="163" t="str">
        <f>VLOOKUP(E107,VIP!$A$2:$O11739,8,FALSE)</f>
        <v>Si</v>
      </c>
      <c r="J107" s="163" t="str">
        <f>VLOOKUP(E107,VIP!$A$2:$O11689,8,FALSE)</f>
        <v>Si</v>
      </c>
      <c r="K107" s="163" t="str">
        <f>VLOOKUP(E107,VIP!$A$2:$O15263,6,0)</f>
        <v>NO</v>
      </c>
      <c r="L107" s="146" t="s">
        <v>2216</v>
      </c>
      <c r="M107" s="98" t="s">
        <v>2442</v>
      </c>
      <c r="N107" s="98" t="s">
        <v>2449</v>
      </c>
      <c r="O107" s="163" t="s">
        <v>2451</v>
      </c>
      <c r="P107" s="167"/>
      <c r="Q107" s="98" t="s">
        <v>2216</v>
      </c>
    </row>
    <row r="108" spans="1:23" ht="18" x14ac:dyDescent="0.25">
      <c r="A108" s="164" t="str">
        <f>VLOOKUP(E108,'LISTADO ATM'!$A$2:$C$902,3,0)</f>
        <v>DISTRITO NACIONAL</v>
      </c>
      <c r="B108" s="117">
        <v>3335972762</v>
      </c>
      <c r="C108" s="99">
        <v>44407.610173611109</v>
      </c>
      <c r="D108" s="99" t="s">
        <v>2177</v>
      </c>
      <c r="E108" s="141">
        <v>560</v>
      </c>
      <c r="F108" s="164" t="str">
        <f>VLOOKUP(E108,VIP!$A$2:$O14799,2,0)</f>
        <v>DRBR229</v>
      </c>
      <c r="G108" s="164" t="str">
        <f>VLOOKUP(E108,'LISTADO ATM'!$A$2:$B$901,2,0)</f>
        <v xml:space="preserve">ATM Junta Central Electoral </v>
      </c>
      <c r="H108" s="164" t="str">
        <f>VLOOKUP(E108,VIP!$A$2:$O19760,7,FALSE)</f>
        <v>Si</v>
      </c>
      <c r="I108" s="164" t="str">
        <f>VLOOKUP(E108,VIP!$A$2:$O11725,8,FALSE)</f>
        <v>Si</v>
      </c>
      <c r="J108" s="164" t="str">
        <f>VLOOKUP(E108,VIP!$A$2:$O11675,8,FALSE)</f>
        <v>Si</v>
      </c>
      <c r="K108" s="164" t="str">
        <f>VLOOKUP(E108,VIP!$A$2:$O15249,6,0)</f>
        <v>SI</v>
      </c>
      <c r="L108" s="146" t="s">
        <v>2216</v>
      </c>
      <c r="M108" s="98" t="s">
        <v>2442</v>
      </c>
      <c r="N108" s="98" t="s">
        <v>2449</v>
      </c>
      <c r="O108" s="164" t="s">
        <v>2451</v>
      </c>
      <c r="P108" s="167"/>
      <c r="Q108" s="98" t="s">
        <v>2216</v>
      </c>
      <c r="R108" s="44"/>
      <c r="S108" s="105"/>
      <c r="T108" s="105"/>
      <c r="U108" s="105"/>
      <c r="V108" s="79"/>
      <c r="W108" s="69"/>
    </row>
    <row r="109" spans="1:23" ht="18" x14ac:dyDescent="0.25">
      <c r="A109" s="164" t="str">
        <f>VLOOKUP(E109,'LISTADO ATM'!$A$2:$C$902,3,0)</f>
        <v>DISTRITO NACIONAL</v>
      </c>
      <c r="B109" s="117">
        <v>3335972919</v>
      </c>
      <c r="C109" s="99">
        <v>44407.647627314815</v>
      </c>
      <c r="D109" s="99" t="s">
        <v>2177</v>
      </c>
      <c r="E109" s="141">
        <v>224</v>
      </c>
      <c r="F109" s="164" t="str">
        <f>VLOOKUP(E109,VIP!$A$2:$O14814,2,0)</f>
        <v>DRBR224</v>
      </c>
      <c r="G109" s="164" t="str">
        <f>VLOOKUP(E109,'LISTADO ATM'!$A$2:$B$901,2,0)</f>
        <v xml:space="preserve">ATM S/M Nacional El Millón (Núñez de Cáceres) </v>
      </c>
      <c r="H109" s="164" t="str">
        <f>VLOOKUP(E109,VIP!$A$2:$O19775,7,FALSE)</f>
        <v>Si</v>
      </c>
      <c r="I109" s="164" t="str">
        <f>VLOOKUP(E109,VIP!$A$2:$O11740,8,FALSE)</f>
        <v>Si</v>
      </c>
      <c r="J109" s="164" t="str">
        <f>VLOOKUP(E109,VIP!$A$2:$O11690,8,FALSE)</f>
        <v>Si</v>
      </c>
      <c r="K109" s="164" t="str">
        <f>VLOOKUP(E109,VIP!$A$2:$O15264,6,0)</f>
        <v>SI</v>
      </c>
      <c r="L109" s="146" t="s">
        <v>2216</v>
      </c>
      <c r="M109" s="98" t="s">
        <v>2442</v>
      </c>
      <c r="N109" s="98" t="s">
        <v>2601</v>
      </c>
      <c r="O109" s="164" t="s">
        <v>2451</v>
      </c>
      <c r="P109" s="167"/>
      <c r="Q109" s="98" t="s">
        <v>2216</v>
      </c>
      <c r="R109" s="44"/>
      <c r="S109" s="105"/>
      <c r="T109" s="105"/>
      <c r="U109" s="105"/>
      <c r="V109" s="79"/>
      <c r="W109" s="69"/>
    </row>
    <row r="110" spans="1:23" ht="18" x14ac:dyDescent="0.25">
      <c r="A110" s="164" t="str">
        <f>VLOOKUP(E110,'LISTADO ATM'!$A$2:$C$902,3,0)</f>
        <v>DISTRITO NACIONAL</v>
      </c>
      <c r="B110" s="117">
        <v>3335972930</v>
      </c>
      <c r="C110" s="99">
        <v>44407.652141203704</v>
      </c>
      <c r="D110" s="99" t="s">
        <v>2177</v>
      </c>
      <c r="E110" s="141">
        <v>473</v>
      </c>
      <c r="F110" s="164" t="str">
        <f>VLOOKUP(E110,VIP!$A$2:$O14808,2,0)</f>
        <v>DRBR473</v>
      </c>
      <c r="G110" s="164" t="str">
        <f>VLOOKUP(E110,'LISTADO ATM'!$A$2:$B$901,2,0)</f>
        <v xml:space="preserve">ATM Oficina Carrefour II </v>
      </c>
      <c r="H110" s="164" t="str">
        <f>VLOOKUP(E110,VIP!$A$2:$O19769,7,FALSE)</f>
        <v>Si</v>
      </c>
      <c r="I110" s="164" t="str">
        <f>VLOOKUP(E110,VIP!$A$2:$O11734,8,FALSE)</f>
        <v>Si</v>
      </c>
      <c r="J110" s="164" t="str">
        <f>VLOOKUP(E110,VIP!$A$2:$O11684,8,FALSE)</f>
        <v>Si</v>
      </c>
      <c r="K110" s="164" t="str">
        <f>VLOOKUP(E110,VIP!$A$2:$O15258,6,0)</f>
        <v>NO</v>
      </c>
      <c r="L110" s="146" t="s">
        <v>2216</v>
      </c>
      <c r="M110" s="98" t="s">
        <v>2442</v>
      </c>
      <c r="N110" s="98" t="s">
        <v>2449</v>
      </c>
      <c r="O110" s="164" t="s">
        <v>2451</v>
      </c>
      <c r="P110" s="167"/>
      <c r="Q110" s="98" t="s">
        <v>2216</v>
      </c>
      <c r="R110" s="44"/>
      <c r="S110" s="105"/>
      <c r="T110" s="105"/>
      <c r="U110" s="105"/>
      <c r="V110" s="79"/>
      <c r="W110" s="69"/>
    </row>
    <row r="111" spans="1:23" ht="18" x14ac:dyDescent="0.25">
      <c r="A111" s="164" t="str">
        <f>VLOOKUP(E111,'LISTADO ATM'!$A$2:$C$902,3,0)</f>
        <v>DISTRITO NACIONAL</v>
      </c>
      <c r="B111" s="117">
        <v>3335973071</v>
      </c>
      <c r="C111" s="99">
        <v>44407.718958333331</v>
      </c>
      <c r="D111" s="99" t="s">
        <v>2177</v>
      </c>
      <c r="E111" s="141">
        <v>327</v>
      </c>
      <c r="F111" s="164" t="str">
        <f>VLOOKUP(E111,VIP!$A$2:$O14806,2,0)</f>
        <v>DRBR327</v>
      </c>
      <c r="G111" s="164" t="str">
        <f>VLOOKUP(E111,'LISTADO ATM'!$A$2:$B$901,2,0)</f>
        <v xml:space="preserve">ATM UNP CCN (Nacional 27 de Febrero) </v>
      </c>
      <c r="H111" s="164" t="str">
        <f>VLOOKUP(E111,VIP!$A$2:$O19767,7,FALSE)</f>
        <v>Si</v>
      </c>
      <c r="I111" s="164" t="str">
        <f>VLOOKUP(E111,VIP!$A$2:$O11732,8,FALSE)</f>
        <v>Si</v>
      </c>
      <c r="J111" s="164" t="str">
        <f>VLOOKUP(E111,VIP!$A$2:$O11682,8,FALSE)</f>
        <v>Si</v>
      </c>
      <c r="K111" s="164" t="str">
        <f>VLOOKUP(E111,VIP!$A$2:$O15256,6,0)</f>
        <v>NO</v>
      </c>
      <c r="L111" s="146" t="s">
        <v>2216</v>
      </c>
      <c r="M111" s="98" t="s">
        <v>2442</v>
      </c>
      <c r="N111" s="98" t="s">
        <v>2449</v>
      </c>
      <c r="O111" s="164" t="s">
        <v>2451</v>
      </c>
      <c r="P111" s="167"/>
      <c r="Q111" s="98" t="s">
        <v>2216</v>
      </c>
      <c r="R111" s="44"/>
      <c r="S111" s="105"/>
      <c r="T111" s="105"/>
      <c r="U111" s="105"/>
      <c r="V111" s="79"/>
      <c r="W111" s="69"/>
    </row>
    <row r="112" spans="1:23" ht="18" x14ac:dyDescent="0.25">
      <c r="A112" s="164" t="str">
        <f>VLOOKUP(E112,'LISTADO ATM'!$A$2:$C$902,3,0)</f>
        <v>DISTRITO NACIONAL</v>
      </c>
      <c r="B112" s="117">
        <v>3335973075</v>
      </c>
      <c r="C112" s="99">
        <v>44407.720578703702</v>
      </c>
      <c r="D112" s="99" t="s">
        <v>2177</v>
      </c>
      <c r="E112" s="141">
        <v>225</v>
      </c>
      <c r="F112" s="164" t="str">
        <f>VLOOKUP(E112,VIP!$A$2:$O14805,2,0)</f>
        <v>DRBR225</v>
      </c>
      <c r="G112" s="164" t="str">
        <f>VLOOKUP(E112,'LISTADO ATM'!$A$2:$B$901,2,0)</f>
        <v xml:space="preserve">ATM S/M Nacional Arroyo Hondo </v>
      </c>
      <c r="H112" s="164" t="str">
        <f>VLOOKUP(E112,VIP!$A$2:$O19766,7,FALSE)</f>
        <v>Si</v>
      </c>
      <c r="I112" s="164" t="str">
        <f>VLOOKUP(E112,VIP!$A$2:$O11731,8,FALSE)</f>
        <v>Si</v>
      </c>
      <c r="J112" s="164" t="str">
        <f>VLOOKUP(E112,VIP!$A$2:$O11681,8,FALSE)</f>
        <v>Si</v>
      </c>
      <c r="K112" s="164" t="str">
        <f>VLOOKUP(E112,VIP!$A$2:$O15255,6,0)</f>
        <v>NO</v>
      </c>
      <c r="L112" s="146" t="s">
        <v>2216</v>
      </c>
      <c r="M112" s="98" t="s">
        <v>2442</v>
      </c>
      <c r="N112" s="98" t="s">
        <v>2449</v>
      </c>
      <c r="O112" s="164" t="s">
        <v>2451</v>
      </c>
      <c r="P112" s="167"/>
      <c r="Q112" s="98" t="s">
        <v>2216</v>
      </c>
      <c r="R112" s="44"/>
      <c r="S112" s="105"/>
      <c r="T112" s="105"/>
      <c r="U112" s="105"/>
      <c r="V112" s="79"/>
      <c r="W112" s="69"/>
    </row>
    <row r="113" spans="1:23" ht="18" x14ac:dyDescent="0.25">
      <c r="A113" s="164" t="str">
        <f>VLOOKUP(E113,'LISTADO ATM'!$A$2:$C$902,3,0)</f>
        <v>SUR</v>
      </c>
      <c r="B113" s="117">
        <v>3335973149</v>
      </c>
      <c r="C113" s="99">
        <v>44407.82744212963</v>
      </c>
      <c r="D113" s="99" t="s">
        <v>2177</v>
      </c>
      <c r="E113" s="141">
        <v>84</v>
      </c>
      <c r="F113" s="164" t="str">
        <f>VLOOKUP(E113,VIP!$A$2:$O14837,2,0)</f>
        <v>DRBR084</v>
      </c>
      <c r="G113" s="164" t="str">
        <f>VLOOKUP(E113,'LISTADO ATM'!$A$2:$B$901,2,0)</f>
        <v xml:space="preserve">ATM Oficina Multicentro Sirena San Cristóbal </v>
      </c>
      <c r="H113" s="164" t="str">
        <f>VLOOKUP(E113,VIP!$A$2:$O19798,7,FALSE)</f>
        <v>Si</v>
      </c>
      <c r="I113" s="164" t="str">
        <f>VLOOKUP(E113,VIP!$A$2:$O11763,8,FALSE)</f>
        <v>Si</v>
      </c>
      <c r="J113" s="164" t="str">
        <f>VLOOKUP(E113,VIP!$A$2:$O11713,8,FALSE)</f>
        <v>Si</v>
      </c>
      <c r="K113" s="164" t="str">
        <f>VLOOKUP(E113,VIP!$A$2:$O15287,6,0)</f>
        <v>SI</v>
      </c>
      <c r="L113" s="146" t="s">
        <v>2216</v>
      </c>
      <c r="M113" s="98" t="s">
        <v>2442</v>
      </c>
      <c r="N113" s="98" t="s">
        <v>2449</v>
      </c>
      <c r="O113" s="164" t="s">
        <v>2451</v>
      </c>
      <c r="P113" s="98"/>
      <c r="Q113" s="98" t="s">
        <v>2216</v>
      </c>
      <c r="R113" s="44"/>
      <c r="S113" s="105"/>
      <c r="T113" s="105"/>
      <c r="U113" s="105"/>
      <c r="V113" s="79"/>
      <c r="W113" s="69"/>
    </row>
    <row r="114" spans="1:23" ht="18" x14ac:dyDescent="0.25">
      <c r="A114" s="164" t="str">
        <f>VLOOKUP(E114,'LISTADO ATM'!$A$2:$C$902,3,0)</f>
        <v>DISTRITO NACIONAL</v>
      </c>
      <c r="B114" s="117">
        <v>3335973155</v>
      </c>
      <c r="C114" s="99">
        <v>44407.830833333333</v>
      </c>
      <c r="D114" s="99" t="s">
        <v>2177</v>
      </c>
      <c r="E114" s="141">
        <v>87</v>
      </c>
      <c r="F114" s="164" t="str">
        <f>VLOOKUP(E114,VIP!$A$2:$O14834,2,0)</f>
        <v>DRBR087</v>
      </c>
      <c r="G114" s="164" t="str">
        <f>VLOOKUP(E114,'LISTADO ATM'!$A$2:$B$901,2,0)</f>
        <v xml:space="preserve">ATM Autoservicio Sarasota </v>
      </c>
      <c r="H114" s="164" t="str">
        <f>VLOOKUP(E114,VIP!$A$2:$O19795,7,FALSE)</f>
        <v>Si</v>
      </c>
      <c r="I114" s="164" t="str">
        <f>VLOOKUP(E114,VIP!$A$2:$O11760,8,FALSE)</f>
        <v>Si</v>
      </c>
      <c r="J114" s="164" t="str">
        <f>VLOOKUP(E114,VIP!$A$2:$O11710,8,FALSE)</f>
        <v>Si</v>
      </c>
      <c r="K114" s="164" t="str">
        <f>VLOOKUP(E114,VIP!$A$2:$O15284,6,0)</f>
        <v>NO</v>
      </c>
      <c r="L114" s="146" t="s">
        <v>2216</v>
      </c>
      <c r="M114" s="98" t="s">
        <v>2442</v>
      </c>
      <c r="N114" s="98" t="s">
        <v>2449</v>
      </c>
      <c r="O114" s="164" t="s">
        <v>2451</v>
      </c>
      <c r="P114" s="98"/>
      <c r="Q114" s="98" t="s">
        <v>2216</v>
      </c>
      <c r="R114" s="44"/>
      <c r="S114" s="105"/>
      <c r="T114" s="105"/>
      <c r="U114" s="105"/>
      <c r="V114" s="79"/>
      <c r="W114" s="69"/>
    </row>
    <row r="115" spans="1:23" ht="18" x14ac:dyDescent="0.25">
      <c r="A115" s="164" t="str">
        <f>VLOOKUP(E115,'LISTADO ATM'!$A$2:$C$902,3,0)</f>
        <v>DISTRITO NACIONAL</v>
      </c>
      <c r="B115" s="117">
        <v>3335973194</v>
      </c>
      <c r="C115" s="99">
        <v>44407.931655092594</v>
      </c>
      <c r="D115" s="99" t="s">
        <v>2177</v>
      </c>
      <c r="E115" s="141">
        <v>70</v>
      </c>
      <c r="F115" s="164" t="str">
        <f>VLOOKUP(E115,VIP!$A$2:$O14802,2,0)</f>
        <v>DRBR070</v>
      </c>
      <c r="G115" s="164" t="str">
        <f>VLOOKUP(E115,'LISTADO ATM'!$A$2:$B$901,2,0)</f>
        <v xml:space="preserve">ATM Autoservicio Plaza Lama Zona Oriental </v>
      </c>
      <c r="H115" s="164" t="str">
        <f>VLOOKUP(E115,VIP!$A$2:$O19763,7,FALSE)</f>
        <v>Si</v>
      </c>
      <c r="I115" s="164" t="str">
        <f>VLOOKUP(E115,VIP!$A$2:$O11728,8,FALSE)</f>
        <v>Si</v>
      </c>
      <c r="J115" s="164" t="str">
        <f>VLOOKUP(E115,VIP!$A$2:$O11678,8,FALSE)</f>
        <v>Si</v>
      </c>
      <c r="K115" s="164" t="str">
        <f>VLOOKUP(E115,VIP!$A$2:$O15252,6,0)</f>
        <v>NO</v>
      </c>
      <c r="L115" s="146" t="s">
        <v>2216</v>
      </c>
      <c r="M115" s="98" t="s">
        <v>2442</v>
      </c>
      <c r="N115" s="98" t="s">
        <v>2449</v>
      </c>
      <c r="O115" s="164" t="s">
        <v>2451</v>
      </c>
      <c r="P115" s="98"/>
      <c r="Q115" s="98" t="s">
        <v>2216</v>
      </c>
      <c r="R115" s="44"/>
      <c r="S115" s="105"/>
      <c r="T115" s="105"/>
      <c r="U115" s="105"/>
      <c r="V115" s="79"/>
      <c r="W115" s="69"/>
    </row>
    <row r="116" spans="1:23" ht="18" x14ac:dyDescent="0.25">
      <c r="A116" s="164" t="str">
        <f>VLOOKUP(E116,'LISTADO ATM'!$A$2:$C$902,3,0)</f>
        <v>DISTRITO NACIONAL</v>
      </c>
      <c r="B116" s="117" t="s">
        <v>2620</v>
      </c>
      <c r="C116" s="99">
        <v>44408.497291666667</v>
      </c>
      <c r="D116" s="99" t="s">
        <v>2465</v>
      </c>
      <c r="E116" s="141">
        <v>551</v>
      </c>
      <c r="F116" s="164" t="str">
        <f>VLOOKUP(E116,VIP!$A$2:$O14803,2,0)</f>
        <v>DRBR01C</v>
      </c>
      <c r="G116" s="164" t="str">
        <f>VLOOKUP(E116,'LISTADO ATM'!$A$2:$B$901,2,0)</f>
        <v xml:space="preserve">ATM Oficina Padre Castellanos </v>
      </c>
      <c r="H116" s="164" t="str">
        <f>VLOOKUP(E116,VIP!$A$2:$O19764,7,FALSE)</f>
        <v>Si</v>
      </c>
      <c r="I116" s="164" t="str">
        <f>VLOOKUP(E116,VIP!$A$2:$O11729,8,FALSE)</f>
        <v>Si</v>
      </c>
      <c r="J116" s="164" t="str">
        <f>VLOOKUP(E116,VIP!$A$2:$O11679,8,FALSE)</f>
        <v>Si</v>
      </c>
      <c r="K116" s="164" t="str">
        <f>VLOOKUP(E116,VIP!$A$2:$O15253,6,0)</f>
        <v>NO</v>
      </c>
      <c r="L116" s="146" t="s">
        <v>2216</v>
      </c>
      <c r="M116" s="98" t="s">
        <v>2442</v>
      </c>
      <c r="N116" s="98" t="s">
        <v>2449</v>
      </c>
      <c r="O116" s="164" t="s">
        <v>2621</v>
      </c>
      <c r="P116" s="98"/>
      <c r="Q116" s="98" t="s">
        <v>2216</v>
      </c>
      <c r="R116" s="44"/>
      <c r="S116" s="105"/>
      <c r="T116" s="105"/>
      <c r="U116" s="105"/>
      <c r="V116" s="79"/>
      <c r="W116" s="69"/>
    </row>
    <row r="117" spans="1:23" ht="18" x14ac:dyDescent="0.25">
      <c r="A117" s="164" t="str">
        <f>VLOOKUP(E117,'LISTADO ATM'!$A$2:$C$902,3,0)</f>
        <v>SUR</v>
      </c>
      <c r="B117" s="117" t="s">
        <v>2729</v>
      </c>
      <c r="C117" s="99">
        <v>44408.507164351853</v>
      </c>
      <c r="D117" s="99" t="s">
        <v>2177</v>
      </c>
      <c r="E117" s="141">
        <v>470</v>
      </c>
      <c r="F117" s="164" t="str">
        <f>VLOOKUP(E117,VIP!$A$2:$O14845,2,0)</f>
        <v>DRBR470</v>
      </c>
      <c r="G117" s="164" t="str">
        <f>VLOOKUP(E117,'LISTADO ATM'!$A$2:$B$901,2,0)</f>
        <v xml:space="preserve">ATM Hospital Taiwán (Azua) </v>
      </c>
      <c r="H117" s="164" t="str">
        <f>VLOOKUP(E117,VIP!$A$2:$O19806,7,FALSE)</f>
        <v>Si</v>
      </c>
      <c r="I117" s="164" t="str">
        <f>VLOOKUP(E117,VIP!$A$2:$O11771,8,FALSE)</f>
        <v>Si</v>
      </c>
      <c r="J117" s="164" t="str">
        <f>VLOOKUP(E117,VIP!$A$2:$O11721,8,FALSE)</f>
        <v>Si</v>
      </c>
      <c r="K117" s="164" t="str">
        <f>VLOOKUP(E117,VIP!$A$2:$O15295,6,0)</f>
        <v>NO</v>
      </c>
      <c r="L117" s="146" t="s">
        <v>2216</v>
      </c>
      <c r="M117" s="98" t="s">
        <v>2442</v>
      </c>
      <c r="N117" s="98" t="s">
        <v>2449</v>
      </c>
      <c r="O117" s="164" t="s">
        <v>2451</v>
      </c>
      <c r="P117" s="98"/>
      <c r="Q117" s="98" t="s">
        <v>2216</v>
      </c>
      <c r="R117" s="44"/>
      <c r="S117" s="105"/>
      <c r="T117" s="105"/>
      <c r="U117" s="105"/>
      <c r="V117" s="79"/>
      <c r="W117" s="69"/>
    </row>
    <row r="118" spans="1:23" ht="18" x14ac:dyDescent="0.25">
      <c r="A118" s="164" t="str">
        <f>VLOOKUP(E118,'LISTADO ATM'!$A$2:$C$902,3,0)</f>
        <v>SUR</v>
      </c>
      <c r="B118" s="117" t="s">
        <v>2730</v>
      </c>
      <c r="C118" s="99">
        <v>44408.503611111111</v>
      </c>
      <c r="D118" s="99" t="s">
        <v>2177</v>
      </c>
      <c r="E118" s="141">
        <v>455</v>
      </c>
      <c r="F118" s="164" t="str">
        <f>VLOOKUP(E118,VIP!$A$2:$O14846,2,0)</f>
        <v>DRBR455</v>
      </c>
      <c r="G118" s="164" t="str">
        <f>VLOOKUP(E118,'LISTADO ATM'!$A$2:$B$901,2,0)</f>
        <v xml:space="preserve">ATM Oficina Baní II </v>
      </c>
      <c r="H118" s="164" t="str">
        <f>VLOOKUP(E118,VIP!$A$2:$O19807,7,FALSE)</f>
        <v>Si</v>
      </c>
      <c r="I118" s="164" t="str">
        <f>VLOOKUP(E118,VIP!$A$2:$O11772,8,FALSE)</f>
        <v>Si</v>
      </c>
      <c r="J118" s="164" t="str">
        <f>VLOOKUP(E118,VIP!$A$2:$O11722,8,FALSE)</f>
        <v>Si</v>
      </c>
      <c r="K118" s="164" t="str">
        <f>VLOOKUP(E118,VIP!$A$2:$O15296,6,0)</f>
        <v>NO</v>
      </c>
      <c r="L118" s="146" t="s">
        <v>2216</v>
      </c>
      <c r="M118" s="98" t="s">
        <v>2442</v>
      </c>
      <c r="N118" s="98" t="s">
        <v>2449</v>
      </c>
      <c r="O118" s="164" t="s">
        <v>2451</v>
      </c>
      <c r="P118" s="98"/>
      <c r="Q118" s="98" t="s">
        <v>2216</v>
      </c>
      <c r="R118" s="44"/>
      <c r="S118" s="105"/>
      <c r="T118" s="105"/>
      <c r="U118" s="105"/>
      <c r="V118" s="79"/>
      <c r="W118" s="69"/>
    </row>
    <row r="119" spans="1:23" ht="18" x14ac:dyDescent="0.25">
      <c r="A119" s="164" t="str">
        <f>VLOOKUP(E119,'LISTADO ATM'!$A$2:$C$902,3,0)</f>
        <v>NORTE</v>
      </c>
      <c r="B119" s="117" t="s">
        <v>2717</v>
      </c>
      <c r="C119" s="99">
        <v>44408.584548611114</v>
      </c>
      <c r="D119" s="99" t="s">
        <v>2177</v>
      </c>
      <c r="E119" s="141">
        <v>594</v>
      </c>
      <c r="F119" s="164" t="str">
        <f>VLOOKUP(E119,VIP!$A$2:$O14834,2,0)</f>
        <v>DRBR594</v>
      </c>
      <c r="G119" s="164" t="str">
        <f>VLOOKUP(E119,'LISTADO ATM'!$A$2:$B$901,2,0)</f>
        <v xml:space="preserve">ATM Plaza Venezuela II (Santiago) </v>
      </c>
      <c r="H119" s="164" t="str">
        <f>VLOOKUP(E119,VIP!$A$2:$O19795,7,FALSE)</f>
        <v>Si</v>
      </c>
      <c r="I119" s="164" t="str">
        <f>VLOOKUP(E119,VIP!$A$2:$O11760,8,FALSE)</f>
        <v>Si</v>
      </c>
      <c r="J119" s="164" t="str">
        <f>VLOOKUP(E119,VIP!$A$2:$O11710,8,FALSE)</f>
        <v>Si</v>
      </c>
      <c r="K119" s="164" t="str">
        <f>VLOOKUP(E119,VIP!$A$2:$O15284,6,0)</f>
        <v>NO</v>
      </c>
      <c r="L119" s="146" t="s">
        <v>2242</v>
      </c>
      <c r="M119" s="98" t="s">
        <v>2442</v>
      </c>
      <c r="N119" s="98" t="s">
        <v>2449</v>
      </c>
      <c r="O119" s="164" t="s">
        <v>2451</v>
      </c>
      <c r="P119" s="98"/>
      <c r="Q119" s="98" t="s">
        <v>2739</v>
      </c>
      <c r="R119" s="44"/>
      <c r="S119" s="105"/>
      <c r="T119" s="105"/>
      <c r="U119" s="105"/>
      <c r="V119" s="79"/>
      <c r="W119" s="69"/>
    </row>
    <row r="120" spans="1:23" ht="18" x14ac:dyDescent="0.25">
      <c r="A120" s="164" t="str">
        <f>VLOOKUP(E120,'LISTADO ATM'!$A$2:$C$902,3,0)</f>
        <v>DISTRITO NACIONAL</v>
      </c>
      <c r="B120" s="117">
        <v>3335971809</v>
      </c>
      <c r="C120" s="99">
        <v>44406.735798611109</v>
      </c>
      <c r="D120" s="99" t="s">
        <v>2177</v>
      </c>
      <c r="E120" s="141">
        <v>761</v>
      </c>
      <c r="F120" s="164" t="str">
        <f>VLOOKUP(E120,VIP!$A$2:$O14812,2,0)</f>
        <v>DRBR761</v>
      </c>
      <c r="G120" s="164" t="str">
        <f>VLOOKUP(E120,'LISTADO ATM'!$A$2:$B$901,2,0)</f>
        <v xml:space="preserve">ATM ISSPOL </v>
      </c>
      <c r="H120" s="164" t="str">
        <f>VLOOKUP(E120,VIP!$A$2:$O19773,7,FALSE)</f>
        <v>Si</v>
      </c>
      <c r="I120" s="164" t="str">
        <f>VLOOKUP(E120,VIP!$A$2:$O11738,8,FALSE)</f>
        <v>Si</v>
      </c>
      <c r="J120" s="164" t="str">
        <f>VLOOKUP(E120,VIP!$A$2:$O11688,8,FALSE)</f>
        <v>Si</v>
      </c>
      <c r="K120" s="164" t="str">
        <f>VLOOKUP(E120,VIP!$A$2:$O15262,6,0)</f>
        <v>NO</v>
      </c>
      <c r="L120" s="146" t="s">
        <v>2242</v>
      </c>
      <c r="M120" s="98" t="s">
        <v>2442</v>
      </c>
      <c r="N120" s="98" t="s">
        <v>2449</v>
      </c>
      <c r="O120" s="164" t="s">
        <v>2451</v>
      </c>
      <c r="P120" s="167"/>
      <c r="Q120" s="98" t="s">
        <v>2242</v>
      </c>
      <c r="R120" s="44"/>
      <c r="S120" s="105"/>
      <c r="T120" s="105"/>
      <c r="U120" s="105"/>
      <c r="V120" s="79"/>
      <c r="W120" s="69"/>
    </row>
    <row r="121" spans="1:23" ht="18" x14ac:dyDescent="0.25">
      <c r="A121" s="164" t="str">
        <f>VLOOKUP(E121,'LISTADO ATM'!$A$2:$C$902,3,0)</f>
        <v>DISTRITO NACIONAL</v>
      </c>
      <c r="B121" s="117">
        <v>3335971953</v>
      </c>
      <c r="C121" s="99">
        <v>44407.34646990741</v>
      </c>
      <c r="D121" s="99" t="s">
        <v>2177</v>
      </c>
      <c r="E121" s="141">
        <v>816</v>
      </c>
      <c r="F121" s="164" t="str">
        <f>VLOOKUP(E121,VIP!$A$2:$O14797,2,0)</f>
        <v>DRBR816</v>
      </c>
      <c r="G121" s="164" t="str">
        <f>VLOOKUP(E121,'LISTADO ATM'!$A$2:$B$901,2,0)</f>
        <v xml:space="preserve">ATM Oficina Pedro Brand </v>
      </c>
      <c r="H121" s="164" t="str">
        <f>VLOOKUP(E121,VIP!$A$2:$O19758,7,FALSE)</f>
        <v>Si</v>
      </c>
      <c r="I121" s="164" t="str">
        <f>VLOOKUP(E121,VIP!$A$2:$O11723,8,FALSE)</f>
        <v>Si</v>
      </c>
      <c r="J121" s="164" t="str">
        <f>VLOOKUP(E121,VIP!$A$2:$O11673,8,FALSE)</f>
        <v>Si</v>
      </c>
      <c r="K121" s="164" t="str">
        <f>VLOOKUP(E121,VIP!$A$2:$O15247,6,0)</f>
        <v>NO</v>
      </c>
      <c r="L121" s="146" t="s">
        <v>2242</v>
      </c>
      <c r="M121" s="98" t="s">
        <v>2442</v>
      </c>
      <c r="N121" s="98" t="s">
        <v>2449</v>
      </c>
      <c r="O121" s="164" t="s">
        <v>2451</v>
      </c>
      <c r="P121" s="167"/>
      <c r="Q121" s="98" t="s">
        <v>2242</v>
      </c>
      <c r="R121" s="44"/>
      <c r="S121" s="105"/>
      <c r="T121" s="105"/>
      <c r="U121" s="105"/>
      <c r="V121" s="79"/>
      <c r="W121" s="69"/>
    </row>
    <row r="122" spans="1:23" ht="18" x14ac:dyDescent="0.25">
      <c r="A122" s="164" t="str">
        <f>VLOOKUP(E122,'LISTADO ATM'!$A$2:$C$902,3,0)</f>
        <v>ESTE</v>
      </c>
      <c r="B122" s="117">
        <v>3335972953</v>
      </c>
      <c r="C122" s="99">
        <v>44407.660891203705</v>
      </c>
      <c r="D122" s="99" t="s">
        <v>2177</v>
      </c>
      <c r="E122" s="141">
        <v>213</v>
      </c>
      <c r="F122" s="164" t="str">
        <f>VLOOKUP(E122,VIP!$A$2:$O14801,2,0)</f>
        <v>DRBR213</v>
      </c>
      <c r="G122" s="164" t="str">
        <f>VLOOKUP(E122,'LISTADO ATM'!$A$2:$B$901,2,0)</f>
        <v xml:space="preserve">ATM Almacenes Iberia (La Romana) </v>
      </c>
      <c r="H122" s="164" t="str">
        <f>VLOOKUP(E122,VIP!$A$2:$O19762,7,FALSE)</f>
        <v>Si</v>
      </c>
      <c r="I122" s="164" t="str">
        <f>VLOOKUP(E122,VIP!$A$2:$O11727,8,FALSE)</f>
        <v>Si</v>
      </c>
      <c r="J122" s="164" t="str">
        <f>VLOOKUP(E122,VIP!$A$2:$O11677,8,FALSE)</f>
        <v>Si</v>
      </c>
      <c r="K122" s="164" t="str">
        <f>VLOOKUP(E122,VIP!$A$2:$O15251,6,0)</f>
        <v>NO</v>
      </c>
      <c r="L122" s="146" t="s">
        <v>2242</v>
      </c>
      <c r="M122" s="98" t="s">
        <v>2442</v>
      </c>
      <c r="N122" s="98" t="s">
        <v>2449</v>
      </c>
      <c r="O122" s="164" t="s">
        <v>2451</v>
      </c>
      <c r="P122" s="167"/>
      <c r="Q122" s="98" t="s">
        <v>2242</v>
      </c>
      <c r="R122" s="44"/>
      <c r="S122" s="105"/>
      <c r="T122" s="105"/>
      <c r="U122" s="105"/>
      <c r="V122" s="79"/>
      <c r="W122" s="69"/>
    </row>
    <row r="123" spans="1:23" ht="18" x14ac:dyDescent="0.25">
      <c r="A123" s="164" t="str">
        <f>VLOOKUP(E123,'LISTADO ATM'!$A$2:$C$902,3,0)</f>
        <v>ESTE</v>
      </c>
      <c r="B123" s="117">
        <v>3335973121</v>
      </c>
      <c r="C123" s="99">
        <v>44407.777106481481</v>
      </c>
      <c r="D123" s="99" t="s">
        <v>2177</v>
      </c>
      <c r="E123" s="141">
        <v>217</v>
      </c>
      <c r="F123" s="164" t="str">
        <f>VLOOKUP(E123,VIP!$A$2:$O14800,2,0)</f>
        <v>DRBR217</v>
      </c>
      <c r="G123" s="164" t="str">
        <f>VLOOKUP(E123,'LISTADO ATM'!$A$2:$B$901,2,0)</f>
        <v xml:space="preserve">ATM Oficina Bávaro </v>
      </c>
      <c r="H123" s="164" t="str">
        <f>VLOOKUP(E123,VIP!$A$2:$O19761,7,FALSE)</f>
        <v>Si</v>
      </c>
      <c r="I123" s="164" t="str">
        <f>VLOOKUP(E123,VIP!$A$2:$O11726,8,FALSE)</f>
        <v>Si</v>
      </c>
      <c r="J123" s="164" t="str">
        <f>VLOOKUP(E123,VIP!$A$2:$O11676,8,FALSE)</f>
        <v>Si</v>
      </c>
      <c r="K123" s="164" t="str">
        <f>VLOOKUP(E123,VIP!$A$2:$O15250,6,0)</f>
        <v>NO</v>
      </c>
      <c r="L123" s="146" t="s">
        <v>2242</v>
      </c>
      <c r="M123" s="98" t="s">
        <v>2442</v>
      </c>
      <c r="N123" s="98" t="s">
        <v>2449</v>
      </c>
      <c r="O123" s="164" t="s">
        <v>2451</v>
      </c>
      <c r="P123" s="98"/>
      <c r="Q123" s="98" t="s">
        <v>2242</v>
      </c>
      <c r="R123" s="44"/>
      <c r="S123" s="105"/>
      <c r="T123" s="105"/>
      <c r="U123" s="105"/>
      <c r="V123" s="79"/>
      <c r="W123" s="69"/>
    </row>
    <row r="124" spans="1:23" ht="18" x14ac:dyDescent="0.25">
      <c r="A124" s="164" t="str">
        <f>VLOOKUP(E124,'LISTADO ATM'!$A$2:$C$902,3,0)</f>
        <v>DISTRITO NACIONAL</v>
      </c>
      <c r="B124" s="117">
        <v>3335973195</v>
      </c>
      <c r="C124" s="99">
        <v>44407.932395833333</v>
      </c>
      <c r="D124" s="99" t="s">
        <v>2177</v>
      </c>
      <c r="E124" s="141">
        <v>745</v>
      </c>
      <c r="F124" s="164" t="str">
        <f>VLOOKUP(E124,VIP!$A$2:$O14801,2,0)</f>
        <v>DRBR027</v>
      </c>
      <c r="G124" s="164" t="str">
        <f>VLOOKUP(E124,'LISTADO ATM'!$A$2:$B$901,2,0)</f>
        <v xml:space="preserve">ATM Oficina Ave. Duarte </v>
      </c>
      <c r="H124" s="164" t="str">
        <f>VLOOKUP(E124,VIP!$A$2:$O19762,7,FALSE)</f>
        <v>No</v>
      </c>
      <c r="I124" s="164" t="str">
        <f>VLOOKUP(E124,VIP!$A$2:$O11727,8,FALSE)</f>
        <v>No</v>
      </c>
      <c r="J124" s="164" t="str">
        <f>VLOOKUP(E124,VIP!$A$2:$O11677,8,FALSE)</f>
        <v>No</v>
      </c>
      <c r="K124" s="164" t="str">
        <f>VLOOKUP(E124,VIP!$A$2:$O15251,6,0)</f>
        <v>NO</v>
      </c>
      <c r="L124" s="146" t="s">
        <v>2242</v>
      </c>
      <c r="M124" s="98" t="s">
        <v>2442</v>
      </c>
      <c r="N124" s="98" t="s">
        <v>2449</v>
      </c>
      <c r="O124" s="164" t="s">
        <v>2451</v>
      </c>
      <c r="P124" s="98"/>
      <c r="Q124" s="98" t="s">
        <v>2242</v>
      </c>
      <c r="R124" s="44"/>
      <c r="S124" s="105"/>
      <c r="T124" s="105"/>
      <c r="U124" s="105"/>
      <c r="V124" s="79"/>
      <c r="W124" s="69"/>
    </row>
    <row r="125" spans="1:23" ht="18" x14ac:dyDescent="0.25">
      <c r="A125" s="164" t="str">
        <f>VLOOKUP(E125,'LISTADO ATM'!$A$2:$C$902,3,0)</f>
        <v>SUR</v>
      </c>
      <c r="B125" s="117" t="s">
        <v>2606</v>
      </c>
      <c r="C125" s="99">
        <v>44408.143831018519</v>
      </c>
      <c r="D125" s="99" t="s">
        <v>2177</v>
      </c>
      <c r="E125" s="141">
        <v>297</v>
      </c>
      <c r="F125" s="164" t="str">
        <f>VLOOKUP(E125,VIP!$A$2:$O14807,2,0)</f>
        <v>DRBR297</v>
      </c>
      <c r="G125" s="164" t="str">
        <f>VLOOKUP(E125,'LISTADO ATM'!$A$2:$B$901,2,0)</f>
        <v xml:space="preserve">ATM S/M Cadena Ocoa </v>
      </c>
      <c r="H125" s="164" t="str">
        <f>VLOOKUP(E125,VIP!$A$2:$O19768,7,FALSE)</f>
        <v>Si</v>
      </c>
      <c r="I125" s="164" t="str">
        <f>VLOOKUP(E125,VIP!$A$2:$O11733,8,FALSE)</f>
        <v>Si</v>
      </c>
      <c r="J125" s="164" t="str">
        <f>VLOOKUP(E125,VIP!$A$2:$O11683,8,FALSE)</f>
        <v>Si</v>
      </c>
      <c r="K125" s="164" t="str">
        <f>VLOOKUP(E125,VIP!$A$2:$O15257,6,0)</f>
        <v>NO</v>
      </c>
      <c r="L125" s="146" t="s">
        <v>2242</v>
      </c>
      <c r="M125" s="98" t="s">
        <v>2442</v>
      </c>
      <c r="N125" s="98" t="s">
        <v>2449</v>
      </c>
      <c r="O125" s="164" t="s">
        <v>2451</v>
      </c>
      <c r="P125" s="98"/>
      <c r="Q125" s="98" t="s">
        <v>2242</v>
      </c>
      <c r="R125" s="44"/>
      <c r="S125" s="105"/>
      <c r="T125" s="105"/>
      <c r="U125" s="105"/>
      <c r="V125" s="79"/>
      <c r="W125" s="69"/>
    </row>
    <row r="126" spans="1:23" ht="18" x14ac:dyDescent="0.25">
      <c r="A126" s="164" t="str">
        <f>VLOOKUP(E126,'LISTADO ATM'!$A$2:$C$902,3,0)</f>
        <v>ESTE</v>
      </c>
      <c r="B126" s="117" t="s">
        <v>2647</v>
      </c>
      <c r="C126" s="99">
        <v>44408.430833333332</v>
      </c>
      <c r="D126" s="99" t="s">
        <v>2177</v>
      </c>
      <c r="E126" s="141">
        <v>472</v>
      </c>
      <c r="F126" s="164" t="str">
        <f>VLOOKUP(E126,VIP!$A$2:$O14826,2,0)</f>
        <v>DRBRA72</v>
      </c>
      <c r="G126" s="164" t="str">
        <f>VLOOKUP(E126,'LISTADO ATM'!$A$2:$B$901,2,0)</f>
        <v>ATM Ayuntamiento Ramon Santana</v>
      </c>
      <c r="H126" s="164" t="str">
        <f>VLOOKUP(E126,VIP!$A$2:$O19787,7,FALSE)</f>
        <v>Si</v>
      </c>
      <c r="I126" s="164" t="str">
        <f>VLOOKUP(E126,VIP!$A$2:$O11752,8,FALSE)</f>
        <v>Si</v>
      </c>
      <c r="J126" s="164" t="str">
        <f>VLOOKUP(E126,VIP!$A$2:$O11702,8,FALSE)</f>
        <v>Si</v>
      </c>
      <c r="K126" s="164" t="str">
        <f>VLOOKUP(E126,VIP!$A$2:$O15276,6,0)</f>
        <v>NO</v>
      </c>
      <c r="L126" s="146" t="s">
        <v>2242</v>
      </c>
      <c r="M126" s="98" t="s">
        <v>2442</v>
      </c>
      <c r="N126" s="98" t="s">
        <v>2449</v>
      </c>
      <c r="O126" s="164" t="s">
        <v>2451</v>
      </c>
      <c r="P126" s="98"/>
      <c r="Q126" s="98" t="s">
        <v>2242</v>
      </c>
      <c r="R126" s="44"/>
      <c r="S126" s="105"/>
      <c r="T126" s="105"/>
      <c r="U126" s="105"/>
      <c r="V126" s="79"/>
      <c r="W126" s="69"/>
    </row>
    <row r="127" spans="1:23" ht="18" x14ac:dyDescent="0.25">
      <c r="A127" s="164" t="str">
        <f>VLOOKUP(E127,'LISTADO ATM'!$A$2:$C$902,3,0)</f>
        <v>DISTRITO NACIONAL</v>
      </c>
      <c r="B127" s="117" t="s">
        <v>2648</v>
      </c>
      <c r="C127" s="99">
        <v>44408.428553240738</v>
      </c>
      <c r="D127" s="99" t="s">
        <v>2177</v>
      </c>
      <c r="E127" s="141">
        <v>718</v>
      </c>
      <c r="F127" s="164" t="str">
        <f>VLOOKUP(E127,VIP!$A$2:$O14827,2,0)</f>
        <v>DRBR24Y</v>
      </c>
      <c r="G127" s="164" t="str">
        <f>VLOOKUP(E127,'LISTADO ATM'!$A$2:$B$901,2,0)</f>
        <v xml:space="preserve">ATM Feria Ganadera </v>
      </c>
      <c r="H127" s="164" t="str">
        <f>VLOOKUP(E127,VIP!$A$2:$O19788,7,FALSE)</f>
        <v>Si</v>
      </c>
      <c r="I127" s="164" t="str">
        <f>VLOOKUP(E127,VIP!$A$2:$O11753,8,FALSE)</f>
        <v>Si</v>
      </c>
      <c r="J127" s="164" t="str">
        <f>VLOOKUP(E127,VIP!$A$2:$O11703,8,FALSE)</f>
        <v>Si</v>
      </c>
      <c r="K127" s="164" t="str">
        <f>VLOOKUP(E127,VIP!$A$2:$O15277,6,0)</f>
        <v>NO</v>
      </c>
      <c r="L127" s="146" t="s">
        <v>2242</v>
      </c>
      <c r="M127" s="98" t="s">
        <v>2442</v>
      </c>
      <c r="N127" s="98" t="s">
        <v>2449</v>
      </c>
      <c r="O127" s="164" t="s">
        <v>2451</v>
      </c>
      <c r="P127" s="98"/>
      <c r="Q127" s="98" t="s">
        <v>2242</v>
      </c>
      <c r="R127" s="44"/>
      <c r="S127" s="105"/>
      <c r="T127" s="105"/>
      <c r="U127" s="105"/>
      <c r="V127" s="79"/>
      <c r="W127" s="69"/>
    </row>
    <row r="128" spans="1:23" ht="18" x14ac:dyDescent="0.25">
      <c r="A128" s="164" t="str">
        <f>VLOOKUP(E128,'LISTADO ATM'!$A$2:$C$902,3,0)</f>
        <v>NORTE</v>
      </c>
      <c r="B128" s="117">
        <v>3335973140</v>
      </c>
      <c r="C128" s="99">
        <v>44407.814444444448</v>
      </c>
      <c r="D128" s="99" t="s">
        <v>2465</v>
      </c>
      <c r="E128" s="141">
        <v>52</v>
      </c>
      <c r="F128" s="164" t="str">
        <f>VLOOKUP(E128,VIP!$A$2:$O14842,2,0)</f>
        <v>DRBR052</v>
      </c>
      <c r="G128" s="164" t="str">
        <f>VLOOKUP(E128,'LISTADO ATM'!$A$2:$B$901,2,0)</f>
        <v xml:space="preserve">ATM Oficina Jarabacoa </v>
      </c>
      <c r="H128" s="164" t="str">
        <f>VLOOKUP(E128,VIP!$A$2:$O19803,7,FALSE)</f>
        <v>Si</v>
      </c>
      <c r="I128" s="164" t="str">
        <f>VLOOKUP(E128,VIP!$A$2:$O11768,8,FALSE)</f>
        <v>Si</v>
      </c>
      <c r="J128" s="164" t="str">
        <f>VLOOKUP(E128,VIP!$A$2:$O11718,8,FALSE)</f>
        <v>Si</v>
      </c>
      <c r="K128" s="164" t="str">
        <f>VLOOKUP(E128,VIP!$A$2:$O15292,6,0)</f>
        <v>NO</v>
      </c>
      <c r="L128" s="146" t="s">
        <v>2599</v>
      </c>
      <c r="M128" s="98" t="s">
        <v>2442</v>
      </c>
      <c r="N128" s="98" t="s">
        <v>2449</v>
      </c>
      <c r="O128" s="164" t="s">
        <v>2466</v>
      </c>
      <c r="P128" s="98"/>
      <c r="Q128" s="98" t="s">
        <v>2599</v>
      </c>
      <c r="R128" s="44"/>
      <c r="S128" s="105"/>
      <c r="T128" s="105"/>
      <c r="U128" s="105"/>
      <c r="V128" s="79"/>
      <c r="W128" s="69"/>
    </row>
    <row r="129" spans="1:23" ht="18" x14ac:dyDescent="0.25">
      <c r="A129" s="164" t="str">
        <f>VLOOKUP(E129,'LISTADO ATM'!$A$2:$C$902,3,0)</f>
        <v>DISTRITO NACIONAL</v>
      </c>
      <c r="B129" s="117">
        <v>3335973145</v>
      </c>
      <c r="C129" s="99">
        <v>44407.825138888889</v>
      </c>
      <c r="D129" s="99" t="s">
        <v>2445</v>
      </c>
      <c r="E129" s="141">
        <v>769</v>
      </c>
      <c r="F129" s="164" t="str">
        <f>VLOOKUP(E129,VIP!$A$2:$O14841,2,0)</f>
        <v>DRBR769</v>
      </c>
      <c r="G129" s="164" t="str">
        <f>VLOOKUP(E129,'LISTADO ATM'!$A$2:$B$901,2,0)</f>
        <v>ATM UNP Pablo Mella Morales</v>
      </c>
      <c r="H129" s="164" t="str">
        <f>VLOOKUP(E129,VIP!$A$2:$O19802,7,FALSE)</f>
        <v>Si</v>
      </c>
      <c r="I129" s="164" t="str">
        <f>VLOOKUP(E129,VIP!$A$2:$O11767,8,FALSE)</f>
        <v>Si</v>
      </c>
      <c r="J129" s="164" t="str">
        <f>VLOOKUP(E129,VIP!$A$2:$O11717,8,FALSE)</f>
        <v>Si</v>
      </c>
      <c r="K129" s="164" t="str">
        <f>VLOOKUP(E129,VIP!$A$2:$O15291,6,0)</f>
        <v>NO</v>
      </c>
      <c r="L129" s="146" t="s">
        <v>2599</v>
      </c>
      <c r="M129" s="98" t="s">
        <v>2442</v>
      </c>
      <c r="N129" s="98" t="s">
        <v>2449</v>
      </c>
      <c r="O129" s="164" t="s">
        <v>2450</v>
      </c>
      <c r="P129" s="98"/>
      <c r="Q129" s="98" t="s">
        <v>2599</v>
      </c>
      <c r="R129" s="44"/>
      <c r="S129" s="105"/>
      <c r="T129" s="105"/>
      <c r="U129" s="105"/>
      <c r="V129" s="79"/>
      <c r="W129" s="69"/>
    </row>
    <row r="130" spans="1:23" ht="18" x14ac:dyDescent="0.25">
      <c r="A130" s="164" t="str">
        <f>VLOOKUP(E130,'LISTADO ATM'!$A$2:$C$902,3,0)</f>
        <v>ESTE</v>
      </c>
      <c r="B130" s="117" t="s">
        <v>2617</v>
      </c>
      <c r="C130" s="99">
        <v>44408.268148148149</v>
      </c>
      <c r="D130" s="99" t="s">
        <v>2465</v>
      </c>
      <c r="E130" s="141">
        <v>158</v>
      </c>
      <c r="F130" s="164" t="str">
        <f>VLOOKUP(E130,VIP!$A$2:$O14818,2,0)</f>
        <v>DRBR158</v>
      </c>
      <c r="G130" s="164" t="str">
        <f>VLOOKUP(E130,'LISTADO ATM'!$A$2:$B$901,2,0)</f>
        <v xml:space="preserve">ATM Oficina Romana Norte </v>
      </c>
      <c r="H130" s="164" t="str">
        <f>VLOOKUP(E130,VIP!$A$2:$O19779,7,FALSE)</f>
        <v>Si</v>
      </c>
      <c r="I130" s="164" t="str">
        <f>VLOOKUP(E130,VIP!$A$2:$O11744,8,FALSE)</f>
        <v>Si</v>
      </c>
      <c r="J130" s="164" t="str">
        <f>VLOOKUP(E130,VIP!$A$2:$O11694,8,FALSE)</f>
        <v>Si</v>
      </c>
      <c r="K130" s="164" t="str">
        <f>VLOOKUP(E130,VIP!$A$2:$O15268,6,0)</f>
        <v>SI</v>
      </c>
      <c r="L130" s="146" t="s">
        <v>2599</v>
      </c>
      <c r="M130" s="98" t="s">
        <v>2442</v>
      </c>
      <c r="N130" s="98" t="s">
        <v>2449</v>
      </c>
      <c r="O130" s="164" t="s">
        <v>2466</v>
      </c>
      <c r="P130" s="98"/>
      <c r="Q130" s="98" t="s">
        <v>2599</v>
      </c>
      <c r="R130" s="44"/>
      <c r="S130" s="105"/>
      <c r="T130" s="105"/>
      <c r="U130" s="105"/>
      <c r="V130" s="79"/>
      <c r="W130" s="69"/>
    </row>
    <row r="131" spans="1:23" ht="18" x14ac:dyDescent="0.25">
      <c r="A131" s="164" t="str">
        <f>VLOOKUP(E131,'LISTADO ATM'!$A$2:$C$902,3,0)</f>
        <v>NORTE</v>
      </c>
      <c r="B131" s="117" t="s">
        <v>2706</v>
      </c>
      <c r="C131" s="99">
        <v>44408.616041666668</v>
      </c>
      <c r="D131" s="99" t="s">
        <v>2465</v>
      </c>
      <c r="E131" s="141">
        <v>8</v>
      </c>
      <c r="F131" s="164" t="str">
        <f>VLOOKUP(E131,VIP!$A$2:$O14825,2,0)</f>
        <v>DRBR008</v>
      </c>
      <c r="G131" s="164" t="str">
        <f>VLOOKUP(E131,'LISTADO ATM'!$A$2:$B$901,2,0)</f>
        <v>ATM Autoservicio Yaque</v>
      </c>
      <c r="H131" s="164" t="str">
        <f>VLOOKUP(E131,VIP!$A$2:$O19786,7,FALSE)</f>
        <v>Si</v>
      </c>
      <c r="I131" s="164" t="str">
        <f>VLOOKUP(E131,VIP!$A$2:$O11751,8,FALSE)</f>
        <v>Si</v>
      </c>
      <c r="J131" s="164" t="str">
        <f>VLOOKUP(E131,VIP!$A$2:$O11701,8,FALSE)</f>
        <v>Si</v>
      </c>
      <c r="K131" s="164" t="str">
        <f>VLOOKUP(E131,VIP!$A$2:$O15275,6,0)</f>
        <v>NO</v>
      </c>
      <c r="L131" s="146" t="s">
        <v>2599</v>
      </c>
      <c r="M131" s="98" t="s">
        <v>2442</v>
      </c>
      <c r="N131" s="98" t="s">
        <v>2449</v>
      </c>
      <c r="O131" s="164" t="s">
        <v>2466</v>
      </c>
      <c r="P131" s="98"/>
      <c r="Q131" s="98" t="s">
        <v>2599</v>
      </c>
      <c r="R131" s="44"/>
      <c r="S131" s="105"/>
      <c r="T131" s="105"/>
      <c r="U131" s="105"/>
      <c r="V131" s="79"/>
      <c r="W131" s="69"/>
    </row>
    <row r="132" spans="1:23" ht="18" x14ac:dyDescent="0.25">
      <c r="A132" s="164" t="str">
        <f>VLOOKUP(E132,'LISTADO ATM'!$A$2:$C$902,3,0)</f>
        <v>SUR</v>
      </c>
      <c r="B132" s="117" t="s">
        <v>2707</v>
      </c>
      <c r="C132" s="99">
        <v>44408.612754629627</v>
      </c>
      <c r="D132" s="99" t="s">
        <v>2445</v>
      </c>
      <c r="E132" s="141">
        <v>356</v>
      </c>
      <c r="F132" s="164" t="str">
        <f>VLOOKUP(E132,VIP!$A$2:$O14826,2,0)</f>
        <v>DRBR356</v>
      </c>
      <c r="G132" s="164" t="str">
        <f>VLOOKUP(E132,'LISTADO ATM'!$A$2:$B$901,2,0)</f>
        <v xml:space="preserve">ATM Estación Sigma (San Cristóbal) </v>
      </c>
      <c r="H132" s="164" t="str">
        <f>VLOOKUP(E132,VIP!$A$2:$O19787,7,FALSE)</f>
        <v>Si</v>
      </c>
      <c r="I132" s="164" t="str">
        <f>VLOOKUP(E132,VIP!$A$2:$O11752,8,FALSE)</f>
        <v>Si</v>
      </c>
      <c r="J132" s="164" t="str">
        <f>VLOOKUP(E132,VIP!$A$2:$O11702,8,FALSE)</f>
        <v>Si</v>
      </c>
      <c r="K132" s="164" t="str">
        <f>VLOOKUP(E132,VIP!$A$2:$O15276,6,0)</f>
        <v>NO</v>
      </c>
      <c r="L132" s="146" t="s">
        <v>2708</v>
      </c>
      <c r="M132" s="98" t="s">
        <v>2442</v>
      </c>
      <c r="N132" s="98" t="s">
        <v>2449</v>
      </c>
      <c r="O132" s="164" t="s">
        <v>2450</v>
      </c>
      <c r="P132" s="98"/>
      <c r="Q132" s="98" t="s">
        <v>2708</v>
      </c>
      <c r="R132" s="44"/>
      <c r="S132" s="105"/>
      <c r="T132" s="105"/>
      <c r="U132" s="105"/>
      <c r="V132" s="79"/>
      <c r="W132" s="69"/>
    </row>
    <row r="133" spans="1:23" ht="18" x14ac:dyDescent="0.25">
      <c r="A133" s="164" t="str">
        <f>VLOOKUP(E133,'LISTADO ATM'!$A$2:$C$902,3,0)</f>
        <v>DISTRITO NACIONAL</v>
      </c>
      <c r="B133" s="117">
        <v>3335973090</v>
      </c>
      <c r="C133" s="99">
        <v>44407.737835648149</v>
      </c>
      <c r="D133" s="99" t="s">
        <v>2465</v>
      </c>
      <c r="E133" s="141">
        <v>24</v>
      </c>
      <c r="F133" s="164" t="str">
        <f>VLOOKUP(E133,VIP!$A$2:$O14801,2,0)</f>
        <v>DRBR024</v>
      </c>
      <c r="G133" s="164" t="str">
        <f>VLOOKUP(E133,'LISTADO ATM'!$A$2:$B$901,2,0)</f>
        <v xml:space="preserve">ATM Oficina Eusebio Manzueta </v>
      </c>
      <c r="H133" s="164" t="str">
        <f>VLOOKUP(E133,VIP!$A$2:$O19762,7,FALSE)</f>
        <v>No</v>
      </c>
      <c r="I133" s="164" t="str">
        <f>VLOOKUP(E133,VIP!$A$2:$O11727,8,FALSE)</f>
        <v>No</v>
      </c>
      <c r="J133" s="164" t="str">
        <f>VLOOKUP(E133,VIP!$A$2:$O11677,8,FALSE)</f>
        <v>No</v>
      </c>
      <c r="K133" s="164" t="str">
        <f>VLOOKUP(E133,VIP!$A$2:$O15251,6,0)</f>
        <v>NO</v>
      </c>
      <c r="L133" s="146" t="s">
        <v>2556</v>
      </c>
      <c r="M133" s="98" t="s">
        <v>2442</v>
      </c>
      <c r="N133" s="98" t="s">
        <v>2449</v>
      </c>
      <c r="O133" s="164" t="s">
        <v>2466</v>
      </c>
      <c r="P133" s="167"/>
      <c r="Q133" s="98" t="s">
        <v>2556</v>
      </c>
      <c r="R133" s="44"/>
      <c r="S133" s="105"/>
      <c r="T133" s="105"/>
      <c r="U133" s="105"/>
      <c r="V133" s="79"/>
      <c r="W133" s="69"/>
    </row>
    <row r="134" spans="1:23" ht="18" x14ac:dyDescent="0.25">
      <c r="A134" s="164" t="str">
        <f>VLOOKUP(E134,'LISTADO ATM'!$A$2:$C$902,3,0)</f>
        <v>DISTRITO NACIONAL</v>
      </c>
      <c r="B134" s="117">
        <v>3335973157</v>
      </c>
      <c r="C134" s="99">
        <v>44407.832824074074</v>
      </c>
      <c r="D134" s="99" t="s">
        <v>2465</v>
      </c>
      <c r="E134" s="141">
        <v>979</v>
      </c>
      <c r="F134" s="164" t="str">
        <f>VLOOKUP(E134,VIP!$A$2:$O14832,2,0)</f>
        <v>DRBR979</v>
      </c>
      <c r="G134" s="164" t="str">
        <f>VLOOKUP(E134,'LISTADO ATM'!$A$2:$B$901,2,0)</f>
        <v xml:space="preserve">ATM Oficina Luperón I </v>
      </c>
      <c r="H134" s="164" t="str">
        <f>VLOOKUP(E134,VIP!$A$2:$O19793,7,FALSE)</f>
        <v>Si</v>
      </c>
      <c r="I134" s="164" t="str">
        <f>VLOOKUP(E134,VIP!$A$2:$O11758,8,FALSE)</f>
        <v>Si</v>
      </c>
      <c r="J134" s="164" t="str">
        <f>VLOOKUP(E134,VIP!$A$2:$O11708,8,FALSE)</f>
        <v>Si</v>
      </c>
      <c r="K134" s="164" t="str">
        <f>VLOOKUP(E134,VIP!$A$2:$O15282,6,0)</f>
        <v>NO</v>
      </c>
      <c r="L134" s="146" t="s">
        <v>2556</v>
      </c>
      <c r="M134" s="98" t="s">
        <v>2442</v>
      </c>
      <c r="N134" s="98" t="s">
        <v>2449</v>
      </c>
      <c r="O134" s="164" t="s">
        <v>2466</v>
      </c>
      <c r="P134" s="98"/>
      <c r="Q134" s="98" t="s">
        <v>2556</v>
      </c>
      <c r="R134" s="44"/>
      <c r="S134" s="105"/>
      <c r="T134" s="105"/>
      <c r="U134" s="105"/>
      <c r="V134" s="79"/>
      <c r="W134" s="69"/>
    </row>
    <row r="135" spans="1:23" ht="18" x14ac:dyDescent="0.25">
      <c r="A135" s="164" t="str">
        <f>VLOOKUP(E135,'LISTADO ATM'!$A$2:$C$902,3,0)</f>
        <v>DISTRITO NACIONAL</v>
      </c>
      <c r="B135" s="117">
        <v>3335970949</v>
      </c>
      <c r="C135" s="99">
        <v>44406.375243055554</v>
      </c>
      <c r="D135" s="99" t="s">
        <v>2445</v>
      </c>
      <c r="E135" s="141">
        <v>908</v>
      </c>
      <c r="F135" s="164" t="str">
        <f>VLOOKUP(E135,VIP!$A$2:$O14845,2,0)</f>
        <v>DRBR16D</v>
      </c>
      <c r="G135" s="164" t="str">
        <f>VLOOKUP(E135,'LISTADO ATM'!$A$2:$B$901,2,0)</f>
        <v xml:space="preserve">ATM Oficina Plaza Botánika </v>
      </c>
      <c r="H135" s="164" t="str">
        <f>VLOOKUP(E135,VIP!$A$2:$O19806,7,FALSE)</f>
        <v>Si</v>
      </c>
      <c r="I135" s="164" t="str">
        <f>VLOOKUP(E135,VIP!$A$2:$O11771,8,FALSE)</f>
        <v>Si</v>
      </c>
      <c r="J135" s="164" t="str">
        <f>VLOOKUP(E135,VIP!$A$2:$O11721,8,FALSE)</f>
        <v>Si</v>
      </c>
      <c r="K135" s="164" t="str">
        <f>VLOOKUP(E135,VIP!$A$2:$O15295,6,0)</f>
        <v>NO</v>
      </c>
      <c r="L135" s="146" t="s">
        <v>2438</v>
      </c>
      <c r="M135" s="98" t="s">
        <v>2442</v>
      </c>
      <c r="N135" s="98" t="s">
        <v>2449</v>
      </c>
      <c r="O135" s="164" t="s">
        <v>2450</v>
      </c>
      <c r="P135" s="167"/>
      <c r="Q135" s="98" t="s">
        <v>2438</v>
      </c>
      <c r="R135" s="44"/>
      <c r="S135" s="105"/>
      <c r="T135" s="105"/>
      <c r="U135" s="105"/>
      <c r="V135" s="79"/>
      <c r="W135" s="69"/>
    </row>
    <row r="136" spans="1:23" ht="18" x14ac:dyDescent="0.25">
      <c r="A136" s="164" t="str">
        <f>VLOOKUP(E136,'LISTADO ATM'!$A$2:$C$902,3,0)</f>
        <v>DISTRITO NACIONAL</v>
      </c>
      <c r="B136" s="117">
        <v>3335972893</v>
      </c>
      <c r="C136" s="99">
        <v>44407.640416666669</v>
      </c>
      <c r="D136" s="99" t="s">
        <v>2445</v>
      </c>
      <c r="E136" s="141">
        <v>490</v>
      </c>
      <c r="F136" s="164" t="str">
        <f>VLOOKUP(E136,VIP!$A$2:$O14817,2,0)</f>
        <v>DRBR490</v>
      </c>
      <c r="G136" s="164" t="str">
        <f>VLOOKUP(E136,'LISTADO ATM'!$A$2:$B$901,2,0)</f>
        <v xml:space="preserve">ATM Hospital Ney Arias Lora </v>
      </c>
      <c r="H136" s="164" t="str">
        <f>VLOOKUP(E136,VIP!$A$2:$O19778,7,FALSE)</f>
        <v>Si</v>
      </c>
      <c r="I136" s="164" t="str">
        <f>VLOOKUP(E136,VIP!$A$2:$O11743,8,FALSE)</f>
        <v>Si</v>
      </c>
      <c r="J136" s="164" t="str">
        <f>VLOOKUP(E136,VIP!$A$2:$O11693,8,FALSE)</f>
        <v>Si</v>
      </c>
      <c r="K136" s="164" t="str">
        <f>VLOOKUP(E136,VIP!$A$2:$O15267,6,0)</f>
        <v>NO</v>
      </c>
      <c r="L136" s="146" t="s">
        <v>2438</v>
      </c>
      <c r="M136" s="98" t="s">
        <v>2442</v>
      </c>
      <c r="N136" s="98" t="s">
        <v>2449</v>
      </c>
      <c r="O136" s="164" t="s">
        <v>2450</v>
      </c>
      <c r="P136" s="167"/>
      <c r="Q136" s="98" t="s">
        <v>2438</v>
      </c>
      <c r="R136" s="44"/>
      <c r="S136" s="105"/>
      <c r="T136" s="105"/>
      <c r="U136" s="105"/>
      <c r="V136" s="79"/>
      <c r="W136" s="69"/>
    </row>
    <row r="137" spans="1:23" ht="18" x14ac:dyDescent="0.25">
      <c r="A137" s="164" t="str">
        <f>VLOOKUP(E137,'LISTADO ATM'!$A$2:$C$902,3,0)</f>
        <v>DISTRITO NACIONAL</v>
      </c>
      <c r="B137" s="117">
        <v>3335973017</v>
      </c>
      <c r="C137" s="99">
        <v>44407.688796296294</v>
      </c>
      <c r="D137" s="99" t="s">
        <v>2445</v>
      </c>
      <c r="E137" s="141">
        <v>672</v>
      </c>
      <c r="F137" s="164" t="str">
        <f>VLOOKUP(E137,VIP!$A$2:$O14810,2,0)</f>
        <v>DRBR672</v>
      </c>
      <c r="G137" s="164" t="str">
        <f>VLOOKUP(E137,'LISTADO ATM'!$A$2:$B$901,2,0)</f>
        <v>ATM Destacamento Policía Nacional La Victoria</v>
      </c>
      <c r="H137" s="164" t="str">
        <f>VLOOKUP(E137,VIP!$A$2:$O19771,7,FALSE)</f>
        <v>Si</v>
      </c>
      <c r="I137" s="164" t="str">
        <f>VLOOKUP(E137,VIP!$A$2:$O11736,8,FALSE)</f>
        <v>Si</v>
      </c>
      <c r="J137" s="164" t="str">
        <f>VLOOKUP(E137,VIP!$A$2:$O11686,8,FALSE)</f>
        <v>Si</v>
      </c>
      <c r="K137" s="164" t="str">
        <f>VLOOKUP(E137,VIP!$A$2:$O15260,6,0)</f>
        <v>SI</v>
      </c>
      <c r="L137" s="146" t="s">
        <v>2438</v>
      </c>
      <c r="M137" s="98" t="s">
        <v>2442</v>
      </c>
      <c r="N137" s="98" t="s">
        <v>2449</v>
      </c>
      <c r="O137" s="164" t="s">
        <v>2450</v>
      </c>
      <c r="P137" s="167"/>
      <c r="Q137" s="98" t="s">
        <v>2438</v>
      </c>
      <c r="R137" s="44"/>
      <c r="S137" s="105"/>
      <c r="T137" s="105"/>
      <c r="U137" s="105"/>
      <c r="V137" s="79"/>
      <c r="W137" s="69"/>
    </row>
    <row r="138" spans="1:23" ht="18" x14ac:dyDescent="0.25">
      <c r="A138" s="164" t="str">
        <f>VLOOKUP(E138,'LISTADO ATM'!$A$2:$C$902,3,0)</f>
        <v>DISTRITO NACIONAL</v>
      </c>
      <c r="B138" s="117">
        <v>3335973106</v>
      </c>
      <c r="C138" s="99">
        <v>44407.760416666664</v>
      </c>
      <c r="D138" s="99" t="s">
        <v>2445</v>
      </c>
      <c r="E138" s="141">
        <v>449</v>
      </c>
      <c r="F138" s="164" t="str">
        <f>VLOOKUP(E138,VIP!$A$2:$O14811,2,0)</f>
        <v>DRBR449</v>
      </c>
      <c r="G138" s="164" t="str">
        <f>VLOOKUP(E138,'LISTADO ATM'!$A$2:$B$901,2,0)</f>
        <v>ATM Autobanco Lope de Vega II</v>
      </c>
      <c r="H138" s="164" t="str">
        <f>VLOOKUP(E138,VIP!$A$2:$O19772,7,FALSE)</f>
        <v>Si</v>
      </c>
      <c r="I138" s="164" t="str">
        <f>VLOOKUP(E138,VIP!$A$2:$O11737,8,FALSE)</f>
        <v>Si</v>
      </c>
      <c r="J138" s="164" t="str">
        <f>VLOOKUP(E138,VIP!$A$2:$O11687,8,FALSE)</f>
        <v>Si</v>
      </c>
      <c r="K138" s="164" t="str">
        <f>VLOOKUP(E138,VIP!$A$2:$O15261,6,0)</f>
        <v>NO</v>
      </c>
      <c r="L138" s="146" t="s">
        <v>2438</v>
      </c>
      <c r="M138" s="98" t="s">
        <v>2442</v>
      </c>
      <c r="N138" s="98" t="s">
        <v>2449</v>
      </c>
      <c r="O138" s="164" t="s">
        <v>2450</v>
      </c>
      <c r="P138" s="167"/>
      <c r="Q138" s="98" t="s">
        <v>2438</v>
      </c>
      <c r="R138" s="44"/>
      <c r="S138" s="105"/>
      <c r="T138" s="105"/>
      <c r="U138" s="105"/>
      <c r="V138" s="79"/>
      <c r="W138" s="69"/>
    </row>
    <row r="139" spans="1:23" ht="18" x14ac:dyDescent="0.25">
      <c r="A139" s="164" t="str">
        <f>VLOOKUP(E139,'LISTADO ATM'!$A$2:$C$902,3,0)</f>
        <v>DISTRITO NACIONAL</v>
      </c>
      <c r="B139" s="117">
        <v>3335973171</v>
      </c>
      <c r="C139" s="99">
        <v>44407.875486111108</v>
      </c>
      <c r="D139" s="99" t="s">
        <v>2465</v>
      </c>
      <c r="E139" s="141">
        <v>486</v>
      </c>
      <c r="F139" s="164" t="str">
        <f>VLOOKUP(E139,VIP!$A$2:$O14820,2,0)</f>
        <v>DRBR486</v>
      </c>
      <c r="G139" s="164" t="str">
        <f>VLOOKUP(E139,'LISTADO ATM'!$A$2:$B$901,2,0)</f>
        <v xml:space="preserve">ATM Olé La Caleta </v>
      </c>
      <c r="H139" s="164" t="str">
        <f>VLOOKUP(E139,VIP!$A$2:$O19781,7,FALSE)</f>
        <v>Si</v>
      </c>
      <c r="I139" s="164" t="str">
        <f>VLOOKUP(E139,VIP!$A$2:$O11746,8,FALSE)</f>
        <v>Si</v>
      </c>
      <c r="J139" s="164" t="str">
        <f>VLOOKUP(E139,VIP!$A$2:$O11696,8,FALSE)</f>
        <v>Si</v>
      </c>
      <c r="K139" s="164" t="str">
        <f>VLOOKUP(E139,VIP!$A$2:$O15270,6,0)</f>
        <v>NO</v>
      </c>
      <c r="L139" s="146" t="s">
        <v>2438</v>
      </c>
      <c r="M139" s="98" t="s">
        <v>2442</v>
      </c>
      <c r="N139" s="98" t="s">
        <v>2449</v>
      </c>
      <c r="O139" s="164" t="s">
        <v>2466</v>
      </c>
      <c r="P139" s="98"/>
      <c r="Q139" s="98" t="s">
        <v>2438</v>
      </c>
      <c r="R139" s="44"/>
      <c r="S139" s="105"/>
      <c r="T139" s="105"/>
      <c r="U139" s="105"/>
      <c r="V139" s="79"/>
      <c r="W139" s="69"/>
    </row>
    <row r="140" spans="1:23" ht="18" x14ac:dyDescent="0.25">
      <c r="A140" s="164" t="str">
        <f>VLOOKUP(E140,'LISTADO ATM'!$A$2:$C$902,3,0)</f>
        <v>DISTRITO NACIONAL</v>
      </c>
      <c r="B140" s="117" t="s">
        <v>2616</v>
      </c>
      <c r="C140" s="99">
        <v>44408.251006944447</v>
      </c>
      <c r="D140" s="99" t="s">
        <v>2465</v>
      </c>
      <c r="E140" s="141">
        <v>911</v>
      </c>
      <c r="F140" s="164" t="str">
        <f>VLOOKUP(E140,VIP!$A$2:$O14817,2,0)</f>
        <v>DRBR911</v>
      </c>
      <c r="G140" s="164" t="str">
        <f>VLOOKUP(E140,'LISTADO ATM'!$A$2:$B$901,2,0)</f>
        <v xml:space="preserve">ATM Oficina Venezuela II </v>
      </c>
      <c r="H140" s="164" t="str">
        <f>VLOOKUP(E140,VIP!$A$2:$O19778,7,FALSE)</f>
        <v>Si</v>
      </c>
      <c r="I140" s="164" t="str">
        <f>VLOOKUP(E140,VIP!$A$2:$O11743,8,FALSE)</f>
        <v>Si</v>
      </c>
      <c r="J140" s="164" t="str">
        <f>VLOOKUP(E140,VIP!$A$2:$O11693,8,FALSE)</f>
        <v>Si</v>
      </c>
      <c r="K140" s="164" t="str">
        <f>VLOOKUP(E140,VIP!$A$2:$O15267,6,0)</f>
        <v>SI</v>
      </c>
      <c r="L140" s="146" t="s">
        <v>2438</v>
      </c>
      <c r="M140" s="98" t="s">
        <v>2442</v>
      </c>
      <c r="N140" s="98" t="s">
        <v>2449</v>
      </c>
      <c r="O140" s="164" t="s">
        <v>2466</v>
      </c>
      <c r="P140" s="98"/>
      <c r="Q140" s="98" t="s">
        <v>2438</v>
      </c>
      <c r="R140" s="44"/>
      <c r="S140" s="105"/>
      <c r="T140" s="105"/>
      <c r="U140" s="105"/>
      <c r="V140" s="79"/>
      <c r="W140" s="69"/>
    </row>
    <row r="141" spans="1:23" ht="18" x14ac:dyDescent="0.25">
      <c r="A141" s="164" t="str">
        <f>VLOOKUP(E141,'LISTADO ATM'!$A$2:$C$902,3,0)</f>
        <v>DISTRITO NACIONAL</v>
      </c>
      <c r="B141" s="117" t="s">
        <v>2635</v>
      </c>
      <c r="C141" s="99">
        <v>44408.452905092592</v>
      </c>
      <c r="D141" s="99" t="s">
        <v>2445</v>
      </c>
      <c r="E141" s="141">
        <v>572</v>
      </c>
      <c r="F141" s="164" t="str">
        <f>VLOOKUP(E141,VIP!$A$2:$O14815,2,0)</f>
        <v>DRBR174</v>
      </c>
      <c r="G141" s="164" t="str">
        <f>VLOOKUP(E141,'LISTADO ATM'!$A$2:$B$901,2,0)</f>
        <v xml:space="preserve">ATM Olé Ovando </v>
      </c>
      <c r="H141" s="164" t="str">
        <f>VLOOKUP(E141,VIP!$A$2:$O19776,7,FALSE)</f>
        <v>Si</v>
      </c>
      <c r="I141" s="164" t="str">
        <f>VLOOKUP(E141,VIP!$A$2:$O11741,8,FALSE)</f>
        <v>Si</v>
      </c>
      <c r="J141" s="164" t="str">
        <f>VLOOKUP(E141,VIP!$A$2:$O11691,8,FALSE)</f>
        <v>Si</v>
      </c>
      <c r="K141" s="164" t="str">
        <f>VLOOKUP(E141,VIP!$A$2:$O15265,6,0)</f>
        <v>NO</v>
      </c>
      <c r="L141" s="146" t="s">
        <v>2438</v>
      </c>
      <c r="M141" s="98" t="s">
        <v>2442</v>
      </c>
      <c r="N141" s="98" t="s">
        <v>2449</v>
      </c>
      <c r="O141" s="164" t="s">
        <v>2450</v>
      </c>
      <c r="P141" s="98"/>
      <c r="Q141" s="98" t="s">
        <v>2438</v>
      </c>
      <c r="R141" s="44"/>
      <c r="S141" s="105"/>
      <c r="T141" s="105"/>
      <c r="U141" s="105"/>
      <c r="V141" s="79"/>
      <c r="W141" s="69"/>
    </row>
    <row r="142" spans="1:23" ht="18" x14ac:dyDescent="0.25">
      <c r="A142" s="164" t="str">
        <f>VLOOKUP(E142,'LISTADO ATM'!$A$2:$C$902,3,0)</f>
        <v>DISTRITO NACIONAL</v>
      </c>
      <c r="B142" s="117" t="s">
        <v>2633</v>
      </c>
      <c r="C142" s="99">
        <v>44408.467476851853</v>
      </c>
      <c r="D142" s="99" t="s">
        <v>2177</v>
      </c>
      <c r="E142" s="141">
        <v>281</v>
      </c>
      <c r="F142" s="164" t="str">
        <f>VLOOKUP(E142,VIP!$A$2:$O14813,2,0)</f>
        <v>DRBR737</v>
      </c>
      <c r="G142" s="164" t="str">
        <f>VLOOKUP(E142,'LISTADO ATM'!$A$2:$B$901,2,0)</f>
        <v xml:space="preserve">ATM S/M Pola Independencia </v>
      </c>
      <c r="H142" s="164" t="str">
        <f>VLOOKUP(E142,VIP!$A$2:$O19774,7,FALSE)</f>
        <v>Si</v>
      </c>
      <c r="I142" s="164" t="str">
        <f>VLOOKUP(E142,VIP!$A$2:$O11739,8,FALSE)</f>
        <v>Si</v>
      </c>
      <c r="J142" s="164" t="str">
        <f>VLOOKUP(E142,VIP!$A$2:$O11689,8,FALSE)</f>
        <v>Si</v>
      </c>
      <c r="K142" s="164" t="str">
        <f>VLOOKUP(E142,VIP!$A$2:$O15263,6,0)</f>
        <v>NO</v>
      </c>
      <c r="L142" s="146" t="s">
        <v>2632</v>
      </c>
      <c r="M142" s="98" t="s">
        <v>2442</v>
      </c>
      <c r="N142" s="98" t="s">
        <v>2449</v>
      </c>
      <c r="O142" s="164" t="s">
        <v>2451</v>
      </c>
      <c r="P142" s="98" t="s">
        <v>2602</v>
      </c>
      <c r="Q142" s="98" t="s">
        <v>2632</v>
      </c>
      <c r="R142" s="44"/>
      <c r="S142" s="105"/>
      <c r="T142" s="105"/>
      <c r="U142" s="105"/>
      <c r="V142" s="79"/>
      <c r="W142" s="69"/>
    </row>
    <row r="143" spans="1:23" ht="18" x14ac:dyDescent="0.25">
      <c r="A143" s="164" t="str">
        <f>VLOOKUP(E143,'LISTADO ATM'!$A$2:$C$902,3,0)</f>
        <v>ESTE</v>
      </c>
      <c r="B143" s="117" t="s">
        <v>2720</v>
      </c>
      <c r="C143" s="99">
        <v>44408.559016203704</v>
      </c>
      <c r="D143" s="99" t="s">
        <v>2177</v>
      </c>
      <c r="E143" s="141">
        <v>521</v>
      </c>
      <c r="F143" s="164" t="str">
        <f>VLOOKUP(E143,VIP!$A$2:$O14837,2,0)</f>
        <v>DRBR521</v>
      </c>
      <c r="G143" s="164" t="str">
        <f>VLOOKUP(E143,'LISTADO ATM'!$A$2:$B$901,2,0)</f>
        <v xml:space="preserve">ATM UNP Bayahibe (La Romana) </v>
      </c>
      <c r="H143" s="164" t="str">
        <f>VLOOKUP(E143,VIP!$A$2:$O19798,7,FALSE)</f>
        <v>Si</v>
      </c>
      <c r="I143" s="164" t="str">
        <f>VLOOKUP(E143,VIP!$A$2:$O11763,8,FALSE)</f>
        <v>Si</v>
      </c>
      <c r="J143" s="164" t="str">
        <f>VLOOKUP(E143,VIP!$A$2:$O11713,8,FALSE)</f>
        <v>Si</v>
      </c>
      <c r="K143" s="164" t="str">
        <f>VLOOKUP(E143,VIP!$A$2:$O15287,6,0)</f>
        <v>NO</v>
      </c>
      <c r="L143" s="146" t="s">
        <v>2632</v>
      </c>
      <c r="M143" s="98" t="s">
        <v>2442</v>
      </c>
      <c r="N143" s="98" t="s">
        <v>2449</v>
      </c>
      <c r="O143" s="164" t="s">
        <v>2451</v>
      </c>
      <c r="P143" s="98" t="s">
        <v>2602</v>
      </c>
      <c r="Q143" s="98" t="s">
        <v>2632</v>
      </c>
      <c r="R143" s="44"/>
      <c r="S143" s="105"/>
      <c r="T143" s="105"/>
      <c r="U143" s="105"/>
      <c r="V143" s="79"/>
      <c r="W143" s="69"/>
    </row>
    <row r="144" spans="1:23" ht="18" x14ac:dyDescent="0.25">
      <c r="A144" s="164" t="str">
        <f>VLOOKUP(E144,'LISTADO ATM'!$A$2:$C$902,3,0)</f>
        <v>SUR</v>
      </c>
      <c r="B144" s="117" t="s">
        <v>2714</v>
      </c>
      <c r="C144" s="99">
        <v>44408.59783564815</v>
      </c>
      <c r="D144" s="99" t="s">
        <v>2465</v>
      </c>
      <c r="E144" s="141">
        <v>582</v>
      </c>
      <c r="F144" s="164" t="str">
        <f>VLOOKUP(E144,VIP!$A$2:$O14832,2,0)</f>
        <v xml:space="preserve">DRBR582 </v>
      </c>
      <c r="G144" s="164" t="str">
        <f>VLOOKUP(E144,'LISTADO ATM'!$A$2:$B$901,2,0)</f>
        <v>ATM Estación Sabana Yegua</v>
      </c>
      <c r="H144" s="164" t="str">
        <f>VLOOKUP(E144,VIP!$A$2:$O19793,7,FALSE)</f>
        <v>N/A</v>
      </c>
      <c r="I144" s="164" t="str">
        <f>VLOOKUP(E144,VIP!$A$2:$O11758,8,FALSE)</f>
        <v>N/A</v>
      </c>
      <c r="J144" s="164" t="str">
        <f>VLOOKUP(E144,VIP!$A$2:$O11708,8,FALSE)</f>
        <v>N/A</v>
      </c>
      <c r="K144" s="164" t="str">
        <f>VLOOKUP(E144,VIP!$A$2:$O15282,6,0)</f>
        <v>N/A</v>
      </c>
      <c r="L144" s="146" t="s">
        <v>2715</v>
      </c>
      <c r="M144" s="98" t="s">
        <v>2442</v>
      </c>
      <c r="N144" s="98" t="s">
        <v>2449</v>
      </c>
      <c r="O144" s="164" t="s">
        <v>2466</v>
      </c>
      <c r="P144" s="98"/>
      <c r="Q144" s="98" t="s">
        <v>2715</v>
      </c>
      <c r="R144" s="44"/>
      <c r="S144" s="105"/>
      <c r="T144" s="105"/>
      <c r="U144" s="105"/>
      <c r="V144" s="79"/>
      <c r="W144" s="69"/>
    </row>
    <row r="145" spans="1:22" ht="18" x14ac:dyDescent="0.25">
      <c r="A145" s="167" t="str">
        <f>VLOOKUP(E145,'LISTADO ATM'!$A$2:$C$902,3,0)</f>
        <v>DISTRITO NACIONAL</v>
      </c>
      <c r="B145" s="117">
        <v>3335972266</v>
      </c>
      <c r="C145" s="99">
        <v>44407.444814814815</v>
      </c>
      <c r="D145" s="99" t="s">
        <v>2465</v>
      </c>
      <c r="E145" s="141">
        <v>813</v>
      </c>
      <c r="F145" s="167" t="str">
        <f>VLOOKUP(E145,VIP!$A$2:$O14797,2,0)</f>
        <v>DRBR815</v>
      </c>
      <c r="G145" s="167" t="str">
        <f>VLOOKUP(E145,'LISTADO ATM'!$A$2:$B$901,2,0)</f>
        <v>ATM Occidental Mall</v>
      </c>
      <c r="H145" s="167" t="str">
        <f>VLOOKUP(E145,VIP!$A$2:$O19758,7,FALSE)</f>
        <v>Si</v>
      </c>
      <c r="I145" s="167" t="str">
        <f>VLOOKUP(E145,VIP!$A$2:$O11723,8,FALSE)</f>
        <v>Si</v>
      </c>
      <c r="J145" s="167" t="str">
        <f>VLOOKUP(E145,VIP!$A$2:$O11673,8,FALSE)</f>
        <v>Si</v>
      </c>
      <c r="K145" s="167" t="str">
        <f>VLOOKUP(E145,VIP!$A$2:$O15247,6,0)</f>
        <v>NO</v>
      </c>
      <c r="L145" s="146" t="s">
        <v>2414</v>
      </c>
      <c r="M145" s="98" t="s">
        <v>2442</v>
      </c>
      <c r="N145" s="98" t="s">
        <v>2449</v>
      </c>
      <c r="O145" s="167" t="s">
        <v>2593</v>
      </c>
      <c r="P145" s="167"/>
      <c r="Q145" s="98" t="s">
        <v>2414</v>
      </c>
      <c r="R145" s="105"/>
      <c r="S145" s="105"/>
      <c r="T145" s="105"/>
      <c r="U145" s="79"/>
      <c r="V145" s="69"/>
    </row>
    <row r="146" spans="1:22" ht="18" x14ac:dyDescent="0.25">
      <c r="A146" s="167" t="str">
        <f>VLOOKUP(E146,'LISTADO ATM'!$A$2:$C$902,3,0)</f>
        <v>ESTE</v>
      </c>
      <c r="B146" s="117">
        <v>3335972512</v>
      </c>
      <c r="C146" s="99">
        <v>44407.51939814815</v>
      </c>
      <c r="D146" s="99" t="s">
        <v>2445</v>
      </c>
      <c r="E146" s="141">
        <v>822</v>
      </c>
      <c r="F146" s="167" t="str">
        <f>VLOOKUP(E146,VIP!$A$2:$O14808,2,0)</f>
        <v>DRBR822</v>
      </c>
      <c r="G146" s="167" t="str">
        <f>VLOOKUP(E146,'LISTADO ATM'!$A$2:$B$901,2,0)</f>
        <v xml:space="preserve">ATM INDUSPALMA </v>
      </c>
      <c r="H146" s="167" t="str">
        <f>VLOOKUP(E146,VIP!$A$2:$O19769,7,FALSE)</f>
        <v>Si</v>
      </c>
      <c r="I146" s="167" t="str">
        <f>VLOOKUP(E146,VIP!$A$2:$O11734,8,FALSE)</f>
        <v>Si</v>
      </c>
      <c r="J146" s="167" t="str">
        <f>VLOOKUP(E146,VIP!$A$2:$O11684,8,FALSE)</f>
        <v>Si</v>
      </c>
      <c r="K146" s="167" t="str">
        <f>VLOOKUP(E146,VIP!$A$2:$O15258,6,0)</f>
        <v>NO</v>
      </c>
      <c r="L146" s="146" t="s">
        <v>2414</v>
      </c>
      <c r="M146" s="98" t="s">
        <v>2442</v>
      </c>
      <c r="N146" s="98" t="s">
        <v>2449</v>
      </c>
      <c r="O146" s="167" t="s">
        <v>2450</v>
      </c>
      <c r="P146" s="167"/>
      <c r="Q146" s="98" t="s">
        <v>2414</v>
      </c>
      <c r="R146" s="105"/>
      <c r="S146" s="105"/>
      <c r="T146" s="105"/>
      <c r="U146" s="79"/>
      <c r="V146" s="69"/>
    </row>
    <row r="147" spans="1:22" ht="18" x14ac:dyDescent="0.25">
      <c r="A147" s="167" t="str">
        <f>VLOOKUP(E147,'LISTADO ATM'!$A$2:$C$902,3,0)</f>
        <v>SUR</v>
      </c>
      <c r="B147" s="117">
        <v>3335973174</v>
      </c>
      <c r="C147" s="99">
        <v>44407.879953703705</v>
      </c>
      <c r="D147" s="99" t="s">
        <v>2465</v>
      </c>
      <c r="E147" s="141">
        <v>537</v>
      </c>
      <c r="F147" s="167" t="str">
        <f>VLOOKUP(E147,VIP!$A$2:$O14818,2,0)</f>
        <v>DRBR537</v>
      </c>
      <c r="G147" s="167" t="str">
        <f>VLOOKUP(E147,'LISTADO ATM'!$A$2:$B$901,2,0)</f>
        <v xml:space="preserve">ATM Estación Texaco Enriquillo (Barahona) </v>
      </c>
      <c r="H147" s="167" t="str">
        <f>VLOOKUP(E147,VIP!$A$2:$O19779,7,FALSE)</f>
        <v>Si</v>
      </c>
      <c r="I147" s="167" t="str">
        <f>VLOOKUP(E147,VIP!$A$2:$O11744,8,FALSE)</f>
        <v>Si</v>
      </c>
      <c r="J147" s="167" t="str">
        <f>VLOOKUP(E147,VIP!$A$2:$O11694,8,FALSE)</f>
        <v>Si</v>
      </c>
      <c r="K147" s="167" t="str">
        <f>VLOOKUP(E147,VIP!$A$2:$O15268,6,0)</f>
        <v>NO</v>
      </c>
      <c r="L147" s="146" t="s">
        <v>2414</v>
      </c>
      <c r="M147" s="98" t="s">
        <v>2442</v>
      </c>
      <c r="N147" s="98" t="s">
        <v>2449</v>
      </c>
      <c r="O147" s="167" t="s">
        <v>2466</v>
      </c>
      <c r="P147" s="98"/>
      <c r="Q147" s="98" t="s">
        <v>2414</v>
      </c>
      <c r="R147" s="105"/>
      <c r="S147" s="105"/>
      <c r="T147" s="105"/>
      <c r="U147" s="79"/>
      <c r="V147" s="69"/>
    </row>
    <row r="148" spans="1:22" ht="18" x14ac:dyDescent="0.25">
      <c r="A148" s="167" t="str">
        <f>VLOOKUP(E148,'LISTADO ATM'!$A$2:$C$902,3,0)</f>
        <v>SUR</v>
      </c>
      <c r="B148" s="117">
        <v>3335973187</v>
      </c>
      <c r="C148" s="99">
        <v>44407.902638888889</v>
      </c>
      <c r="D148" s="99" t="s">
        <v>2465</v>
      </c>
      <c r="E148" s="141">
        <v>780</v>
      </c>
      <c r="F148" s="167" t="str">
        <f>VLOOKUP(E148,VIP!$A$2:$O14808,2,0)</f>
        <v>DRBR041</v>
      </c>
      <c r="G148" s="167" t="str">
        <f>VLOOKUP(E148,'LISTADO ATM'!$A$2:$B$901,2,0)</f>
        <v xml:space="preserve">ATM Oficina Barahona I </v>
      </c>
      <c r="H148" s="167" t="str">
        <f>VLOOKUP(E148,VIP!$A$2:$O19769,7,FALSE)</f>
        <v>Si</v>
      </c>
      <c r="I148" s="167" t="str">
        <f>VLOOKUP(E148,VIP!$A$2:$O11734,8,FALSE)</f>
        <v>Si</v>
      </c>
      <c r="J148" s="167" t="str">
        <f>VLOOKUP(E148,VIP!$A$2:$O11684,8,FALSE)</f>
        <v>Si</v>
      </c>
      <c r="K148" s="167" t="str">
        <f>VLOOKUP(E148,VIP!$A$2:$O15258,6,0)</f>
        <v>SI</v>
      </c>
      <c r="L148" s="146" t="s">
        <v>2414</v>
      </c>
      <c r="M148" s="98" t="s">
        <v>2442</v>
      </c>
      <c r="N148" s="98" t="s">
        <v>2449</v>
      </c>
      <c r="O148" s="167" t="s">
        <v>2466</v>
      </c>
      <c r="P148" s="98"/>
      <c r="Q148" s="98" t="s">
        <v>2414</v>
      </c>
      <c r="R148" s="105"/>
      <c r="S148" s="105"/>
      <c r="T148" s="105"/>
      <c r="U148" s="79"/>
      <c r="V148" s="69"/>
    </row>
    <row r="149" spans="1:22" ht="18" x14ac:dyDescent="0.25">
      <c r="A149" s="167" t="str">
        <f>VLOOKUP(E149,'LISTADO ATM'!$A$2:$C$902,3,0)</f>
        <v>DISTRITO NACIONAL</v>
      </c>
      <c r="B149" s="117" t="s">
        <v>2613</v>
      </c>
      <c r="C149" s="99">
        <v>44408.250960648147</v>
      </c>
      <c r="D149" s="99" t="s">
        <v>2465</v>
      </c>
      <c r="E149" s="141">
        <v>567</v>
      </c>
      <c r="F149" s="167" t="str">
        <f>VLOOKUP(E149,VIP!$A$2:$O14814,2,0)</f>
        <v>DRBR015</v>
      </c>
      <c r="G149" s="167" t="str">
        <f>VLOOKUP(E149,'LISTADO ATM'!$A$2:$B$901,2,0)</f>
        <v xml:space="preserve">ATM Oficina Máximo Gómez </v>
      </c>
      <c r="H149" s="167" t="str">
        <f>VLOOKUP(E149,VIP!$A$2:$O19775,7,FALSE)</f>
        <v>Si</v>
      </c>
      <c r="I149" s="167" t="str">
        <f>VLOOKUP(E149,VIP!$A$2:$O11740,8,FALSE)</f>
        <v>Si</v>
      </c>
      <c r="J149" s="167" t="str">
        <f>VLOOKUP(E149,VIP!$A$2:$O11690,8,FALSE)</f>
        <v>Si</v>
      </c>
      <c r="K149" s="167" t="str">
        <f>VLOOKUP(E149,VIP!$A$2:$O15264,6,0)</f>
        <v>NO</v>
      </c>
      <c r="L149" s="146" t="s">
        <v>2414</v>
      </c>
      <c r="M149" s="98" t="s">
        <v>2442</v>
      </c>
      <c r="N149" s="98" t="s">
        <v>2449</v>
      </c>
      <c r="O149" s="167" t="s">
        <v>2466</v>
      </c>
      <c r="P149" s="98"/>
      <c r="Q149" s="98" t="s">
        <v>2414</v>
      </c>
      <c r="R149" s="105"/>
      <c r="S149" s="105"/>
      <c r="T149" s="105"/>
      <c r="U149" s="79"/>
      <c r="V149" s="69"/>
    </row>
    <row r="150" spans="1:22" ht="18" x14ac:dyDescent="0.25">
      <c r="A150" s="167" t="str">
        <f>VLOOKUP(E150,'LISTADO ATM'!$A$2:$C$902,3,0)</f>
        <v>DISTRITO NACIONAL</v>
      </c>
      <c r="B150" s="117" t="s">
        <v>2649</v>
      </c>
      <c r="C150" s="99">
        <v>44408.424907407411</v>
      </c>
      <c r="D150" s="99" t="s">
        <v>2465</v>
      </c>
      <c r="E150" s="141">
        <v>347</v>
      </c>
      <c r="F150" s="167" t="str">
        <f>VLOOKUP(E150,VIP!$A$2:$O14828,2,0)</f>
        <v>DRBR347</v>
      </c>
      <c r="G150" s="167" t="str">
        <f>VLOOKUP(E150,'LISTADO ATM'!$A$2:$B$901,2,0)</f>
        <v>ATM Patio de Colombia</v>
      </c>
      <c r="H150" s="167" t="str">
        <f>VLOOKUP(E150,VIP!$A$2:$O19789,7,FALSE)</f>
        <v>N/A</v>
      </c>
      <c r="I150" s="167" t="str">
        <f>VLOOKUP(E150,VIP!$A$2:$O11754,8,FALSE)</f>
        <v>N/A</v>
      </c>
      <c r="J150" s="167" t="str">
        <f>VLOOKUP(E150,VIP!$A$2:$O11704,8,FALSE)</f>
        <v>N/A</v>
      </c>
      <c r="K150" s="167" t="str">
        <f>VLOOKUP(E150,VIP!$A$2:$O15278,6,0)</f>
        <v>N/A</v>
      </c>
      <c r="L150" s="146" t="s">
        <v>2414</v>
      </c>
      <c r="M150" s="98" t="s">
        <v>2442</v>
      </c>
      <c r="N150" s="98" t="s">
        <v>2449</v>
      </c>
      <c r="O150" s="167" t="s">
        <v>2466</v>
      </c>
      <c r="P150" s="98"/>
      <c r="Q150" s="98" t="s">
        <v>2414</v>
      </c>
      <c r="R150" s="105"/>
      <c r="S150" s="105"/>
      <c r="T150" s="105"/>
      <c r="U150" s="79"/>
      <c r="V150" s="69"/>
    </row>
    <row r="151" spans="1:22" ht="18" x14ac:dyDescent="0.25">
      <c r="A151" s="167" t="str">
        <f>VLOOKUP(E151,'LISTADO ATM'!$A$2:$C$902,3,0)</f>
        <v>NORTE</v>
      </c>
      <c r="B151" s="117" t="s">
        <v>2709</v>
      </c>
      <c r="C151" s="99">
        <v>44408.605474537035</v>
      </c>
      <c r="D151" s="99" t="s">
        <v>2465</v>
      </c>
      <c r="E151" s="141">
        <v>605</v>
      </c>
      <c r="F151" s="167" t="str">
        <f>VLOOKUP(E151,VIP!$A$2:$O14827,2,0)</f>
        <v>DRBR141</v>
      </c>
      <c r="G151" s="167" t="str">
        <f>VLOOKUP(E151,'LISTADO ATM'!$A$2:$B$901,2,0)</f>
        <v xml:space="preserve">ATM Oficina Bonao I </v>
      </c>
      <c r="H151" s="167" t="str">
        <f>VLOOKUP(E151,VIP!$A$2:$O19788,7,FALSE)</f>
        <v>Si</v>
      </c>
      <c r="I151" s="167" t="str">
        <f>VLOOKUP(E151,VIP!$A$2:$O11753,8,FALSE)</f>
        <v>Si</v>
      </c>
      <c r="J151" s="167" t="str">
        <f>VLOOKUP(E151,VIP!$A$2:$O11703,8,FALSE)</f>
        <v>Si</v>
      </c>
      <c r="K151" s="167" t="str">
        <f>VLOOKUP(E151,VIP!$A$2:$O15277,6,0)</f>
        <v>SI</v>
      </c>
      <c r="L151" s="146" t="s">
        <v>2414</v>
      </c>
      <c r="M151" s="98" t="s">
        <v>2442</v>
      </c>
      <c r="N151" s="98" t="s">
        <v>2449</v>
      </c>
      <c r="O151" s="167" t="s">
        <v>2466</v>
      </c>
      <c r="P151" s="98"/>
      <c r="Q151" s="98" t="s">
        <v>2414</v>
      </c>
      <c r="R151" s="105"/>
      <c r="S151" s="105"/>
      <c r="T151" s="105"/>
      <c r="U151" s="79"/>
      <c r="V151" s="69"/>
    </row>
    <row r="152" spans="1:22" ht="18" x14ac:dyDescent="0.25">
      <c r="A152" s="167" t="str">
        <f>VLOOKUP(E152,'LISTADO ATM'!$A$2:$C$902,3,0)</f>
        <v>DISTRITO NACIONAL</v>
      </c>
      <c r="B152" s="117" t="s">
        <v>2710</v>
      </c>
      <c r="C152" s="99">
        <v>44408.604432870372</v>
      </c>
      <c r="D152" s="99" t="s">
        <v>2445</v>
      </c>
      <c r="E152" s="141">
        <v>738</v>
      </c>
      <c r="F152" s="167" t="str">
        <f>VLOOKUP(E152,VIP!$A$2:$O14828,2,0)</f>
        <v>DRBR24S</v>
      </c>
      <c r="G152" s="167" t="str">
        <f>VLOOKUP(E152,'LISTADO ATM'!$A$2:$B$901,2,0)</f>
        <v xml:space="preserve">ATM Zona Franca Los Alcarrizos </v>
      </c>
      <c r="H152" s="167" t="str">
        <f>VLOOKUP(E152,VIP!$A$2:$O19789,7,FALSE)</f>
        <v>Si</v>
      </c>
      <c r="I152" s="167" t="str">
        <f>VLOOKUP(E152,VIP!$A$2:$O11754,8,FALSE)</f>
        <v>Si</v>
      </c>
      <c r="J152" s="167" t="str">
        <f>VLOOKUP(E152,VIP!$A$2:$O11704,8,FALSE)</f>
        <v>Si</v>
      </c>
      <c r="K152" s="167" t="str">
        <f>VLOOKUP(E152,VIP!$A$2:$O15278,6,0)</f>
        <v>NO</v>
      </c>
      <c r="L152" s="146" t="s">
        <v>2414</v>
      </c>
      <c r="M152" s="98" t="s">
        <v>2442</v>
      </c>
      <c r="N152" s="98" t="s">
        <v>2449</v>
      </c>
      <c r="O152" s="167" t="s">
        <v>2450</v>
      </c>
      <c r="P152" s="98"/>
      <c r="Q152" s="98" t="s">
        <v>2414</v>
      </c>
      <c r="R152" s="105"/>
      <c r="S152" s="105"/>
      <c r="T152" s="105"/>
      <c r="U152" s="79"/>
      <c r="V152" s="69"/>
    </row>
    <row r="153" spans="1:22" ht="18" x14ac:dyDescent="0.25">
      <c r="A153" s="167" t="str">
        <f>VLOOKUP(E153,'LISTADO ATM'!$A$2:$C$902,3,0)</f>
        <v>DISTRITO NACIONAL</v>
      </c>
      <c r="B153" s="117" t="s">
        <v>2711</v>
      </c>
      <c r="C153" s="99">
        <v>44408.603321759256</v>
      </c>
      <c r="D153" s="99" t="s">
        <v>2445</v>
      </c>
      <c r="E153" s="141">
        <v>875</v>
      </c>
      <c r="F153" s="167" t="str">
        <f>VLOOKUP(E153,VIP!$A$2:$O14829,2,0)</f>
        <v>DRBR875</v>
      </c>
      <c r="G153" s="167" t="str">
        <f>VLOOKUP(E153,'LISTADO ATM'!$A$2:$B$901,2,0)</f>
        <v xml:space="preserve">ATM Texaco Aut. Duarte KM 14 1/2 (Los Alcarrizos) </v>
      </c>
      <c r="H153" s="167" t="str">
        <f>VLOOKUP(E153,VIP!$A$2:$O19790,7,FALSE)</f>
        <v>Si</v>
      </c>
      <c r="I153" s="167" t="str">
        <f>VLOOKUP(E153,VIP!$A$2:$O11755,8,FALSE)</f>
        <v>Si</v>
      </c>
      <c r="J153" s="167" t="str">
        <f>VLOOKUP(E153,VIP!$A$2:$O11705,8,FALSE)</f>
        <v>Si</v>
      </c>
      <c r="K153" s="167" t="str">
        <f>VLOOKUP(E153,VIP!$A$2:$O15279,6,0)</f>
        <v>NO</v>
      </c>
      <c r="L153" s="146" t="s">
        <v>2414</v>
      </c>
      <c r="M153" s="98" t="s">
        <v>2442</v>
      </c>
      <c r="N153" s="98" t="s">
        <v>2449</v>
      </c>
      <c r="O153" s="167" t="s">
        <v>2450</v>
      </c>
      <c r="P153" s="98"/>
      <c r="Q153" s="98" t="s">
        <v>2414</v>
      </c>
      <c r="R153" s="105"/>
      <c r="S153" s="105"/>
      <c r="T153" s="105"/>
      <c r="U153" s="79"/>
      <c r="V153" s="69"/>
    </row>
    <row r="154" spans="1:22" ht="18" x14ac:dyDescent="0.25">
      <c r="A154" s="167" t="str">
        <f>VLOOKUP(E154,'LISTADO ATM'!$A$2:$C$902,3,0)</f>
        <v>DISTRITO NACIONAL</v>
      </c>
      <c r="B154" s="117" t="s">
        <v>2712</v>
      </c>
      <c r="C154" s="99">
        <v>44408.602037037039</v>
      </c>
      <c r="D154" s="99" t="s">
        <v>2465</v>
      </c>
      <c r="E154" s="141">
        <v>410</v>
      </c>
      <c r="F154" s="167" t="str">
        <f>VLOOKUP(E154,VIP!$A$2:$O14830,2,0)</f>
        <v>DRBR410</v>
      </c>
      <c r="G154" s="167" t="str">
        <f>VLOOKUP(E154,'LISTADO ATM'!$A$2:$B$901,2,0)</f>
        <v xml:space="preserve">ATM Oficina Las Palmas de Herrera II </v>
      </c>
      <c r="H154" s="167" t="str">
        <f>VLOOKUP(E154,VIP!$A$2:$O19791,7,FALSE)</f>
        <v>Si</v>
      </c>
      <c r="I154" s="167" t="str">
        <f>VLOOKUP(E154,VIP!$A$2:$O11756,8,FALSE)</f>
        <v>Si</v>
      </c>
      <c r="J154" s="167" t="str">
        <f>VLOOKUP(E154,VIP!$A$2:$O11706,8,FALSE)</f>
        <v>Si</v>
      </c>
      <c r="K154" s="167" t="str">
        <f>VLOOKUP(E154,VIP!$A$2:$O15280,6,0)</f>
        <v>NO</v>
      </c>
      <c r="L154" s="146" t="s">
        <v>2414</v>
      </c>
      <c r="M154" s="98" t="s">
        <v>2442</v>
      </c>
      <c r="N154" s="98" t="s">
        <v>2449</v>
      </c>
      <c r="O154" s="167" t="s">
        <v>2466</v>
      </c>
      <c r="P154" s="98"/>
      <c r="Q154" s="98" t="s">
        <v>2414</v>
      </c>
      <c r="R154" s="105"/>
      <c r="S154" s="105"/>
      <c r="T154" s="105"/>
      <c r="U154" s="79"/>
      <c r="V154" s="69"/>
    </row>
    <row r="155" spans="1:22" ht="18" x14ac:dyDescent="0.25">
      <c r="A155" s="167" t="str">
        <f>VLOOKUP(E155,'LISTADO ATM'!$A$2:$C$902,3,0)</f>
        <v>DISTRITO NACIONAL</v>
      </c>
      <c r="B155" s="117" t="s">
        <v>2713</v>
      </c>
      <c r="C155" s="99">
        <v>44408.600706018522</v>
      </c>
      <c r="D155" s="99" t="s">
        <v>2465</v>
      </c>
      <c r="E155" s="141">
        <v>354</v>
      </c>
      <c r="F155" s="167" t="str">
        <f>VLOOKUP(E155,VIP!$A$2:$O14831,2,0)</f>
        <v>DRBR354</v>
      </c>
      <c r="G155" s="167" t="str">
        <f>VLOOKUP(E155,'LISTADO ATM'!$A$2:$B$901,2,0)</f>
        <v xml:space="preserve">ATM Oficina Núñez de Cáceres II </v>
      </c>
      <c r="H155" s="167" t="str">
        <f>VLOOKUP(E155,VIP!$A$2:$O19792,7,FALSE)</f>
        <v>Si</v>
      </c>
      <c r="I155" s="167" t="str">
        <f>VLOOKUP(E155,VIP!$A$2:$O11757,8,FALSE)</f>
        <v>Si</v>
      </c>
      <c r="J155" s="167" t="str">
        <f>VLOOKUP(E155,VIP!$A$2:$O11707,8,FALSE)</f>
        <v>Si</v>
      </c>
      <c r="K155" s="167" t="str">
        <f>VLOOKUP(E155,VIP!$A$2:$O15281,6,0)</f>
        <v>NO</v>
      </c>
      <c r="L155" s="146" t="s">
        <v>2414</v>
      </c>
      <c r="M155" s="98" t="s">
        <v>2442</v>
      </c>
      <c r="N155" s="98" t="s">
        <v>2449</v>
      </c>
      <c r="O155" s="167" t="s">
        <v>2466</v>
      </c>
      <c r="P155" s="98"/>
      <c r="Q155" s="98" t="s">
        <v>2414</v>
      </c>
      <c r="R155" s="105"/>
      <c r="S155" s="105"/>
      <c r="T155" s="105"/>
      <c r="U155" s="79"/>
      <c r="V155" s="69"/>
    </row>
    <row r="156" spans="1:22" ht="18" x14ac:dyDescent="0.25">
      <c r="A156" s="167" t="str">
        <f>VLOOKUP(E156,'LISTADO ATM'!$A$2:$C$902,3,0)</f>
        <v>ESTE</v>
      </c>
      <c r="B156" s="117" t="s">
        <v>2719</v>
      </c>
      <c r="C156" s="99">
        <v>44408.580254629633</v>
      </c>
      <c r="D156" s="99" t="s">
        <v>2445</v>
      </c>
      <c r="E156" s="141">
        <v>608</v>
      </c>
      <c r="F156" s="167" t="str">
        <f>VLOOKUP(E156,VIP!$A$2:$O14836,2,0)</f>
        <v>DRBR305</v>
      </c>
      <c r="G156" s="167" t="str">
        <f>VLOOKUP(E156,'LISTADO ATM'!$A$2:$B$901,2,0)</f>
        <v xml:space="preserve">ATM Oficina Jumbo (San Pedro) </v>
      </c>
      <c r="H156" s="167" t="str">
        <f>VLOOKUP(E156,VIP!$A$2:$O19797,7,FALSE)</f>
        <v>Si</v>
      </c>
      <c r="I156" s="167" t="str">
        <f>VLOOKUP(E156,VIP!$A$2:$O11762,8,FALSE)</f>
        <v>Si</v>
      </c>
      <c r="J156" s="167" t="str">
        <f>VLOOKUP(E156,VIP!$A$2:$O11712,8,FALSE)</f>
        <v>Si</v>
      </c>
      <c r="K156" s="167" t="str">
        <f>VLOOKUP(E156,VIP!$A$2:$O15286,6,0)</f>
        <v>SI</v>
      </c>
      <c r="L156" s="146" t="s">
        <v>2414</v>
      </c>
      <c r="M156" s="98" t="s">
        <v>2442</v>
      </c>
      <c r="N156" s="98" t="s">
        <v>2449</v>
      </c>
      <c r="O156" s="167" t="s">
        <v>2450</v>
      </c>
      <c r="P156" s="98"/>
      <c r="Q156" s="98" t="s">
        <v>2414</v>
      </c>
      <c r="R156" s="105"/>
      <c r="S156" s="105"/>
      <c r="T156" s="105"/>
      <c r="U156" s="79"/>
      <c r="V156" s="69"/>
    </row>
    <row r="157" spans="1:22" ht="18" x14ac:dyDescent="0.25">
      <c r="A157" s="167" t="str">
        <f>VLOOKUP(E157,'LISTADO ATM'!$A$2:$C$902,3,0)</f>
        <v>DISTRITO NACIONAL</v>
      </c>
      <c r="B157" s="117" t="s">
        <v>2723</v>
      </c>
      <c r="C157" s="99">
        <v>44408.538449074076</v>
      </c>
      <c r="D157" s="99" t="s">
        <v>2465</v>
      </c>
      <c r="E157" s="141">
        <v>23</v>
      </c>
      <c r="F157" s="167" t="str">
        <f>VLOOKUP(E157,VIP!$A$2:$O14839,2,0)</f>
        <v>DRBR023</v>
      </c>
      <c r="G157" s="167" t="str">
        <f>VLOOKUP(E157,'LISTADO ATM'!$A$2:$B$901,2,0)</f>
        <v xml:space="preserve">ATM Oficina México </v>
      </c>
      <c r="H157" s="167" t="str">
        <f>VLOOKUP(E157,VIP!$A$2:$O19800,7,FALSE)</f>
        <v>Si</v>
      </c>
      <c r="I157" s="167" t="str">
        <f>VLOOKUP(E157,VIP!$A$2:$O11765,8,FALSE)</f>
        <v>Si</v>
      </c>
      <c r="J157" s="167" t="str">
        <f>VLOOKUP(E157,VIP!$A$2:$O11715,8,FALSE)</f>
        <v>Si</v>
      </c>
      <c r="K157" s="167" t="str">
        <f>VLOOKUP(E157,VIP!$A$2:$O15289,6,0)</f>
        <v>NO</v>
      </c>
      <c r="L157" s="146" t="s">
        <v>2414</v>
      </c>
      <c r="M157" s="98" t="s">
        <v>2442</v>
      </c>
      <c r="N157" s="98" t="s">
        <v>2449</v>
      </c>
      <c r="O157" s="167" t="s">
        <v>2466</v>
      </c>
      <c r="P157" s="98"/>
      <c r="Q157" s="98" t="s">
        <v>2414</v>
      </c>
      <c r="R157" s="105"/>
      <c r="S157" s="105"/>
      <c r="T157" s="105"/>
      <c r="U157" s="79"/>
      <c r="V157" s="69"/>
    </row>
    <row r="158" spans="1:22" ht="18" x14ac:dyDescent="0.25">
      <c r="A158" s="167" t="str">
        <f>VLOOKUP(E158,'LISTADO ATM'!$A$2:$C$902,3,0)</f>
        <v>SUR</v>
      </c>
      <c r="B158" s="117" t="s">
        <v>2725</v>
      </c>
      <c r="C158" s="99">
        <v>44408.535486111112</v>
      </c>
      <c r="D158" s="99" t="s">
        <v>2465</v>
      </c>
      <c r="E158" s="141">
        <v>829</v>
      </c>
      <c r="F158" s="167" t="str">
        <f>VLOOKUP(E158,VIP!$A$2:$O14841,2,0)</f>
        <v>DRBR829</v>
      </c>
      <c r="G158" s="167" t="str">
        <f>VLOOKUP(E158,'LISTADO ATM'!$A$2:$B$901,2,0)</f>
        <v xml:space="preserve">ATM UNP Multicentro Sirena Baní </v>
      </c>
      <c r="H158" s="167" t="str">
        <f>VLOOKUP(E158,VIP!$A$2:$O19802,7,FALSE)</f>
        <v>Si</v>
      </c>
      <c r="I158" s="167" t="str">
        <f>VLOOKUP(E158,VIP!$A$2:$O11767,8,FALSE)</f>
        <v>Si</v>
      </c>
      <c r="J158" s="167" t="str">
        <f>VLOOKUP(E158,VIP!$A$2:$O11717,8,FALSE)</f>
        <v>Si</v>
      </c>
      <c r="K158" s="167" t="str">
        <f>VLOOKUP(E158,VIP!$A$2:$O15291,6,0)</f>
        <v>NO</v>
      </c>
      <c r="L158" s="146" t="s">
        <v>2414</v>
      </c>
      <c r="M158" s="98" t="s">
        <v>2442</v>
      </c>
      <c r="N158" s="98" t="s">
        <v>2449</v>
      </c>
      <c r="O158" s="167" t="s">
        <v>2466</v>
      </c>
      <c r="P158" s="98"/>
      <c r="Q158" s="98" t="s">
        <v>2414</v>
      </c>
      <c r="R158" s="105"/>
      <c r="S158" s="105"/>
      <c r="T158" s="105"/>
      <c r="U158" s="79"/>
      <c r="V158" s="69"/>
    </row>
    <row r="159" spans="1:22" ht="18" x14ac:dyDescent="0.25">
      <c r="A159" s="167" t="str">
        <f>VLOOKUP(E159,'LISTADO ATM'!$A$2:$C$902,3,0)</f>
        <v>DISTRITO NACIONAL</v>
      </c>
      <c r="B159" s="117" t="s">
        <v>2727</v>
      </c>
      <c r="C159" s="99">
        <v>44408.529467592591</v>
      </c>
      <c r="D159" s="99" t="s">
        <v>2445</v>
      </c>
      <c r="E159" s="141">
        <v>663</v>
      </c>
      <c r="F159" s="167" t="str">
        <f>VLOOKUP(E159,VIP!$A$2:$O14843,2,0)</f>
        <v>DRBR663</v>
      </c>
      <c r="G159" s="167" t="str">
        <f>VLOOKUP(E159,'LISTADO ATM'!$A$2:$B$901,2,0)</f>
        <v>ATM S/M Olé Av. España</v>
      </c>
      <c r="H159" s="167" t="str">
        <f>VLOOKUP(E159,VIP!$A$2:$O19804,7,FALSE)</f>
        <v>N/A</v>
      </c>
      <c r="I159" s="167" t="str">
        <f>VLOOKUP(E159,VIP!$A$2:$O11769,8,FALSE)</f>
        <v>N/A</v>
      </c>
      <c r="J159" s="167" t="str">
        <f>VLOOKUP(E159,VIP!$A$2:$O11719,8,FALSE)</f>
        <v>N/A</v>
      </c>
      <c r="K159" s="167" t="str">
        <f>VLOOKUP(E159,VIP!$A$2:$O15293,6,0)</f>
        <v>N/A</v>
      </c>
      <c r="L159" s="146" t="s">
        <v>2414</v>
      </c>
      <c r="M159" s="98" t="s">
        <v>2442</v>
      </c>
      <c r="N159" s="98" t="s">
        <v>2449</v>
      </c>
      <c r="O159" s="167" t="s">
        <v>2450</v>
      </c>
      <c r="P159" s="98"/>
      <c r="Q159" s="98" t="s">
        <v>2414</v>
      </c>
      <c r="R159" s="105"/>
      <c r="S159" s="105"/>
      <c r="T159" s="105"/>
      <c r="U159" s="79"/>
      <c r="V159" s="69"/>
    </row>
    <row r="160" spans="1:22" ht="18" x14ac:dyDescent="0.25">
      <c r="A160" s="167" t="str">
        <f>VLOOKUP(E160,'LISTADO ATM'!$A$2:$C$902,3,0)</f>
        <v>DISTRITO NACIONAL</v>
      </c>
      <c r="B160" s="117">
        <v>3335969135</v>
      </c>
      <c r="C160" s="99">
        <v>44404.682534722226</v>
      </c>
      <c r="D160" s="99" t="s">
        <v>2177</v>
      </c>
      <c r="E160" s="141">
        <v>239</v>
      </c>
      <c r="F160" s="167" t="str">
        <f>VLOOKUP(E160,VIP!$A$2:$O14742,2,0)</f>
        <v>DRBR239</v>
      </c>
      <c r="G160" s="167" t="str">
        <f>VLOOKUP(E160,'LISTADO ATM'!$A$2:$B$901,2,0)</f>
        <v xml:space="preserve">ATM Autobanco Charles de Gaulle </v>
      </c>
      <c r="H160" s="167" t="str">
        <f>VLOOKUP(E160,VIP!$A$2:$O19703,7,FALSE)</f>
        <v>Si</v>
      </c>
      <c r="I160" s="167" t="str">
        <f>VLOOKUP(E160,VIP!$A$2:$O11668,8,FALSE)</f>
        <v>Si</v>
      </c>
      <c r="J160" s="167" t="str">
        <f>VLOOKUP(E160,VIP!$A$2:$O11618,8,FALSE)</f>
        <v>Si</v>
      </c>
      <c r="K160" s="167" t="str">
        <f>VLOOKUP(E160,VIP!$A$2:$O15192,6,0)</f>
        <v>SI</v>
      </c>
      <c r="L160" s="146" t="s">
        <v>2461</v>
      </c>
      <c r="M160" s="98" t="s">
        <v>2442</v>
      </c>
      <c r="N160" s="98" t="s">
        <v>2449</v>
      </c>
      <c r="O160" s="167" t="s">
        <v>2451</v>
      </c>
      <c r="P160" s="167"/>
      <c r="Q160" s="98" t="s">
        <v>2461</v>
      </c>
      <c r="R160" s="105"/>
      <c r="S160" s="105"/>
      <c r="T160" s="105"/>
      <c r="U160" s="79"/>
      <c r="V160" s="69"/>
    </row>
    <row r="161" spans="1:23" ht="18" x14ac:dyDescent="0.25">
      <c r="A161" s="167" t="str">
        <f>VLOOKUP(E161,'LISTADO ATM'!$A$2:$C$902,3,0)</f>
        <v>DISTRITO NACIONAL</v>
      </c>
      <c r="B161" s="117">
        <v>3335969476</v>
      </c>
      <c r="C161" s="99">
        <v>44405.354571759257</v>
      </c>
      <c r="D161" s="99" t="s">
        <v>2177</v>
      </c>
      <c r="E161" s="141">
        <v>325</v>
      </c>
      <c r="F161" s="167" t="str">
        <f>VLOOKUP(E161,VIP!$A$2:$O14908,2,0)</f>
        <v>DRBR325</v>
      </c>
      <c r="G161" s="167" t="str">
        <f>VLOOKUP(E161,'LISTADO ATM'!$A$2:$B$901,2,0)</f>
        <v>ATM Casa Edwin</v>
      </c>
      <c r="H161" s="167" t="str">
        <f>VLOOKUP(E161,VIP!$A$2:$O19869,7,FALSE)</f>
        <v>Si</v>
      </c>
      <c r="I161" s="167" t="str">
        <f>VLOOKUP(E161,VIP!$A$2:$O11834,8,FALSE)</f>
        <v>Si</v>
      </c>
      <c r="J161" s="167" t="str">
        <f>VLOOKUP(E161,VIP!$A$2:$O11784,8,FALSE)</f>
        <v>Si</v>
      </c>
      <c r="K161" s="167" t="str">
        <f>VLOOKUP(E161,VIP!$A$2:$O15358,6,0)</f>
        <v>NO</v>
      </c>
      <c r="L161" s="146" t="s">
        <v>2461</v>
      </c>
      <c r="M161" s="98" t="s">
        <v>2442</v>
      </c>
      <c r="N161" s="98" t="s">
        <v>2449</v>
      </c>
      <c r="O161" s="167" t="s">
        <v>2451</v>
      </c>
      <c r="P161" s="167"/>
      <c r="Q161" s="98" t="s">
        <v>2461</v>
      </c>
      <c r="R161" s="105"/>
      <c r="S161" s="105"/>
      <c r="T161" s="105"/>
      <c r="U161" s="79"/>
      <c r="V161" s="69"/>
    </row>
    <row r="162" spans="1:23" ht="18" x14ac:dyDescent="0.25">
      <c r="A162" s="167" t="str">
        <f>VLOOKUP(E162,'LISTADO ATM'!$A$2:$C$902,3,0)</f>
        <v>DISTRITO NACIONAL</v>
      </c>
      <c r="B162" s="117">
        <v>3335972405</v>
      </c>
      <c r="C162" s="99">
        <v>44407.484930555554</v>
      </c>
      <c r="D162" s="99" t="s">
        <v>2177</v>
      </c>
      <c r="E162" s="141">
        <v>149</v>
      </c>
      <c r="F162" s="167" t="str">
        <f>VLOOKUP(E162,VIP!$A$2:$O14817,2,0)</f>
        <v>DRBR149</v>
      </c>
      <c r="G162" s="167" t="str">
        <f>VLOOKUP(E162,'LISTADO ATM'!$A$2:$B$901,2,0)</f>
        <v>ATM Estación Metro Concepción</v>
      </c>
      <c r="H162" s="167" t="str">
        <f>VLOOKUP(E162,VIP!$A$2:$O19778,7,FALSE)</f>
        <v>N/A</v>
      </c>
      <c r="I162" s="167" t="str">
        <f>VLOOKUP(E162,VIP!$A$2:$O11743,8,FALSE)</f>
        <v>N/A</v>
      </c>
      <c r="J162" s="167" t="str">
        <f>VLOOKUP(E162,VIP!$A$2:$O11693,8,FALSE)</f>
        <v>N/A</v>
      </c>
      <c r="K162" s="167" t="str">
        <f>VLOOKUP(E162,VIP!$A$2:$O15267,6,0)</f>
        <v>N/A</v>
      </c>
      <c r="L162" s="146" t="s">
        <v>2461</v>
      </c>
      <c r="M162" s="98" t="s">
        <v>2442</v>
      </c>
      <c r="N162" s="98" t="s">
        <v>2449</v>
      </c>
      <c r="O162" s="167" t="s">
        <v>2451</v>
      </c>
      <c r="P162" s="167"/>
      <c r="Q162" s="98" t="s">
        <v>2461</v>
      </c>
      <c r="R162" s="105"/>
      <c r="S162" s="105"/>
      <c r="T162" s="105"/>
      <c r="U162" s="79"/>
      <c r="V162" s="69"/>
    </row>
    <row r="163" spans="1:23" ht="18" x14ac:dyDescent="0.25">
      <c r="A163" s="167" t="str">
        <f>VLOOKUP(E163,'LISTADO ATM'!$A$2:$C$902,3,0)</f>
        <v>DISTRITO NACIONAL</v>
      </c>
      <c r="B163" s="117">
        <v>3335972688</v>
      </c>
      <c r="C163" s="99">
        <v>44407.594513888886</v>
      </c>
      <c r="D163" s="99" t="s">
        <v>2177</v>
      </c>
      <c r="E163" s="141">
        <v>648</v>
      </c>
      <c r="F163" s="167" t="str">
        <f>VLOOKUP(E163,VIP!$A$2:$O14800,2,0)</f>
        <v>DRBR190</v>
      </c>
      <c r="G163" s="167" t="str">
        <f>VLOOKUP(E163,'LISTADO ATM'!$A$2:$B$901,2,0)</f>
        <v xml:space="preserve">ATM Hermandad de Pensionados </v>
      </c>
      <c r="H163" s="167" t="str">
        <f>VLOOKUP(E163,VIP!$A$2:$O19761,7,FALSE)</f>
        <v>Si</v>
      </c>
      <c r="I163" s="167" t="str">
        <f>VLOOKUP(E163,VIP!$A$2:$O11726,8,FALSE)</f>
        <v>No</v>
      </c>
      <c r="J163" s="167" t="str">
        <f>VLOOKUP(E163,VIP!$A$2:$O11676,8,FALSE)</f>
        <v>No</v>
      </c>
      <c r="K163" s="167" t="str">
        <f>VLOOKUP(E163,VIP!$A$2:$O15250,6,0)</f>
        <v>NO</v>
      </c>
      <c r="L163" s="146" t="s">
        <v>2461</v>
      </c>
      <c r="M163" s="98" t="s">
        <v>2442</v>
      </c>
      <c r="N163" s="98" t="s">
        <v>2449</v>
      </c>
      <c r="O163" s="167" t="s">
        <v>2451</v>
      </c>
      <c r="P163" s="167"/>
      <c r="Q163" s="98" t="s">
        <v>2461</v>
      </c>
      <c r="R163" s="105"/>
      <c r="S163" s="105"/>
      <c r="T163" s="105"/>
      <c r="U163" s="79"/>
      <c r="V163" s="69"/>
    </row>
    <row r="164" spans="1:23" ht="18" x14ac:dyDescent="0.25">
      <c r="A164" s="167" t="str">
        <f>VLOOKUP(E164,'LISTADO ATM'!$A$2:$C$902,3,0)</f>
        <v>DISTRITO NACIONAL</v>
      </c>
      <c r="B164" s="117">
        <v>3335972714</v>
      </c>
      <c r="C164" s="99">
        <v>44407.598680555559</v>
      </c>
      <c r="D164" s="99" t="s">
        <v>2177</v>
      </c>
      <c r="E164" s="141">
        <v>35</v>
      </c>
      <c r="F164" s="167" t="str">
        <f>VLOOKUP(E164,VIP!$A$2:$O14798,2,0)</f>
        <v>DRBR035</v>
      </c>
      <c r="G164" s="167" t="str">
        <f>VLOOKUP(E164,'LISTADO ATM'!$A$2:$B$901,2,0)</f>
        <v xml:space="preserve">ATM Dirección General de Aduanas I </v>
      </c>
      <c r="H164" s="167" t="str">
        <f>VLOOKUP(E164,VIP!$A$2:$O19759,7,FALSE)</f>
        <v>Si</v>
      </c>
      <c r="I164" s="167" t="str">
        <f>VLOOKUP(E164,VIP!$A$2:$O11724,8,FALSE)</f>
        <v>Si</v>
      </c>
      <c r="J164" s="167" t="str">
        <f>VLOOKUP(E164,VIP!$A$2:$O11674,8,FALSE)</f>
        <v>Si</v>
      </c>
      <c r="K164" s="167" t="str">
        <f>VLOOKUP(E164,VIP!$A$2:$O15248,6,0)</f>
        <v>NO</v>
      </c>
      <c r="L164" s="146" t="s">
        <v>2461</v>
      </c>
      <c r="M164" s="98" t="s">
        <v>2442</v>
      </c>
      <c r="N164" s="98" t="s">
        <v>2449</v>
      </c>
      <c r="O164" s="167" t="s">
        <v>2451</v>
      </c>
      <c r="P164" s="167"/>
      <c r="Q164" s="98" t="s">
        <v>2461</v>
      </c>
      <c r="R164" s="105"/>
      <c r="S164" s="105"/>
      <c r="T164" s="105"/>
      <c r="U164" s="79"/>
      <c r="V164" s="69"/>
    </row>
    <row r="165" spans="1:23" ht="18" x14ac:dyDescent="0.25">
      <c r="A165" s="167" t="str">
        <f>VLOOKUP(E165,'LISTADO ATM'!$A$2:$C$902,3,0)</f>
        <v>DISTRITO NACIONAL</v>
      </c>
      <c r="B165" s="117">
        <v>3335973061</v>
      </c>
      <c r="C165" s="99">
        <v>44407.713946759257</v>
      </c>
      <c r="D165" s="99" t="s">
        <v>2177</v>
      </c>
      <c r="E165" s="141">
        <v>335</v>
      </c>
      <c r="F165" s="167" t="str">
        <f>VLOOKUP(E165,VIP!$A$2:$O14807,2,0)</f>
        <v>DRBR335</v>
      </c>
      <c r="G165" s="167" t="str">
        <f>VLOOKUP(E165,'LISTADO ATM'!$A$2:$B$901,2,0)</f>
        <v>ATM Edificio Aster</v>
      </c>
      <c r="H165" s="167" t="str">
        <f>VLOOKUP(E165,VIP!$A$2:$O19768,7,FALSE)</f>
        <v>Si</v>
      </c>
      <c r="I165" s="167" t="str">
        <f>VLOOKUP(E165,VIP!$A$2:$O11733,8,FALSE)</f>
        <v>Si</v>
      </c>
      <c r="J165" s="167" t="str">
        <f>VLOOKUP(E165,VIP!$A$2:$O11683,8,FALSE)</f>
        <v>Si</v>
      </c>
      <c r="K165" s="167" t="str">
        <f>VLOOKUP(E165,VIP!$A$2:$O15257,6,0)</f>
        <v>NO</v>
      </c>
      <c r="L165" s="146" t="s">
        <v>2461</v>
      </c>
      <c r="M165" s="98" t="s">
        <v>2442</v>
      </c>
      <c r="N165" s="98" t="s">
        <v>2449</v>
      </c>
      <c r="O165" s="167" t="s">
        <v>2451</v>
      </c>
      <c r="P165" s="167"/>
      <c r="Q165" s="98" t="s">
        <v>2461</v>
      </c>
      <c r="R165" s="105"/>
      <c r="S165" s="105"/>
      <c r="T165" s="105"/>
      <c r="U165" s="79"/>
      <c r="V165" s="69"/>
    </row>
    <row r="166" spans="1:23" ht="18" x14ac:dyDescent="0.25">
      <c r="A166" s="167" t="str">
        <f>VLOOKUP(E166,'LISTADO ATM'!$A$2:$C$902,3,0)</f>
        <v>NORTE</v>
      </c>
      <c r="B166" s="117">
        <v>3335973146</v>
      </c>
      <c r="C166" s="99">
        <v>44407.825312499997</v>
      </c>
      <c r="D166" s="99" t="s">
        <v>2178</v>
      </c>
      <c r="E166" s="141">
        <v>936</v>
      </c>
      <c r="F166" s="167" t="str">
        <f>VLOOKUP(E166,VIP!$A$2:$O14840,2,0)</f>
        <v>DRBR936</v>
      </c>
      <c r="G166" s="167" t="str">
        <f>VLOOKUP(E166,'LISTADO ATM'!$A$2:$B$901,2,0)</f>
        <v xml:space="preserve">ATM Autobanco Oficina La Vega I </v>
      </c>
      <c r="H166" s="167" t="str">
        <f>VLOOKUP(E166,VIP!$A$2:$O19801,7,FALSE)</f>
        <v>Si</v>
      </c>
      <c r="I166" s="167" t="str">
        <f>VLOOKUP(E166,VIP!$A$2:$O11766,8,FALSE)</f>
        <v>Si</v>
      </c>
      <c r="J166" s="167" t="str">
        <f>VLOOKUP(E166,VIP!$A$2:$O11716,8,FALSE)</f>
        <v>Si</v>
      </c>
      <c r="K166" s="167" t="str">
        <f>VLOOKUP(E166,VIP!$A$2:$O15290,6,0)</f>
        <v>NO</v>
      </c>
      <c r="L166" s="146" t="s">
        <v>2461</v>
      </c>
      <c r="M166" s="98" t="s">
        <v>2442</v>
      </c>
      <c r="N166" s="98" t="s">
        <v>2449</v>
      </c>
      <c r="O166" s="167" t="s">
        <v>2579</v>
      </c>
      <c r="P166" s="98"/>
      <c r="Q166" s="98" t="s">
        <v>2461</v>
      </c>
      <c r="R166" s="105"/>
      <c r="S166" s="105"/>
      <c r="T166" s="105"/>
      <c r="U166" s="79"/>
      <c r="V166" s="69"/>
    </row>
    <row r="167" spans="1:23" ht="18" x14ac:dyDescent="0.25">
      <c r="A167" s="167" t="str">
        <f>VLOOKUP(E167,'LISTADO ATM'!$A$2:$C$902,3,0)</f>
        <v>SUR</v>
      </c>
      <c r="B167" s="117">
        <v>3335973154</v>
      </c>
      <c r="C167" s="99">
        <v>44407.830324074072</v>
      </c>
      <c r="D167" s="99" t="s">
        <v>2177</v>
      </c>
      <c r="E167" s="141">
        <v>252</v>
      </c>
      <c r="F167" s="167" t="str">
        <f>VLOOKUP(E167,VIP!$A$2:$O14835,2,0)</f>
        <v>DRBR252</v>
      </c>
      <c r="G167" s="167" t="str">
        <f>VLOOKUP(E167,'LISTADO ATM'!$A$2:$B$901,2,0)</f>
        <v xml:space="preserve">ATM Banco Agrícola (Barahona) </v>
      </c>
      <c r="H167" s="167" t="str">
        <f>VLOOKUP(E167,VIP!$A$2:$O19796,7,FALSE)</f>
        <v>Si</v>
      </c>
      <c r="I167" s="167" t="str">
        <f>VLOOKUP(E167,VIP!$A$2:$O11761,8,FALSE)</f>
        <v>Si</v>
      </c>
      <c r="J167" s="167" t="str">
        <f>VLOOKUP(E167,VIP!$A$2:$O11711,8,FALSE)</f>
        <v>Si</v>
      </c>
      <c r="K167" s="167" t="str">
        <f>VLOOKUP(E167,VIP!$A$2:$O15285,6,0)</f>
        <v>NO</v>
      </c>
      <c r="L167" s="146" t="s">
        <v>2461</v>
      </c>
      <c r="M167" s="98" t="s">
        <v>2442</v>
      </c>
      <c r="N167" s="98" t="s">
        <v>2449</v>
      </c>
      <c r="O167" s="167" t="s">
        <v>2451</v>
      </c>
      <c r="P167" s="98"/>
      <c r="Q167" s="98" t="s">
        <v>2461</v>
      </c>
      <c r="R167" s="105"/>
      <c r="S167" s="105"/>
      <c r="T167" s="105"/>
      <c r="U167" s="79"/>
      <c r="V167" s="69"/>
    </row>
    <row r="168" spans="1:23" ht="18" x14ac:dyDescent="0.25">
      <c r="A168" s="167" t="str">
        <f>VLOOKUP(E168,'LISTADO ATM'!$A$2:$C$902,3,0)</f>
        <v>DISTRITO NACIONAL</v>
      </c>
      <c r="B168" s="117" t="s">
        <v>2705</v>
      </c>
      <c r="C168" s="99">
        <v>44408.623043981483</v>
      </c>
      <c r="D168" s="99" t="s">
        <v>2177</v>
      </c>
      <c r="E168" s="141">
        <v>755</v>
      </c>
      <c r="F168" s="167" t="str">
        <f>VLOOKUP(E168,VIP!$A$2:$O14824,2,0)</f>
        <v>DRBR755</v>
      </c>
      <c r="G168" s="167" t="str">
        <f>VLOOKUP(E168,'LISTADO ATM'!$A$2:$B$901,2,0)</f>
        <v xml:space="preserve">ATM Oficina Galería del Este (Plaza) </v>
      </c>
      <c r="H168" s="167" t="str">
        <f>VLOOKUP(E168,VIP!$A$2:$O19785,7,FALSE)</f>
        <v>Si</v>
      </c>
      <c r="I168" s="167" t="str">
        <f>VLOOKUP(E168,VIP!$A$2:$O11750,8,FALSE)</f>
        <v>Si</v>
      </c>
      <c r="J168" s="167" t="str">
        <f>VLOOKUP(E168,VIP!$A$2:$O11700,8,FALSE)</f>
        <v>Si</v>
      </c>
      <c r="K168" s="167" t="str">
        <f>VLOOKUP(E168,VIP!$A$2:$O15274,6,0)</f>
        <v>NO</v>
      </c>
      <c r="L168" s="146" t="s">
        <v>2461</v>
      </c>
      <c r="M168" s="98" t="s">
        <v>2442</v>
      </c>
      <c r="N168" s="98" t="s">
        <v>2449</v>
      </c>
      <c r="O168" s="167" t="s">
        <v>2451</v>
      </c>
      <c r="P168" s="98"/>
      <c r="Q168" s="98" t="s">
        <v>2461</v>
      </c>
      <c r="R168" s="105"/>
      <c r="S168" s="105"/>
      <c r="T168" s="105"/>
      <c r="U168" s="79"/>
      <c r="V168" s="69"/>
    </row>
    <row r="169" spans="1:23" x14ac:dyDescent="0.25">
      <c r="F169" s="75"/>
      <c r="G169" s="75"/>
      <c r="H169" s="75"/>
      <c r="I169" s="75"/>
      <c r="J169" s="75"/>
      <c r="K169" s="75"/>
      <c r="M169" s="44"/>
      <c r="N169" s="44"/>
      <c r="O169" s="44"/>
      <c r="P169" s="44"/>
      <c r="Q169" s="44"/>
      <c r="R169" s="44"/>
      <c r="S169" s="105"/>
      <c r="T169" s="105"/>
      <c r="U169" s="105"/>
      <c r="V169" s="79"/>
      <c r="W169" s="69"/>
    </row>
    <row r="1039483" spans="16:16" ht="18" x14ac:dyDescent="0.25">
      <c r="P1039483" s="118"/>
    </row>
  </sheetData>
  <autoFilter ref="A4:Q168">
    <sortState ref="A5:Q168">
      <sortCondition ref="M4:M16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:E17">
    <cfRule type="duplicateValues" dxfId="515" priority="161"/>
  </conditionalFormatting>
  <conditionalFormatting sqref="B15:B17">
    <cfRule type="duplicateValues" dxfId="514" priority="159"/>
    <cfRule type="duplicateValues" dxfId="513" priority="160"/>
  </conditionalFormatting>
  <conditionalFormatting sqref="E15:E17">
    <cfRule type="duplicateValues" dxfId="512" priority="158"/>
  </conditionalFormatting>
  <conditionalFormatting sqref="B15:B17">
    <cfRule type="duplicateValues" dxfId="511" priority="157"/>
  </conditionalFormatting>
  <conditionalFormatting sqref="E15:E17">
    <cfRule type="duplicateValues" dxfId="510" priority="156"/>
  </conditionalFormatting>
  <conditionalFormatting sqref="E15:E17">
    <cfRule type="duplicateValues" dxfId="509" priority="155"/>
  </conditionalFormatting>
  <conditionalFormatting sqref="B15:B17">
    <cfRule type="duplicateValues" dxfId="508" priority="154"/>
  </conditionalFormatting>
  <conditionalFormatting sqref="E15:E17">
    <cfRule type="duplicateValues" dxfId="507" priority="153"/>
  </conditionalFormatting>
  <conditionalFormatting sqref="E15:E17">
    <cfRule type="duplicateValues" dxfId="506" priority="152"/>
  </conditionalFormatting>
  <conditionalFormatting sqref="E15:E17">
    <cfRule type="duplicateValues" dxfId="505" priority="151"/>
  </conditionalFormatting>
  <conditionalFormatting sqref="B15:B17">
    <cfRule type="duplicateValues" dxfId="504" priority="149"/>
    <cfRule type="duplicateValues" dxfId="503" priority="150"/>
  </conditionalFormatting>
  <conditionalFormatting sqref="B15:B17">
    <cfRule type="duplicateValues" dxfId="502" priority="148"/>
  </conditionalFormatting>
  <conditionalFormatting sqref="E15:E17">
    <cfRule type="duplicateValues" dxfId="501" priority="147"/>
  </conditionalFormatting>
  <conditionalFormatting sqref="E15:E17">
    <cfRule type="duplicateValues" dxfId="500" priority="143"/>
    <cfRule type="duplicateValues" dxfId="499" priority="146"/>
  </conditionalFormatting>
  <conditionalFormatting sqref="B15:B17">
    <cfRule type="duplicateValues" dxfId="498" priority="144"/>
    <cfRule type="duplicateValues" dxfId="497" priority="145"/>
  </conditionalFormatting>
  <conditionalFormatting sqref="E15:E17">
    <cfRule type="duplicateValues" dxfId="496" priority="142"/>
  </conditionalFormatting>
  <conditionalFormatting sqref="B18:B21">
    <cfRule type="duplicateValues" dxfId="495" priority="137"/>
    <cfRule type="duplicateValues" dxfId="494" priority="138"/>
  </conditionalFormatting>
  <conditionalFormatting sqref="B18:B21">
    <cfRule type="duplicateValues" dxfId="493" priority="135"/>
  </conditionalFormatting>
  <conditionalFormatting sqref="B18:B21">
    <cfRule type="duplicateValues" dxfId="492" priority="132"/>
  </conditionalFormatting>
  <conditionalFormatting sqref="B18:B21">
    <cfRule type="duplicateValues" dxfId="491" priority="128"/>
    <cfRule type="duplicateValues" dxfId="490" priority="129"/>
  </conditionalFormatting>
  <conditionalFormatting sqref="B18:B21">
    <cfRule type="duplicateValues" dxfId="489" priority="124"/>
  </conditionalFormatting>
  <conditionalFormatting sqref="B22:B39">
    <cfRule type="duplicateValues" dxfId="488" priority="120"/>
    <cfRule type="duplicateValues" dxfId="487" priority="121"/>
  </conditionalFormatting>
  <conditionalFormatting sqref="B22:B39">
    <cfRule type="duplicateValues" dxfId="486" priority="118"/>
  </conditionalFormatting>
  <conditionalFormatting sqref="B22:B39">
    <cfRule type="duplicateValues" dxfId="485" priority="115"/>
  </conditionalFormatting>
  <conditionalFormatting sqref="B22:B39">
    <cfRule type="duplicateValues" dxfId="484" priority="111"/>
    <cfRule type="duplicateValues" dxfId="483" priority="112"/>
  </conditionalFormatting>
  <conditionalFormatting sqref="B22:B39">
    <cfRule type="duplicateValues" dxfId="482" priority="107"/>
  </conditionalFormatting>
  <conditionalFormatting sqref="B40:B48">
    <cfRule type="duplicateValues" dxfId="481" priority="103"/>
    <cfRule type="duplicateValues" dxfId="480" priority="104"/>
  </conditionalFormatting>
  <conditionalFormatting sqref="B40:B48">
    <cfRule type="duplicateValues" dxfId="479" priority="102"/>
  </conditionalFormatting>
  <conditionalFormatting sqref="B40:B48">
    <cfRule type="duplicateValues" dxfId="478" priority="101"/>
  </conditionalFormatting>
  <conditionalFormatting sqref="B40:B48">
    <cfRule type="duplicateValues" dxfId="477" priority="99"/>
    <cfRule type="duplicateValues" dxfId="476" priority="100"/>
  </conditionalFormatting>
  <conditionalFormatting sqref="B40:B48">
    <cfRule type="duplicateValues" dxfId="475" priority="98"/>
  </conditionalFormatting>
  <conditionalFormatting sqref="B49">
    <cfRule type="duplicateValues" dxfId="474" priority="96"/>
    <cfRule type="duplicateValues" dxfId="473" priority="97"/>
  </conditionalFormatting>
  <conditionalFormatting sqref="B49">
    <cfRule type="duplicateValues" dxfId="472" priority="95"/>
  </conditionalFormatting>
  <conditionalFormatting sqref="B49">
    <cfRule type="duplicateValues" dxfId="471" priority="94"/>
  </conditionalFormatting>
  <conditionalFormatting sqref="B49">
    <cfRule type="duplicateValues" dxfId="470" priority="92"/>
    <cfRule type="duplicateValues" dxfId="469" priority="93"/>
  </conditionalFormatting>
  <conditionalFormatting sqref="B49">
    <cfRule type="duplicateValues" dxfId="468" priority="91"/>
  </conditionalFormatting>
  <conditionalFormatting sqref="B50:B95">
    <cfRule type="duplicateValues" dxfId="467" priority="86"/>
    <cfRule type="duplicateValues" dxfId="466" priority="87"/>
  </conditionalFormatting>
  <conditionalFormatting sqref="B50:B95">
    <cfRule type="duplicateValues" dxfId="465" priority="85"/>
  </conditionalFormatting>
  <conditionalFormatting sqref="B50:B95">
    <cfRule type="duplicateValues" dxfId="464" priority="84"/>
  </conditionalFormatting>
  <conditionalFormatting sqref="B50:B95">
    <cfRule type="duplicateValues" dxfId="463" priority="82"/>
    <cfRule type="duplicateValues" dxfId="462" priority="83"/>
  </conditionalFormatting>
  <conditionalFormatting sqref="B50:B95">
    <cfRule type="duplicateValues" dxfId="461" priority="81"/>
  </conditionalFormatting>
  <conditionalFormatting sqref="E50">
    <cfRule type="duplicateValues" dxfId="460" priority="80"/>
  </conditionalFormatting>
  <conditionalFormatting sqref="E50">
    <cfRule type="duplicateValues" dxfId="459" priority="79"/>
  </conditionalFormatting>
  <conditionalFormatting sqref="E50">
    <cfRule type="duplicateValues" dxfId="458" priority="78"/>
  </conditionalFormatting>
  <conditionalFormatting sqref="E50">
    <cfRule type="duplicateValues" dxfId="457" priority="77"/>
  </conditionalFormatting>
  <conditionalFormatting sqref="E50">
    <cfRule type="duplicateValues" dxfId="456" priority="76"/>
  </conditionalFormatting>
  <conditionalFormatting sqref="E50">
    <cfRule type="duplicateValues" dxfId="455" priority="74"/>
    <cfRule type="duplicateValues" dxfId="454" priority="75"/>
  </conditionalFormatting>
  <conditionalFormatting sqref="E50">
    <cfRule type="duplicateValues" dxfId="453" priority="73"/>
  </conditionalFormatting>
  <conditionalFormatting sqref="E50">
    <cfRule type="duplicateValues" dxfId="452" priority="72"/>
  </conditionalFormatting>
  <conditionalFormatting sqref="E50">
    <cfRule type="duplicateValues" dxfId="451" priority="71"/>
  </conditionalFormatting>
  <conditionalFormatting sqref="C51:C52">
    <cfRule type="duplicateValues" dxfId="450" priority="70"/>
  </conditionalFormatting>
  <conditionalFormatting sqref="B51:B52">
    <cfRule type="duplicateValues" dxfId="449" priority="68"/>
    <cfRule type="duplicateValues" dxfId="448" priority="69"/>
  </conditionalFormatting>
  <conditionalFormatting sqref="B51:B52">
    <cfRule type="duplicateValues" dxfId="447" priority="67"/>
  </conditionalFormatting>
  <conditionalFormatting sqref="B51:B52">
    <cfRule type="duplicateValues" dxfId="446" priority="66"/>
  </conditionalFormatting>
  <conditionalFormatting sqref="B51:B52">
    <cfRule type="duplicateValues" dxfId="445" priority="64"/>
    <cfRule type="duplicateValues" dxfId="444" priority="65"/>
  </conditionalFormatting>
  <conditionalFormatting sqref="B51:B52">
    <cfRule type="duplicateValues" dxfId="443" priority="63"/>
  </conditionalFormatting>
  <conditionalFormatting sqref="E53:E95">
    <cfRule type="duplicateValues" dxfId="442" priority="62"/>
  </conditionalFormatting>
  <conditionalFormatting sqref="C53:C95">
    <cfRule type="duplicateValues" dxfId="441" priority="61"/>
  </conditionalFormatting>
  <conditionalFormatting sqref="E5:E14">
    <cfRule type="duplicateValues" dxfId="440" priority="129961"/>
  </conditionalFormatting>
  <conditionalFormatting sqref="B5:B14">
    <cfRule type="duplicateValues" dxfId="439" priority="129962"/>
    <cfRule type="duplicateValues" dxfId="438" priority="129963"/>
  </conditionalFormatting>
  <conditionalFormatting sqref="B5:B14">
    <cfRule type="duplicateValues" dxfId="437" priority="129965"/>
  </conditionalFormatting>
  <conditionalFormatting sqref="E5:E14">
    <cfRule type="duplicateValues" dxfId="436" priority="129976"/>
    <cfRule type="duplicateValues" dxfId="435" priority="129977"/>
  </conditionalFormatting>
  <conditionalFormatting sqref="F169:K169 E1:E1048576">
    <cfRule type="duplicateValues" dxfId="434" priority="129978"/>
  </conditionalFormatting>
  <conditionalFormatting sqref="B169:B1048576 B50:B95 B1:B4">
    <cfRule type="duplicateValues" dxfId="433" priority="129982"/>
    <cfRule type="duplicateValues" dxfId="432" priority="129983"/>
  </conditionalFormatting>
  <conditionalFormatting sqref="F169:K169 E5:E1048576">
    <cfRule type="duplicateValues" dxfId="431" priority="129990"/>
  </conditionalFormatting>
  <conditionalFormatting sqref="B169:B1048576 B50:B95 B1:B4">
    <cfRule type="duplicateValues" dxfId="430" priority="129993"/>
  </conditionalFormatting>
  <conditionalFormatting sqref="F169:K169 E1:E1048576">
    <cfRule type="duplicateValues" dxfId="429" priority="130011"/>
    <cfRule type="duplicateValues" dxfId="428" priority="130012"/>
  </conditionalFormatting>
  <conditionalFormatting sqref="B169:B1048576 B50:B95 B1:B17">
    <cfRule type="duplicateValues" dxfId="427" priority="130035"/>
  </conditionalFormatting>
  <conditionalFormatting sqref="B169:B1048576 B1:B95">
    <cfRule type="duplicateValues" dxfId="426" priority="130046"/>
    <cfRule type="duplicateValues" dxfId="425" priority="130047"/>
  </conditionalFormatting>
  <conditionalFormatting sqref="C169:C1048576 C1:C50">
    <cfRule type="duplicateValues" dxfId="424" priority="130052"/>
  </conditionalFormatting>
  <conditionalFormatting sqref="E96:E107">
    <cfRule type="duplicateValues" dxfId="423" priority="130190"/>
  </conditionalFormatting>
  <conditionalFormatting sqref="B96:B107">
    <cfRule type="duplicateValues" dxfId="422" priority="130192"/>
    <cfRule type="duplicateValues" dxfId="421" priority="130193"/>
  </conditionalFormatting>
  <conditionalFormatting sqref="B96:B107">
    <cfRule type="duplicateValues" dxfId="420" priority="130196"/>
  </conditionalFormatting>
  <conditionalFormatting sqref="E96:E107">
    <cfRule type="duplicateValues" dxfId="419" priority="130198"/>
    <cfRule type="duplicateValues" dxfId="418" priority="130199"/>
  </conditionalFormatting>
  <conditionalFormatting sqref="C96:C107">
    <cfRule type="duplicateValues" dxfId="417" priority="130202"/>
  </conditionalFormatting>
  <conditionalFormatting sqref="E145:E168">
    <cfRule type="duplicateValues" dxfId="416" priority="14"/>
  </conditionalFormatting>
  <conditionalFormatting sqref="E145:E168">
    <cfRule type="duplicateValues" dxfId="415" priority="13"/>
  </conditionalFormatting>
  <conditionalFormatting sqref="E145:E168">
    <cfRule type="duplicateValues" dxfId="414" priority="11"/>
    <cfRule type="duplicateValues" dxfId="413" priority="12"/>
  </conditionalFormatting>
  <conditionalFormatting sqref="E145:E168">
    <cfRule type="duplicateValues" dxfId="412" priority="10"/>
  </conditionalFormatting>
  <conditionalFormatting sqref="B145:B168">
    <cfRule type="duplicateValues" dxfId="411" priority="8"/>
    <cfRule type="duplicateValues" dxfId="410" priority="9"/>
  </conditionalFormatting>
  <conditionalFormatting sqref="B145:B168">
    <cfRule type="duplicateValues" dxfId="409" priority="7"/>
  </conditionalFormatting>
  <conditionalFormatting sqref="E145:E168">
    <cfRule type="duplicateValues" dxfId="408" priority="5"/>
    <cfRule type="duplicateValues" dxfId="407" priority="6"/>
  </conditionalFormatting>
  <conditionalFormatting sqref="C145:C168">
    <cfRule type="duplicateValues" dxfId="406" priority="4"/>
  </conditionalFormatting>
  <conditionalFormatting sqref="E145:E168">
    <cfRule type="duplicateValues" dxfId="405" priority="3"/>
  </conditionalFormatting>
  <conditionalFormatting sqref="E145:E168">
    <cfRule type="duplicateValues" dxfId="404" priority="1"/>
    <cfRule type="duplicateValues" dxfId="403" priority="2"/>
  </conditionalFormatting>
  <conditionalFormatting sqref="E5:E302">
    <cfRule type="duplicateValues" dxfId="122" priority="131440"/>
  </conditionalFormatting>
  <conditionalFormatting sqref="E5:E302">
    <cfRule type="duplicateValues" dxfId="121" priority="131450"/>
    <cfRule type="duplicateValues" dxfId="120" priority="131451"/>
  </conditionalFormatting>
  <conditionalFormatting sqref="E108:E144">
    <cfRule type="duplicateValues" dxfId="119" priority="131481"/>
  </conditionalFormatting>
  <conditionalFormatting sqref="B108:B144">
    <cfRule type="duplicateValues" dxfId="118" priority="131483"/>
    <cfRule type="duplicateValues" dxfId="117" priority="131484"/>
  </conditionalFormatting>
  <conditionalFormatting sqref="B108:B144">
    <cfRule type="duplicateValues" dxfId="116" priority="131487"/>
  </conditionalFormatting>
  <conditionalFormatting sqref="E108:E144">
    <cfRule type="duplicateValues" dxfId="115" priority="131489"/>
    <cfRule type="duplicateValues" dxfId="114" priority="131490"/>
  </conditionalFormatting>
  <conditionalFormatting sqref="C108:C144">
    <cfRule type="duplicateValues" dxfId="113" priority="131493"/>
  </conditionalFormatting>
  <hyperlinks>
    <hyperlink ref="B130" r:id="rId7" display="http://s460-helpdesk/CAisd/pdmweb.exe?OP=SEARCH+FACTORY=in+SKIPLIST=1+QBE.EQ.id=3681781"/>
    <hyperlink ref="B140" r:id="rId8" display="http://s460-helpdesk/CAisd/pdmweb.exe?OP=SEARCH+FACTORY=in+SKIPLIST=1+QBE.EQ.id=3681780"/>
    <hyperlink ref="B71" r:id="rId9" display="http://s460-helpdesk/CAisd/pdmweb.exe?OP=SEARCH+FACTORY=in+SKIPLIST=1+QBE.EQ.id=3681779"/>
    <hyperlink ref="B79" r:id="rId10" display="http://s460-helpdesk/CAisd/pdmweb.exe?OP=SEARCH+FACTORY=in+SKIPLIST=1+QBE.EQ.id=3681778"/>
    <hyperlink ref="B149" r:id="rId11" display="http://s460-helpdesk/CAisd/pdmweb.exe?OP=SEARCH+FACTORY=in+SKIPLIST=1+QBE.EQ.id=3681777"/>
    <hyperlink ref="B87" r:id="rId12" display="http://s460-helpdesk/CAisd/pdmweb.exe?OP=SEARCH+FACTORY=in+SKIPLIST=1+QBE.EQ.id=3681776"/>
    <hyperlink ref="B61" r:id="rId13" display="http://s460-helpdesk/CAisd/pdmweb.exe?OP=SEARCH+FACTORY=in+SKIPLIST=1+QBE.EQ.id=3681775"/>
    <hyperlink ref="B70" r:id="rId14" display="http://s460-helpdesk/CAisd/pdmweb.exe?OP=SEARCH+FACTORY=in+SKIPLIST=1+QBE.EQ.id=3681774"/>
    <hyperlink ref="B60" r:id="rId15" display="http://s460-helpdesk/CAisd/pdmweb.exe?OP=SEARCH+FACTORY=in+SKIPLIST=1+QBE.EQ.id=3681773"/>
    <hyperlink ref="B56" r:id="rId16" display="http://s460-helpdesk/CAisd/pdmweb.exe?OP=SEARCH+FACTORY=in+SKIPLIST=1+QBE.EQ.id=3681772"/>
    <hyperlink ref="B69" r:id="rId17" display="http://s460-helpdesk/CAisd/pdmweb.exe?OP=SEARCH+FACTORY=in+SKIPLIST=1+QBE.EQ.id=3681771"/>
    <hyperlink ref="B125" r:id="rId18" display="http://s460-helpdesk/CAisd/pdmweb.exe?OP=SEARCH+FACTORY=in+SKIPLIST=1+QBE.EQ.id=3681770"/>
    <hyperlink ref="B26" r:id="rId19" display="http://s460-helpdesk/CAisd/pdmweb.exe?OP=SEARCH+FACTORY=in+SKIPLIST=1+QBE.EQ.id=3681769"/>
    <hyperlink ref="B97" r:id="rId20" display="http://s460-helpdesk/CAisd/pdmweb.exe?OP=SEARCH+FACTORY=in+SKIPLIST=1+QBE.EQ.id=3681763"/>
  </hyperlinks>
  <pageMargins left="0.7" right="0.7" top="0.75" bottom="0.75" header="0.3" footer="0.3"/>
  <pageSetup scale="60" orientation="landscape" r:id="rId21"/>
  <legacy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abSelected="1" zoomScale="70" zoomScaleNormal="70" workbookViewId="0">
      <selection activeCell="B60" sqref="B60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x14ac:dyDescent="0.25">
      <c r="A1" s="197" t="s">
        <v>2147</v>
      </c>
      <c r="B1" s="198"/>
      <c r="C1" s="198"/>
      <c r="D1" s="198"/>
      <c r="E1" s="199"/>
      <c r="F1" s="195" t="s">
        <v>2546</v>
      </c>
      <c r="G1" s="196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5.5" x14ac:dyDescent="0.25">
      <c r="A2" s="200" t="s">
        <v>2447</v>
      </c>
      <c r="B2" s="201"/>
      <c r="C2" s="201"/>
      <c r="D2" s="201"/>
      <c r="E2" s="202"/>
      <c r="F2" s="103" t="s">
        <v>2545</v>
      </c>
      <c r="G2" s="102">
        <f>G3+G4</f>
        <v>164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4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66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98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6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1</v>
      </c>
      <c r="H6" s="103" t="s">
        <v>2552</v>
      </c>
      <c r="I6" s="102">
        <f>COUNTIF(A:E,"GAVETA DE RECHAZO LLENA")</f>
        <v>3</v>
      </c>
    </row>
    <row r="7" spans="1:11" ht="18" x14ac:dyDescent="0.25">
      <c r="A7" s="203" t="s">
        <v>2576</v>
      </c>
      <c r="B7" s="204"/>
      <c r="C7" s="204"/>
      <c r="D7" s="204"/>
      <c r="E7" s="205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7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2699</v>
      </c>
    </row>
    <row r="10" spans="1:11" s="115" customFormat="1" ht="18" x14ac:dyDescent="0.25">
      <c r="A10" s="151" t="str">
        <f>VLOOKUP(B10,'[1]LISTADO ATM'!$A$2:$C$822,3,0)</f>
        <v>SUR</v>
      </c>
      <c r="B10" s="167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7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x14ac:dyDescent="0.25">
      <c r="A12" s="151" t="str">
        <f>VLOOKUP(B12,'[1]LISTADO ATM'!$A$2:$C$822,3,0)</f>
        <v>ESTE</v>
      </c>
      <c r="B12" s="167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7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7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7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7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x14ac:dyDescent="0.25">
      <c r="A17" s="151" t="str">
        <f>VLOOKUP(B17,'[1]LISTADO ATM'!$A$2:$C$822,3,0)</f>
        <v>DISTRITO NACIONAL</v>
      </c>
      <c r="B17" s="167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x14ac:dyDescent="0.25">
      <c r="A18" s="141" t="str">
        <f>VLOOKUP(B18,'[1]LISTADO ATM'!$A$2:$C$822,3,0)</f>
        <v>NORTE</v>
      </c>
      <c r="B18" s="167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x14ac:dyDescent="0.25">
      <c r="A19" s="141" t="str">
        <f>VLOOKUP(B19,'[1]LISTADO ATM'!$A$2:$C$822,3,0)</f>
        <v>DISTRITO NACIONAL</v>
      </c>
      <c r="B19" s="167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2600</v>
      </c>
    </row>
    <row r="20" spans="1:5" s="125" customFormat="1" ht="18" x14ac:dyDescent="0.25">
      <c r="A20" s="141" t="str">
        <f>VLOOKUP(B20,'[1]LISTADO ATM'!$A$2:$C$822,3,0)</f>
        <v>NORTE</v>
      </c>
      <c r="B20" s="167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x14ac:dyDescent="0.25">
      <c r="A21" s="151" t="str">
        <f>VLOOKUP(B21,'[1]LISTADO ATM'!$A$2:$C$822,3,0)</f>
        <v>DISTRITO NACIONAL</v>
      </c>
      <c r="B21" s="167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8" x14ac:dyDescent="0.25">
      <c r="A22" s="151" t="str">
        <f>VLOOKUP(B22,'[1]LISTADO ATM'!$A$2:$C$822,3,0)</f>
        <v>DISTRITO NACIONAL</v>
      </c>
      <c r="B22" s="167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8" x14ac:dyDescent="0.25">
      <c r="A23" s="151" t="str">
        <f>VLOOKUP(B23,'[1]LISTADO ATM'!$A$2:$C$822,3,0)</f>
        <v>NORTE</v>
      </c>
      <c r="B23" s="167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8" x14ac:dyDescent="0.25">
      <c r="A24" s="151" t="str">
        <f>VLOOKUP(B24,'[1]LISTADO ATM'!$A$2:$C$822,3,0)</f>
        <v>NORTE</v>
      </c>
      <c r="B24" s="167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8" x14ac:dyDescent="0.25">
      <c r="A25" s="151" t="str">
        <f>VLOOKUP(B25,'[1]LISTADO ATM'!$A$2:$C$822,3,0)</f>
        <v>SUR</v>
      </c>
      <c r="B25" s="167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8" x14ac:dyDescent="0.25">
      <c r="A26" s="151" t="str">
        <f>VLOOKUP(B26,'[1]LISTADO ATM'!$A$2:$C$822,3,0)</f>
        <v>DISTRITO NACIONAL</v>
      </c>
      <c r="B26" s="167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8" x14ac:dyDescent="0.25">
      <c r="A27" s="151" t="str">
        <f>VLOOKUP(B27,'[1]LISTADO ATM'!$A$2:$C$822,3,0)</f>
        <v>DISTRITO NACIONAL</v>
      </c>
      <c r="B27" s="167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8" x14ac:dyDescent="0.25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8" x14ac:dyDescent="0.25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8" x14ac:dyDescent="0.25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8" x14ac:dyDescent="0.25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8" x14ac:dyDescent="0.25">
      <c r="A32" s="151" t="str">
        <f>VLOOKUP(B32,'[1]LISTADO ATM'!$A$2:$C$822,3,0)</f>
        <v>NORTE</v>
      </c>
      <c r="B32" s="167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8" x14ac:dyDescent="0.25">
      <c r="A33" s="151" t="str">
        <f>VLOOKUP(B33,'[1]LISTADO ATM'!$A$2:$C$822,3,0)</f>
        <v>ESTE</v>
      </c>
      <c r="B33" s="167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8" x14ac:dyDescent="0.25">
      <c r="A34" s="151" t="str">
        <f>VLOOKUP(B34,'[1]LISTADO ATM'!$A$2:$C$822,3,0)</f>
        <v>DISTRITO NACIONAL</v>
      </c>
      <c r="B34" s="167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8" x14ac:dyDescent="0.25">
      <c r="A35" s="151" t="str">
        <f>VLOOKUP(B35,'[1]LISTADO ATM'!$A$2:$C$822,3,0)</f>
        <v>DISTRITO NACIONAL</v>
      </c>
      <c r="B35" s="167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8" x14ac:dyDescent="0.25">
      <c r="A36" s="151" t="str">
        <f>VLOOKUP(B36,'[1]LISTADO ATM'!$A$2:$C$822,3,0)</f>
        <v>ESTE</v>
      </c>
      <c r="B36" s="167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8" x14ac:dyDescent="0.25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8" x14ac:dyDescent="0.25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8" x14ac:dyDescent="0.25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8" x14ac:dyDescent="0.25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8" x14ac:dyDescent="0.25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8" x14ac:dyDescent="0.25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8" x14ac:dyDescent="0.25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8" x14ac:dyDescent="0.25">
      <c r="A44" s="151" t="str">
        <f>VLOOKUP(B44,'[1]LISTADO ATM'!$A$2:$C$822,3,0)</f>
        <v>NORTE</v>
      </c>
      <c r="B44" s="167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8" x14ac:dyDescent="0.25">
      <c r="A45" s="151" t="str">
        <f>VLOOKUP(B45,'[1]LISTADO ATM'!$A$2:$C$822,3,0)</f>
        <v>ESTE</v>
      </c>
      <c r="B45" s="167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8" x14ac:dyDescent="0.25">
      <c r="A46" s="151" t="str">
        <f>VLOOKUP(B46,'[1]LISTADO ATM'!$A$2:$C$822,3,0)</f>
        <v>SUR</v>
      </c>
      <c r="B46" s="167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8" x14ac:dyDescent="0.25">
      <c r="A47" s="151" t="str">
        <f>VLOOKUP(B47,'[1]LISTADO ATM'!$A$2:$C$822,3,0)</f>
        <v>NORTE</v>
      </c>
      <c r="B47" s="167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8" x14ac:dyDescent="0.25">
      <c r="A48" s="151" t="str">
        <f>VLOOKUP(B48,'[1]LISTADO ATM'!$A$2:$C$822,3,0)</f>
        <v>NORTE</v>
      </c>
      <c r="B48" s="167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8" x14ac:dyDescent="0.25">
      <c r="A49" s="141" t="str">
        <f>VLOOKUP(B49,'[1]LISTADO ATM'!$A$2:$C$822,3,0)</f>
        <v>NORTE</v>
      </c>
      <c r="B49" s="167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8" x14ac:dyDescent="0.25">
      <c r="A50" s="141" t="str">
        <f>VLOOKUP(B50,'[1]LISTADO ATM'!$A$2:$C$822,3,0)</f>
        <v>DISTRITO NACIONAL</v>
      </c>
      <c r="B50" s="167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8" x14ac:dyDescent="0.25">
      <c r="A51" s="151" t="str">
        <f>VLOOKUP(B51,'[1]LISTADO ATM'!$A$2:$C$822,3,0)</f>
        <v>ESTE</v>
      </c>
      <c r="B51" s="167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8" x14ac:dyDescent="0.25">
      <c r="A52" s="141" t="str">
        <f>VLOOKUP(B52,'[1]LISTADO ATM'!$A$2:$C$822,3,0)</f>
        <v>DISTRITO NACIONAL</v>
      </c>
      <c r="B52" s="167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8" x14ac:dyDescent="0.25">
      <c r="A53" s="141" t="str">
        <f>VLOOKUP(B53,'[1]LISTADO ATM'!$A$2:$C$822,3,0)</f>
        <v>DISTRITO NACIONAL</v>
      </c>
      <c r="B53" s="167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8" x14ac:dyDescent="0.25">
      <c r="A54" s="141" t="str">
        <f>VLOOKUP(B54,'[1]LISTADO ATM'!$A$2:$C$822,3,0)</f>
        <v>DISTRITO NACIONAL</v>
      </c>
      <c r="B54" s="167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2618</v>
      </c>
    </row>
    <row r="55" spans="1:5" s="125" customFormat="1" ht="18" x14ac:dyDescent="0.25">
      <c r="A55" s="141" t="str">
        <f>VLOOKUP(B55,'[1]LISTADO ATM'!$A$2:$C$822,3,0)</f>
        <v>DISTRITO NACIONAL</v>
      </c>
      <c r="B55" s="167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8" x14ac:dyDescent="0.25">
      <c r="A56" s="151" t="str">
        <f>VLOOKUP(B56,'[1]LISTADO ATM'!$A$2:$C$822,3,0)</f>
        <v>DISTRITO NACIONAL</v>
      </c>
      <c r="B56" s="167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8" x14ac:dyDescent="0.25">
      <c r="A57" s="151" t="str">
        <f>VLOOKUP(B57,'[1]LISTADO ATM'!$A$2:$C$822,3,0)</f>
        <v>DISTRITO NACIONAL</v>
      </c>
      <c r="B57" s="167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.75" thickBot="1" x14ac:dyDescent="0.3">
      <c r="A58" s="151" t="str">
        <f>VLOOKUP(B58,'[1]LISTADO ATM'!$A$2:$C$822,3,0)</f>
        <v>NORTE</v>
      </c>
      <c r="B58" s="167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.75" thickBot="1" x14ac:dyDescent="0.3">
      <c r="A59" s="128" t="s">
        <v>2468</v>
      </c>
      <c r="B59" s="165">
        <f>COUNT(B9:B58)</f>
        <v>50</v>
      </c>
      <c r="C59" s="206"/>
      <c r="D59" s="207"/>
      <c r="E59" s="208"/>
    </row>
    <row r="60" spans="1:5" s="115" customFormat="1" x14ac:dyDescent="0.25">
      <c r="A60" s="125"/>
      <c r="B60" s="148"/>
      <c r="C60" s="125"/>
      <c r="D60" s="125"/>
      <c r="E60" s="130"/>
    </row>
    <row r="61" spans="1:5" s="115" customFormat="1" ht="18" x14ac:dyDescent="0.25">
      <c r="A61" s="203" t="s">
        <v>2577</v>
      </c>
      <c r="B61" s="204"/>
      <c r="C61" s="204"/>
      <c r="D61" s="204"/>
      <c r="E61" s="205"/>
    </row>
    <row r="62" spans="1:5" s="125" customFormat="1" ht="18" x14ac:dyDescent="0.25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8" x14ac:dyDescent="0.25">
      <c r="A63" s="140" t="str">
        <f>VLOOKUP(B63,'[1]LISTADO ATM'!$A$2:$C$822,3,0)</f>
        <v>DISTRITO NACIONAL</v>
      </c>
      <c r="B63" s="167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8" x14ac:dyDescent="0.25">
      <c r="A64" s="140" t="str">
        <f>VLOOKUP(B64,'[1]LISTADO ATM'!$A$2:$C$822,3,0)</f>
        <v>NORTE</v>
      </c>
      <c r="B64" s="167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8" x14ac:dyDescent="0.25">
      <c r="A65" s="140" t="str">
        <f>VLOOKUP(B65,'[1]LISTADO ATM'!$A$2:$C$822,3,0)</f>
        <v>NORTE</v>
      </c>
      <c r="B65" s="167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8" x14ac:dyDescent="0.25">
      <c r="A66" s="140" t="str">
        <f>VLOOKUP(B66,'[1]LISTADO ATM'!$A$2:$C$822,3,0)</f>
        <v>DISTRITO NACIONAL</v>
      </c>
      <c r="B66" s="167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.75" thickBot="1" x14ac:dyDescent="0.3">
      <c r="A67" s="140" t="str">
        <f>VLOOKUP(B67,'[1]LISTADO ATM'!$A$2:$C$822,3,0)</f>
        <v>NORTE</v>
      </c>
      <c r="B67" s="167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.75" thickBot="1" x14ac:dyDescent="0.3">
      <c r="A68" s="128" t="s">
        <v>2468</v>
      </c>
      <c r="B68" s="165">
        <f>COUNT(B63:B67)</f>
        <v>5</v>
      </c>
      <c r="C68" s="206"/>
      <c r="D68" s="207"/>
      <c r="E68" s="208"/>
    </row>
    <row r="69" spans="1:6" s="125" customFormat="1" ht="15.75" thickBot="1" x14ac:dyDescent="0.3">
      <c r="B69" s="148"/>
      <c r="E69" s="130"/>
    </row>
    <row r="70" spans="1:6" s="125" customFormat="1" ht="18.75" thickBot="1" x14ac:dyDescent="0.3">
      <c r="A70" s="190" t="s">
        <v>2469</v>
      </c>
      <c r="B70" s="191"/>
      <c r="C70" s="191"/>
      <c r="D70" s="191"/>
      <c r="E70" s="192"/>
    </row>
    <row r="71" spans="1:6" s="115" customFormat="1" ht="18" x14ac:dyDescent="0.25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8" x14ac:dyDescent="0.25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8" x14ac:dyDescent="0.25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8" x14ac:dyDescent="0.25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8" x14ac:dyDescent="0.25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8" x14ac:dyDescent="0.25">
      <c r="A76" s="151" t="str">
        <f>VLOOKUP(B76,'[1]LISTADO ATM'!$A$2:$C$822,3,0)</f>
        <v>DISTRITO NACIONAL</v>
      </c>
      <c r="B76" s="167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8" x14ac:dyDescent="0.25">
      <c r="A77" s="151" t="str">
        <f>VLOOKUP(B77,'[1]LISTADO ATM'!$A$2:$C$822,3,0)</f>
        <v>DISTRITO NACIONAL</v>
      </c>
      <c r="B77" s="167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2700</v>
      </c>
      <c r="F77" s="125"/>
    </row>
    <row r="78" spans="1:6" s="125" customFormat="1" ht="18" x14ac:dyDescent="0.25">
      <c r="A78" s="151" t="e">
        <f>VLOOKUP(B78,'[1]LISTADO ATM'!$A$2:$C$822,3,0)</f>
        <v>#N/A</v>
      </c>
      <c r="B78" s="167">
        <v>663</v>
      </c>
      <c r="C78" s="152" t="e">
        <f>VLOOKUP(B78,'[1]LISTADO ATM'!$A$2:$B$822,2,0)</f>
        <v>#N/A</v>
      </c>
      <c r="D78" s="153" t="s">
        <v>2433</v>
      </c>
      <c r="E78" s="142" t="s">
        <v>2701</v>
      </c>
    </row>
    <row r="79" spans="1:6" s="125" customFormat="1" ht="18" x14ac:dyDescent="0.25">
      <c r="A79" s="151"/>
      <c r="B79" s="167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2757</v>
      </c>
    </row>
    <row r="80" spans="1:6" s="125" customFormat="1" ht="18" x14ac:dyDescent="0.25">
      <c r="A80" s="151" t="str">
        <f>VLOOKUP(B80,'[1]LISTADO ATM'!$A$2:$C$822,3,0)</f>
        <v>SUR</v>
      </c>
      <c r="B80" s="167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2758</v>
      </c>
    </row>
    <row r="81" spans="1:6" s="125" customFormat="1" ht="18" x14ac:dyDescent="0.25">
      <c r="A81" s="151" t="str">
        <f>VLOOKUP(B81,'[1]LISTADO ATM'!$A$2:$C$822,3,0)</f>
        <v>SUR</v>
      </c>
      <c r="B81" s="167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8" x14ac:dyDescent="0.25">
      <c r="A82" s="151" t="str">
        <f>VLOOKUP(B82,'[1]LISTADO ATM'!$A$2:$C$822,3,0)</f>
        <v>DISTRITO NACIONAL</v>
      </c>
      <c r="B82" s="167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2759</v>
      </c>
    </row>
    <row r="83" spans="1:6" s="125" customFormat="1" ht="18" x14ac:dyDescent="0.25">
      <c r="A83" s="151" t="str">
        <f>VLOOKUP(B83,'[1]LISTADO ATM'!$A$2:$C$822,3,0)</f>
        <v>DISTRITO NACIONAL</v>
      </c>
      <c r="B83" s="167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6" x14ac:dyDescent="0.25">
      <c r="A84" s="151" t="str">
        <f>VLOOKUP(B84,'[1]LISTADO ATM'!$A$2:$C$822,3,0)</f>
        <v>DISTRITO NACIONAL</v>
      </c>
      <c r="B84" s="167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2760</v>
      </c>
    </row>
    <row r="85" spans="1:6" s="125" customFormat="1" ht="18" x14ac:dyDescent="0.25">
      <c r="A85" s="151" t="str">
        <f>VLOOKUP(B85,'[1]LISTADO ATM'!$A$2:$C$822,3,0)</f>
        <v>DISTRITO NACIONAL</v>
      </c>
      <c r="B85" s="167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8" x14ac:dyDescent="0.25">
      <c r="A86" s="151" t="str">
        <f>VLOOKUP(B86,'[1]LISTADO ATM'!$A$2:$C$822,3,0)</f>
        <v>DISTRITO NACIONAL</v>
      </c>
      <c r="B86" s="167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8" x14ac:dyDescent="0.25">
      <c r="A87" s="151" t="str">
        <f>VLOOKUP(B87,'[1]LISTADO ATM'!$A$2:$C$822,3,0)</f>
        <v>NORTE</v>
      </c>
      <c r="B87" s="167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8" x14ac:dyDescent="0.25">
      <c r="A88" s="151" t="str">
        <f>VLOOKUP(B88,'[1]LISTADO ATM'!$A$2:$C$822,3,0)</f>
        <v>DISTRITO NACIONAL</v>
      </c>
      <c r="B88" s="167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8" x14ac:dyDescent="0.25">
      <c r="A89" s="151" t="str">
        <f>VLOOKUP(B89,'[1]LISTADO ATM'!$A$2:$C$822,3,0)</f>
        <v>DISTRITO NACIONAL</v>
      </c>
      <c r="B89" s="169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8" x14ac:dyDescent="0.25">
      <c r="A90" s="170"/>
      <c r="B90" s="171">
        <f>COUNT(B72:B89)</f>
        <v>18</v>
      </c>
      <c r="C90" s="172"/>
      <c r="D90" s="172"/>
      <c r="E90" s="172"/>
    </row>
    <row r="91" spans="1:6" s="115" customFormat="1" ht="15.75" thickBot="1" x14ac:dyDescent="0.3">
      <c r="A91" s="125"/>
      <c r="B91" s="148"/>
      <c r="C91" s="125"/>
      <c r="D91" s="125"/>
      <c r="E91" s="130"/>
      <c r="F91" s="125"/>
    </row>
    <row r="92" spans="1:6" s="125" customFormat="1" ht="18" x14ac:dyDescent="0.25">
      <c r="A92" s="185" t="s">
        <v>2598</v>
      </c>
      <c r="B92" s="186"/>
      <c r="C92" s="186"/>
      <c r="D92" s="186"/>
      <c r="E92" s="187"/>
    </row>
    <row r="93" spans="1:6" s="125" customFormat="1" ht="18" x14ac:dyDescent="0.25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8" x14ac:dyDescent="0.25">
      <c r="A94" s="141" t="str">
        <f>VLOOKUP(B94,'[1]LISTADO ATM'!$A$2:$C$822,3,0)</f>
        <v>DISTRITO NACIONAL</v>
      </c>
      <c r="B94" s="167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8" x14ac:dyDescent="0.25">
      <c r="A95" s="141" t="str">
        <f>VLOOKUP(B95,'[1]LISTADO ATM'!$A$2:$C$822,3,0)</f>
        <v>DISTRITO NACIONAL</v>
      </c>
      <c r="B95" s="167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8" x14ac:dyDescent="0.25">
      <c r="A96" s="141" t="str">
        <f>VLOOKUP(B96,'[1]LISTADO ATM'!$A$2:$C$822,3,0)</f>
        <v>DISTRITO NACIONAL</v>
      </c>
      <c r="B96" s="167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8" x14ac:dyDescent="0.25">
      <c r="A97" s="141" t="str">
        <f>VLOOKUP(B97,'[1]LISTADO ATM'!$A$2:$C$822,3,0)</f>
        <v>DISTRITO NACIONAL</v>
      </c>
      <c r="B97" s="167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7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2702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7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8" x14ac:dyDescent="0.25">
      <c r="A100" s="141" t="str">
        <f>VLOOKUP(B100,'[1]LISTADO ATM'!$A$2:$C$822,3,0)</f>
        <v>DISTRITO NACIONAL</v>
      </c>
      <c r="B100" s="167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7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thickBot="1" x14ac:dyDescent="0.3">
      <c r="A102" s="143" t="s">
        <v>2468</v>
      </c>
      <c r="B102" s="165">
        <f>COUNT(B94:B101)</f>
        <v>8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" x14ac:dyDescent="0.25">
      <c r="A104" s="185" t="s">
        <v>2596</v>
      </c>
      <c r="B104" s="186"/>
      <c r="C104" s="186"/>
      <c r="D104" s="186"/>
      <c r="E104" s="187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SUR</v>
      </c>
      <c r="B106" s="167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8" x14ac:dyDescent="0.25">
      <c r="A107" s="140" t="str">
        <f>VLOOKUP(B107,'[1]LISTADO ATM'!$A$2:$C$822,3,0)</f>
        <v>DISTRITO NACIONAL</v>
      </c>
      <c r="B107" s="167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8" x14ac:dyDescent="0.25">
      <c r="A108" s="141" t="str">
        <f>VLOOKUP(B108,'[1]LISTADO ATM'!$A$2:$C$822,3,0)</f>
        <v>DISTRITO NACIONAL</v>
      </c>
      <c r="B108" s="167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8" x14ac:dyDescent="0.25">
      <c r="A109" s="140" t="str">
        <f>VLOOKUP(B109,'[1]LISTADO ATM'!$A$2:$C$822,3,0)</f>
        <v>NORTE</v>
      </c>
      <c r="B109" s="167">
        <v>52</v>
      </c>
      <c r="C109" s="142" t="str">
        <f>VLOOKUP(B109,'[1]LISTADO ATM'!$A$2:$B$822,2,0)</f>
        <v xml:space="preserve">ATM Oficina Jarabacoa </v>
      </c>
      <c r="D109" s="158" t="s">
        <v>2599</v>
      </c>
      <c r="E109" s="156" t="s">
        <v>2619</v>
      </c>
    </row>
    <row r="110" spans="1:6" s="115" customFormat="1" ht="18.75" thickBot="1" x14ac:dyDescent="0.3">
      <c r="A110" s="140" t="str">
        <f>VLOOKUP(B110,'[1]LISTADO ATM'!$A$2:$C$822,3,0)</f>
        <v>ESTE</v>
      </c>
      <c r="B110" s="167">
        <v>158</v>
      </c>
      <c r="C110" s="142" t="str">
        <f>VLOOKUP(B110,'[1]LISTADO ATM'!$A$2:$B$822,2,0)</f>
        <v xml:space="preserve">ATM Oficina Romana Norte </v>
      </c>
      <c r="D110" s="158" t="s">
        <v>2599</v>
      </c>
      <c r="E110" s="156">
        <v>3335973214</v>
      </c>
    </row>
    <row r="111" spans="1:6" s="115" customFormat="1" ht="18.75" thickBot="1" x14ac:dyDescent="0.3">
      <c r="A111" s="143" t="s">
        <v>2468</v>
      </c>
      <c r="B111" s="165">
        <f>COUNT(B106:B110)</f>
        <v>5</v>
      </c>
      <c r="C111" s="137"/>
      <c r="D111" s="137"/>
      <c r="E111" s="137"/>
      <c r="F111" s="83"/>
    </row>
    <row r="112" spans="1:6" ht="15.75" thickBot="1" x14ac:dyDescent="0.3">
      <c r="A112" s="125"/>
      <c r="B112" s="148"/>
      <c r="C112" s="125"/>
      <c r="D112" s="125"/>
      <c r="E112" s="130"/>
    </row>
    <row r="113" spans="1:5" ht="18.75" thickBot="1" x14ac:dyDescent="0.3">
      <c r="A113" s="188" t="s">
        <v>2470</v>
      </c>
      <c r="B113" s="189"/>
      <c r="C113" s="125" t="s">
        <v>2409</v>
      </c>
      <c r="D113" s="130"/>
      <c r="E113" s="130"/>
    </row>
    <row r="114" spans="1:5" ht="18.75" thickBot="1" x14ac:dyDescent="0.3">
      <c r="A114" s="144">
        <f>+B90+B102+B111</f>
        <v>31</v>
      </c>
      <c r="B114" s="149"/>
      <c r="C114" s="125"/>
      <c r="D114" s="125"/>
      <c r="E114" s="125"/>
    </row>
    <row r="115" spans="1:5" ht="15.75" thickBot="1" x14ac:dyDescent="0.3">
      <c r="A115" s="125"/>
      <c r="B115" s="148"/>
      <c r="C115" s="125"/>
      <c r="D115" s="125"/>
      <c r="E115" s="130"/>
    </row>
    <row r="116" spans="1:5" ht="18.75" thickBot="1" x14ac:dyDescent="0.3">
      <c r="A116" s="190" t="s">
        <v>2471</v>
      </c>
      <c r="B116" s="191"/>
      <c r="C116" s="191"/>
      <c r="D116" s="191"/>
      <c r="E116" s="192"/>
    </row>
    <row r="117" spans="1:5" ht="18" x14ac:dyDescent="0.25">
      <c r="A117" s="131" t="s">
        <v>15</v>
      </c>
      <c r="B117" s="135" t="s">
        <v>2412</v>
      </c>
      <c r="C117" s="129" t="s">
        <v>46</v>
      </c>
      <c r="D117" s="193" t="s">
        <v>2415</v>
      </c>
      <c r="E117" s="194"/>
    </row>
    <row r="118" spans="1:5" ht="18" x14ac:dyDescent="0.25">
      <c r="A118" s="141" t="str">
        <f>VLOOKUP(B118,'[1]LISTADO ATM'!$A$2:$C$822,3,0)</f>
        <v>DISTRITO NACIONAL</v>
      </c>
      <c r="B118" s="167">
        <v>826</v>
      </c>
      <c r="C118" s="141" t="str">
        <f>VLOOKUP(B118,'[1]LISTADO ATM'!$A$2:$B$822,2,0)</f>
        <v xml:space="preserve">ATM Oficina Diamond Plaza II </v>
      </c>
      <c r="D118" s="182" t="s">
        <v>2578</v>
      </c>
      <c r="E118" s="182"/>
    </row>
    <row r="119" spans="1:5" ht="18" x14ac:dyDescent="0.25">
      <c r="A119" s="141" t="str">
        <f>VLOOKUP(B119,'[1]LISTADO ATM'!$A$2:$C$822,3,0)</f>
        <v>DISTRITO NACIONAL</v>
      </c>
      <c r="B119" s="167">
        <v>438</v>
      </c>
      <c r="C119" s="141" t="str">
        <f>VLOOKUP(B119,'[1]LISTADO ATM'!$A$2:$B$822,2,0)</f>
        <v xml:space="preserve">ATM Autobanco Torre IV </v>
      </c>
      <c r="D119" s="183" t="s">
        <v>2594</v>
      </c>
      <c r="E119" s="184"/>
    </row>
    <row r="120" spans="1:5" ht="18" x14ac:dyDescent="0.25">
      <c r="A120" s="141" t="str">
        <f>VLOOKUP(B120,'[1]LISTADO ATM'!$A$2:$C$822,3,0)</f>
        <v>NORTE</v>
      </c>
      <c r="B120" s="167">
        <v>77</v>
      </c>
      <c r="C120" s="141" t="str">
        <f>VLOOKUP(B120,'[1]LISTADO ATM'!$A$2:$B$822,2,0)</f>
        <v xml:space="preserve">ATM Oficina Cruce de Imbert </v>
      </c>
      <c r="D120" s="182" t="s">
        <v>2578</v>
      </c>
      <c r="E120" s="182"/>
    </row>
    <row r="121" spans="1:5" ht="18" x14ac:dyDescent="0.25">
      <c r="A121" s="141" t="str">
        <f>VLOOKUP(B121,'[1]LISTADO ATM'!$A$2:$C$822,3,0)</f>
        <v>NORTE</v>
      </c>
      <c r="B121" s="167">
        <v>88</v>
      </c>
      <c r="C121" s="141" t="str">
        <f>VLOOKUP(B121,'[1]LISTADO ATM'!$A$2:$B$822,2,0)</f>
        <v xml:space="preserve">ATM S/M La Fuente (Santiago) </v>
      </c>
      <c r="D121" s="183" t="s">
        <v>2594</v>
      </c>
      <c r="E121" s="184"/>
    </row>
    <row r="122" spans="1:5" ht="18" x14ac:dyDescent="0.25">
      <c r="A122" s="141" t="str">
        <f>VLOOKUP(B122,'[1]LISTADO ATM'!$A$2:$C$822,3,0)</f>
        <v>ESTE</v>
      </c>
      <c r="B122" s="167">
        <v>117</v>
      </c>
      <c r="C122" s="141" t="str">
        <f>VLOOKUP(B122,'[1]LISTADO ATM'!$A$2:$B$822,2,0)</f>
        <v xml:space="preserve">ATM Oficina El Seybo </v>
      </c>
      <c r="D122" s="183" t="s">
        <v>2594</v>
      </c>
      <c r="E122" s="184"/>
    </row>
    <row r="123" spans="1:5" ht="18" x14ac:dyDescent="0.25">
      <c r="A123" s="141" t="str">
        <f>VLOOKUP(B123,'[1]LISTADO ATM'!$A$2:$C$822,3,0)</f>
        <v>DISTRITO NACIONAL</v>
      </c>
      <c r="B123" s="167">
        <v>235</v>
      </c>
      <c r="C123" s="141" t="str">
        <f>VLOOKUP(B123,'[1]LISTADO ATM'!$A$2:$B$822,2,0)</f>
        <v xml:space="preserve">ATM Oficina Multicentro La Sirena San Isidro </v>
      </c>
      <c r="D123" s="183" t="s">
        <v>2594</v>
      </c>
      <c r="E123" s="184"/>
    </row>
    <row r="124" spans="1:5" ht="18" x14ac:dyDescent="0.25">
      <c r="A124" s="141" t="str">
        <f>VLOOKUP(B124,'[1]LISTADO ATM'!$A$2:$C$822,3,0)</f>
        <v>NORTE</v>
      </c>
      <c r="B124" s="167">
        <v>372</v>
      </c>
      <c r="C124" s="141" t="str">
        <f>VLOOKUP(B124,'[1]LISTADO ATM'!$A$2:$B$822,2,0)</f>
        <v>ATM Oficina Sánchez II</v>
      </c>
      <c r="D124" s="182" t="s">
        <v>2578</v>
      </c>
      <c r="E124" s="182"/>
    </row>
    <row r="125" spans="1:5" ht="18" x14ac:dyDescent="0.25">
      <c r="A125" s="141" t="str">
        <f>VLOOKUP(B125,'[1]LISTADO ATM'!$A$2:$C$822,3,0)</f>
        <v>ESTE</v>
      </c>
      <c r="B125" s="167">
        <v>385</v>
      </c>
      <c r="C125" s="141" t="str">
        <f>VLOOKUP(B125,'[1]LISTADO ATM'!$A$2:$B$822,2,0)</f>
        <v xml:space="preserve">ATM Plaza Verón I </v>
      </c>
      <c r="D125" s="182" t="s">
        <v>2578</v>
      </c>
      <c r="E125" s="182"/>
    </row>
    <row r="126" spans="1:5" ht="18" x14ac:dyDescent="0.25">
      <c r="A126" s="141" t="str">
        <f>VLOOKUP(B126,'[1]LISTADO ATM'!$A$2:$C$822,3,0)</f>
        <v>DISTRITO NACIONAL</v>
      </c>
      <c r="B126" s="167">
        <v>527</v>
      </c>
      <c r="C126" s="141" t="str">
        <f>VLOOKUP(B126,'[1]LISTADO ATM'!$A$2:$B$822,2,0)</f>
        <v>ATM Oficina Zona Oriental II</v>
      </c>
      <c r="D126" s="182" t="s">
        <v>2578</v>
      </c>
      <c r="E126" s="182"/>
    </row>
    <row r="127" spans="1:5" ht="18.75" thickBot="1" x14ac:dyDescent="0.3">
      <c r="A127" s="141" t="str">
        <f>VLOOKUP(B127,'[1]LISTADO ATM'!$A$2:$C$822,3,0)</f>
        <v>ESTE</v>
      </c>
      <c r="B127" s="167">
        <v>912</v>
      </c>
      <c r="C127" s="141" t="str">
        <f>VLOOKUP(B127,'[1]LISTADO ATM'!$A$2:$B$822,2,0)</f>
        <v xml:space="preserve">ATM Oficina San Pedro II </v>
      </c>
      <c r="D127" s="183" t="s">
        <v>2594</v>
      </c>
      <c r="E127" s="184"/>
    </row>
    <row r="128" spans="1:5" ht="18.75" thickBot="1" x14ac:dyDescent="0.3">
      <c r="A128" s="143" t="s">
        <v>2468</v>
      </c>
      <c r="B128" s="165">
        <f>COUNT(B118:B127)</f>
        <v>10</v>
      </c>
      <c r="C128" s="154"/>
      <c r="D128" s="154"/>
      <c r="E128" s="157"/>
    </row>
    <row r="129" spans="1:5" x14ac:dyDescent="0.25">
      <c r="A129" s="125"/>
      <c r="B129" s="150"/>
      <c r="C129" s="125"/>
      <c r="D129" s="125"/>
      <c r="E129" s="168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D126:E126"/>
    <mergeCell ref="D127:E127"/>
    <mergeCell ref="D121:E121"/>
    <mergeCell ref="D122:E122"/>
    <mergeCell ref="D123:E123"/>
    <mergeCell ref="D124:E124"/>
    <mergeCell ref="D125:E125"/>
    <mergeCell ref="C59:E59"/>
    <mergeCell ref="A61:E61"/>
    <mergeCell ref="C68:E68"/>
    <mergeCell ref="A70:E70"/>
    <mergeCell ref="F1:G1"/>
    <mergeCell ref="A1:E1"/>
    <mergeCell ref="A2:E2"/>
    <mergeCell ref="A7:E7"/>
    <mergeCell ref="D117:E117"/>
    <mergeCell ref="D118:E118"/>
    <mergeCell ref="D119:E119"/>
    <mergeCell ref="D120:E120"/>
    <mergeCell ref="A104:E104"/>
    <mergeCell ref="A92:E92"/>
    <mergeCell ref="A113:B113"/>
    <mergeCell ref="A116:E116"/>
  </mergeCells>
  <phoneticPr fontId="46" type="noConversion"/>
  <conditionalFormatting sqref="B595:B1048576">
    <cfRule type="duplicateValues" dxfId="402" priority="2768"/>
    <cfRule type="duplicateValues" dxfId="401" priority="2770"/>
  </conditionalFormatting>
  <conditionalFormatting sqref="E595:E1048576">
    <cfRule type="duplicateValues" dxfId="400" priority="2771"/>
  </conditionalFormatting>
  <conditionalFormatting sqref="B595:B1048576">
    <cfRule type="duplicateValues" dxfId="399" priority="2293"/>
  </conditionalFormatting>
  <conditionalFormatting sqref="B595:B1048576">
    <cfRule type="duplicateValues" dxfId="398" priority="2110"/>
  </conditionalFormatting>
  <conditionalFormatting sqref="B388:B594">
    <cfRule type="duplicateValues" dxfId="397" priority="568"/>
  </conditionalFormatting>
  <conditionalFormatting sqref="B388:B594">
    <cfRule type="duplicateValues" dxfId="396" priority="567"/>
  </conditionalFormatting>
  <conditionalFormatting sqref="B388:B594">
    <cfRule type="duplicateValues" dxfId="395" priority="565"/>
    <cfRule type="duplicateValues" dxfId="394" priority="566"/>
  </conditionalFormatting>
  <conditionalFormatting sqref="B388:B594">
    <cfRule type="duplicateValues" dxfId="393" priority="554"/>
  </conditionalFormatting>
  <conditionalFormatting sqref="E388:E594">
    <cfRule type="duplicateValues" dxfId="392" priority="553"/>
  </conditionalFormatting>
  <conditionalFormatting sqref="E388:E594">
    <cfRule type="duplicateValues" dxfId="391" priority="571"/>
  </conditionalFormatting>
  <conditionalFormatting sqref="B388:B594">
    <cfRule type="duplicateValues" dxfId="390" priority="533"/>
    <cfRule type="duplicateValues" dxfId="389" priority="540"/>
    <cfRule type="duplicateValues" dxfId="388" priority="541"/>
  </conditionalFormatting>
  <conditionalFormatting sqref="B261:B387">
    <cfRule type="duplicateValues" dxfId="387" priority="504"/>
  </conditionalFormatting>
  <conditionalFormatting sqref="B261:B387">
    <cfRule type="duplicateValues" dxfId="386" priority="503"/>
  </conditionalFormatting>
  <conditionalFormatting sqref="B261:B387">
    <cfRule type="duplicateValues" dxfId="385" priority="501"/>
    <cfRule type="duplicateValues" dxfId="384" priority="502"/>
  </conditionalFormatting>
  <conditionalFormatting sqref="B261:B387">
    <cfRule type="duplicateValues" dxfId="383" priority="490"/>
  </conditionalFormatting>
  <conditionalFormatting sqref="E261:E387">
    <cfRule type="duplicateValues" dxfId="382" priority="489"/>
  </conditionalFormatting>
  <conditionalFormatting sqref="B261:B387">
    <cfRule type="duplicateValues" dxfId="381" priority="473"/>
    <cfRule type="duplicateValues" dxfId="380" priority="478"/>
    <cfRule type="duplicateValues" dxfId="379" priority="479"/>
  </conditionalFormatting>
  <conditionalFormatting sqref="E261:E387">
    <cfRule type="duplicateValues" dxfId="378" priority="446"/>
  </conditionalFormatting>
  <conditionalFormatting sqref="E261:E387">
    <cfRule type="duplicateValues" dxfId="377" priority="510"/>
  </conditionalFormatting>
  <conditionalFormatting sqref="B136:B260">
    <cfRule type="duplicateValues" dxfId="376" priority="431"/>
  </conditionalFormatting>
  <conditionalFormatting sqref="B136:B260">
    <cfRule type="duplicateValues" dxfId="375" priority="430"/>
  </conditionalFormatting>
  <conditionalFormatting sqref="B136:B260">
    <cfRule type="duplicateValues" dxfId="374" priority="428"/>
    <cfRule type="duplicateValues" dxfId="373" priority="429"/>
  </conditionalFormatting>
  <conditionalFormatting sqref="E136:E260">
    <cfRule type="duplicateValues" dxfId="372" priority="130341"/>
  </conditionalFormatting>
  <conditionalFormatting sqref="B136:B260">
    <cfRule type="duplicateValues" dxfId="371" priority="130342"/>
    <cfRule type="duplicateValues" dxfId="370" priority="130343"/>
    <cfRule type="duplicateValues" dxfId="369" priority="130344"/>
  </conditionalFormatting>
  <conditionalFormatting sqref="E53">
    <cfRule type="duplicateValues" dxfId="112" priority="89"/>
  </conditionalFormatting>
  <conditionalFormatting sqref="E118">
    <cfRule type="duplicateValues" dxfId="111" priority="88"/>
  </conditionalFormatting>
  <conditionalFormatting sqref="E94">
    <cfRule type="duplicateValues" dxfId="110" priority="87"/>
  </conditionalFormatting>
  <conditionalFormatting sqref="E109">
    <cfRule type="duplicateValues" dxfId="109" priority="86"/>
  </conditionalFormatting>
  <conditionalFormatting sqref="B110">
    <cfRule type="duplicateValues" dxfId="108" priority="84"/>
  </conditionalFormatting>
  <conditionalFormatting sqref="B110">
    <cfRule type="duplicateValues" dxfId="107" priority="83"/>
  </conditionalFormatting>
  <conditionalFormatting sqref="B110">
    <cfRule type="duplicateValues" dxfId="106" priority="81"/>
    <cfRule type="duplicateValues" dxfId="105" priority="82"/>
  </conditionalFormatting>
  <conditionalFormatting sqref="B110">
    <cfRule type="duplicateValues" dxfId="104" priority="80"/>
  </conditionalFormatting>
  <conditionalFormatting sqref="E110">
    <cfRule type="duplicateValues" dxfId="103" priority="79"/>
  </conditionalFormatting>
  <conditionalFormatting sqref="E110">
    <cfRule type="duplicateValues" dxfId="102" priority="85"/>
  </conditionalFormatting>
  <conditionalFormatting sqref="B110">
    <cfRule type="duplicateValues" dxfId="101" priority="76"/>
    <cfRule type="duplicateValues" dxfId="100" priority="77"/>
    <cfRule type="duplicateValues" dxfId="99" priority="78"/>
  </conditionalFormatting>
  <conditionalFormatting sqref="E20">
    <cfRule type="duplicateValues" dxfId="98" priority="75"/>
  </conditionalFormatting>
  <conditionalFormatting sqref="E63">
    <cfRule type="duplicateValues" dxfId="97" priority="74"/>
  </conditionalFormatting>
  <conditionalFormatting sqref="E97">
    <cfRule type="duplicateValues" dxfId="96" priority="73"/>
  </conditionalFormatting>
  <conditionalFormatting sqref="E97">
    <cfRule type="duplicateValues" dxfId="95" priority="71"/>
  </conditionalFormatting>
  <conditionalFormatting sqref="E97">
    <cfRule type="duplicateValues" dxfId="94" priority="72"/>
  </conditionalFormatting>
  <conditionalFormatting sqref="E52">
    <cfRule type="duplicateValues" dxfId="93" priority="70"/>
  </conditionalFormatting>
  <conditionalFormatting sqref="E95">
    <cfRule type="duplicateValues" dxfId="92" priority="69"/>
  </conditionalFormatting>
  <conditionalFormatting sqref="E95">
    <cfRule type="duplicateValues" dxfId="91" priority="67"/>
  </conditionalFormatting>
  <conditionalFormatting sqref="E95">
    <cfRule type="duplicateValues" dxfId="90" priority="68"/>
  </conditionalFormatting>
  <conditionalFormatting sqref="E18">
    <cfRule type="duplicateValues" dxfId="89" priority="66"/>
  </conditionalFormatting>
  <conditionalFormatting sqref="E29 E39:E40">
    <cfRule type="duplicateValues" dxfId="88" priority="65"/>
  </conditionalFormatting>
  <conditionalFormatting sqref="E11">
    <cfRule type="duplicateValues" dxfId="87" priority="63"/>
  </conditionalFormatting>
  <conditionalFormatting sqref="E11">
    <cfRule type="duplicateValues" dxfId="86" priority="62"/>
  </conditionalFormatting>
  <conditionalFormatting sqref="E11">
    <cfRule type="duplicateValues" dxfId="85" priority="64"/>
  </conditionalFormatting>
  <conditionalFormatting sqref="E11">
    <cfRule type="duplicateValues" dxfId="84" priority="61"/>
  </conditionalFormatting>
  <conditionalFormatting sqref="E72">
    <cfRule type="duplicateValues" dxfId="83" priority="59"/>
  </conditionalFormatting>
  <conditionalFormatting sqref="E72">
    <cfRule type="duplicateValues" dxfId="82" priority="58"/>
  </conditionalFormatting>
  <conditionalFormatting sqref="E72">
    <cfRule type="duplicateValues" dxfId="81" priority="60"/>
  </conditionalFormatting>
  <conditionalFormatting sqref="E72">
    <cfRule type="duplicateValues" dxfId="80" priority="57"/>
  </conditionalFormatting>
  <conditionalFormatting sqref="E73">
    <cfRule type="duplicateValues" dxfId="79" priority="55"/>
  </conditionalFormatting>
  <conditionalFormatting sqref="E73">
    <cfRule type="duplicateValues" dxfId="78" priority="54"/>
  </conditionalFormatting>
  <conditionalFormatting sqref="E73">
    <cfRule type="duplicateValues" dxfId="77" priority="56"/>
  </conditionalFormatting>
  <conditionalFormatting sqref="E73">
    <cfRule type="duplicateValues" dxfId="76" priority="53"/>
  </conditionalFormatting>
  <conditionalFormatting sqref="E119">
    <cfRule type="duplicateValues" dxfId="75" priority="51"/>
  </conditionalFormatting>
  <conditionalFormatting sqref="E119">
    <cfRule type="duplicateValues" dxfId="74" priority="50"/>
  </conditionalFormatting>
  <conditionalFormatting sqref="E119">
    <cfRule type="duplicateValues" dxfId="73" priority="52"/>
  </conditionalFormatting>
  <conditionalFormatting sqref="E119">
    <cfRule type="duplicateValues" dxfId="72" priority="49"/>
  </conditionalFormatting>
  <conditionalFormatting sqref="E28 E41 E13">
    <cfRule type="duplicateValues" dxfId="71" priority="90"/>
  </conditionalFormatting>
  <conditionalFormatting sqref="E101 E55 E49">
    <cfRule type="duplicateValues" dxfId="70" priority="91"/>
  </conditionalFormatting>
  <conditionalFormatting sqref="E128 E66 E54 E38 E19 E90:E92 E96 E102:E104 E107:E108 E1:E7 E111:E117 E59:E61 E68:E70 E130:E135">
    <cfRule type="duplicateValues" dxfId="69" priority="92"/>
  </conditionalFormatting>
  <conditionalFormatting sqref="E50">
    <cfRule type="duplicateValues" dxfId="68" priority="48"/>
  </conditionalFormatting>
  <conditionalFormatting sqref="E44 E21">
    <cfRule type="duplicateValues" dxfId="67" priority="46"/>
  </conditionalFormatting>
  <conditionalFormatting sqref="E44">
    <cfRule type="duplicateValues" dxfId="66" priority="47"/>
  </conditionalFormatting>
  <conditionalFormatting sqref="E50">
    <cfRule type="duplicateValues" dxfId="65" priority="93"/>
  </conditionalFormatting>
  <conditionalFormatting sqref="E98 E100">
    <cfRule type="duplicateValues" dxfId="64" priority="44"/>
  </conditionalFormatting>
  <conditionalFormatting sqref="E98">
    <cfRule type="duplicateValues" dxfId="63" priority="45"/>
  </conditionalFormatting>
  <conditionalFormatting sqref="B9:B17 B56:B58 B51">
    <cfRule type="duplicateValues" dxfId="62" priority="43"/>
  </conditionalFormatting>
  <conditionalFormatting sqref="E36">
    <cfRule type="duplicateValues" dxfId="61" priority="42"/>
  </conditionalFormatting>
  <conditionalFormatting sqref="B18:B20 B49:B50">
    <cfRule type="duplicateValues" dxfId="60" priority="41"/>
  </conditionalFormatting>
  <conditionalFormatting sqref="E23:E24">
    <cfRule type="duplicateValues" dxfId="59" priority="40"/>
  </conditionalFormatting>
  <conditionalFormatting sqref="E120">
    <cfRule type="duplicateValues" dxfId="58" priority="36"/>
  </conditionalFormatting>
  <conditionalFormatting sqref="E120">
    <cfRule type="duplicateValues" dxfId="57" priority="37"/>
  </conditionalFormatting>
  <conditionalFormatting sqref="E120">
    <cfRule type="duplicateValues" dxfId="56" priority="38"/>
  </conditionalFormatting>
  <conditionalFormatting sqref="E120">
    <cfRule type="duplicateValues" dxfId="55" priority="39"/>
  </conditionalFormatting>
  <conditionalFormatting sqref="E121">
    <cfRule type="duplicateValues" dxfId="54" priority="34"/>
  </conditionalFormatting>
  <conditionalFormatting sqref="E121">
    <cfRule type="duplicateValues" dxfId="53" priority="33"/>
  </conditionalFormatting>
  <conditionalFormatting sqref="E121">
    <cfRule type="duplicateValues" dxfId="52" priority="35"/>
  </conditionalFormatting>
  <conditionalFormatting sqref="E121">
    <cfRule type="duplicateValues" dxfId="51" priority="32"/>
  </conditionalFormatting>
  <conditionalFormatting sqref="E122">
    <cfRule type="duplicateValues" dxfId="50" priority="30"/>
  </conditionalFormatting>
  <conditionalFormatting sqref="E122">
    <cfRule type="duplicateValues" dxfId="49" priority="29"/>
  </conditionalFormatting>
  <conditionalFormatting sqref="E122">
    <cfRule type="duplicateValues" dxfId="48" priority="31"/>
  </conditionalFormatting>
  <conditionalFormatting sqref="E122">
    <cfRule type="duplicateValues" dxfId="47" priority="28"/>
  </conditionalFormatting>
  <conditionalFormatting sqref="E123">
    <cfRule type="duplicateValues" dxfId="46" priority="26"/>
  </conditionalFormatting>
  <conditionalFormatting sqref="E123">
    <cfRule type="duplicateValues" dxfId="45" priority="25"/>
  </conditionalFormatting>
  <conditionalFormatting sqref="E123">
    <cfRule type="duplicateValues" dxfId="44" priority="27"/>
  </conditionalFormatting>
  <conditionalFormatting sqref="E123">
    <cfRule type="duplicateValues" dxfId="43" priority="24"/>
  </conditionalFormatting>
  <conditionalFormatting sqref="E124">
    <cfRule type="duplicateValues" dxfId="42" priority="20"/>
  </conditionalFormatting>
  <conditionalFormatting sqref="E124">
    <cfRule type="duplicateValues" dxfId="41" priority="21"/>
  </conditionalFormatting>
  <conditionalFormatting sqref="E124">
    <cfRule type="duplicateValues" dxfId="40" priority="22"/>
  </conditionalFormatting>
  <conditionalFormatting sqref="E124">
    <cfRule type="duplicateValues" dxfId="39" priority="23"/>
  </conditionalFormatting>
  <conditionalFormatting sqref="E125">
    <cfRule type="duplicateValues" dxfId="38" priority="16"/>
  </conditionalFormatting>
  <conditionalFormatting sqref="E125">
    <cfRule type="duplicateValues" dxfId="37" priority="17"/>
  </conditionalFormatting>
  <conditionalFormatting sqref="E125">
    <cfRule type="duplicateValues" dxfId="36" priority="18"/>
  </conditionalFormatting>
  <conditionalFormatting sqref="E125">
    <cfRule type="duplicateValues" dxfId="35" priority="19"/>
  </conditionalFormatting>
  <conditionalFormatting sqref="E126">
    <cfRule type="duplicateValues" dxfId="34" priority="12"/>
  </conditionalFormatting>
  <conditionalFormatting sqref="E126">
    <cfRule type="duplicateValues" dxfId="33" priority="13"/>
  </conditionalFormatting>
  <conditionalFormatting sqref="E126">
    <cfRule type="duplicateValues" dxfId="32" priority="14"/>
  </conditionalFormatting>
  <conditionalFormatting sqref="E126">
    <cfRule type="duplicateValues" dxfId="31" priority="15"/>
  </conditionalFormatting>
  <conditionalFormatting sqref="E127">
    <cfRule type="duplicateValues" dxfId="30" priority="10"/>
  </conditionalFormatting>
  <conditionalFormatting sqref="E127">
    <cfRule type="duplicateValues" dxfId="29" priority="9"/>
  </conditionalFormatting>
  <conditionalFormatting sqref="E127">
    <cfRule type="duplicateValues" dxfId="28" priority="11"/>
  </conditionalFormatting>
  <conditionalFormatting sqref="E127">
    <cfRule type="duplicateValues" dxfId="27" priority="8"/>
  </conditionalFormatting>
  <conditionalFormatting sqref="E78 E45">
    <cfRule type="duplicateValues" dxfId="26" priority="94"/>
  </conditionalFormatting>
  <conditionalFormatting sqref="E89 E25 E48 E77 E34:E35 E27 E22 E9 E57">
    <cfRule type="duplicateValues" dxfId="25" priority="95"/>
  </conditionalFormatting>
  <conditionalFormatting sqref="E74:E76 E28 E41:E43 E37 E30:E33 E26 E58 E12:E17 E51 E56 E10">
    <cfRule type="duplicateValues" dxfId="24" priority="96"/>
  </conditionalFormatting>
  <conditionalFormatting sqref="E46:E47">
    <cfRule type="duplicateValues" dxfId="23" priority="7"/>
  </conditionalFormatting>
  <conditionalFormatting sqref="E81:E88">
    <cfRule type="duplicateValues" dxfId="22" priority="6"/>
  </conditionalFormatting>
  <conditionalFormatting sqref="E128 E38 E102:E104 E90:E92 E96 E53:E54 E1:E7 E59:E61 E68:E70 E94 E19:E20 E130:E135 E66 E107:E118">
    <cfRule type="duplicateValues" dxfId="21" priority="97"/>
  </conditionalFormatting>
  <conditionalFormatting sqref="E128 E38 E90:E92 E96 E53:E54 E102:E104 E1:E7 E111:E118 E59:E61 E68:E70 E94 E19 E130:E135 E66 E107:E109">
    <cfRule type="duplicateValues" dxfId="20" priority="98"/>
  </conditionalFormatting>
  <conditionalFormatting sqref="E128:E135 E1:E7 E68:E70 E94:E97 E74:E76 E37:E43 E28:E33 E26 E12:E20 E49 E51:E56 E10 E101:E104 E90:E92 E58:E61 E63 E66 E107:E118">
    <cfRule type="duplicateValues" dxfId="19" priority="99"/>
  </conditionalFormatting>
  <conditionalFormatting sqref="E106:E108 E64:E65 E67">
    <cfRule type="duplicateValues" dxfId="18" priority="100"/>
  </conditionalFormatting>
  <conditionalFormatting sqref="B129:B135 B106:B110 B1:B7 B63:B67 B94:B101 B112:B127 B103:B104 B91:B92 B69:B70 B60:B61 B72:B89 B9:B58">
    <cfRule type="duplicateValues" dxfId="17" priority="101"/>
    <cfRule type="duplicateValues" dxfId="16" priority="102"/>
    <cfRule type="duplicateValues" dxfId="15" priority="103"/>
  </conditionalFormatting>
  <conditionalFormatting sqref="B129:B135 B106:B110 B1:B7 B63:B67 B94:B101 B112:B127 B103:B104 B91:B92 B69:B70 B60:B61 B72:B89 B9:B58">
    <cfRule type="duplicateValues" dxfId="14" priority="104"/>
    <cfRule type="duplicateValues" dxfId="13" priority="105"/>
  </conditionalFormatting>
  <conditionalFormatting sqref="B129:B135 B91:B92 B1:B7 B60:B61 B103:B104 B69:B70 B106:B109 B63:B67 B112:B127 B94:B101 B72:B89 B9:B58">
    <cfRule type="duplicateValues" dxfId="12" priority="106"/>
  </conditionalFormatting>
  <conditionalFormatting sqref="B129:B135 B91:B92 B60:B61 B1:B7 B103:B104 B69:B70 B106:B109 B63:B67 B112:B127 B94:B101 B72:B89 B9:B58">
    <cfRule type="duplicateValues" dxfId="11" priority="107"/>
  </conditionalFormatting>
  <conditionalFormatting sqref="B129:B135 B91:B92 B1:B7 B103:B104 B69:B70 B60:B61 B106:B109 B63:B67 B112:B127 B94:B101 B72:B89 B9:B58">
    <cfRule type="duplicateValues" dxfId="10" priority="108"/>
    <cfRule type="duplicateValues" dxfId="9" priority="109"/>
  </conditionalFormatting>
  <conditionalFormatting sqref="B129:B135 B112:B127 B1:B7 B69:B70 B106:B109 B63:B67 B94:B101 B103:B104 B91:B92 B60:B61 B72:B89 B9:B58">
    <cfRule type="duplicateValues" dxfId="8" priority="110"/>
  </conditionalFormatting>
  <conditionalFormatting sqref="B129:B135 B112:B127 B1:B7 B106:B109 B63:B67 B94:B101 B103:B104 B91:B92 B69:B70 B60:B61 B72:B89 B9:B58">
    <cfRule type="duplicateValues" dxfId="7" priority="111"/>
    <cfRule type="duplicateValues" dxfId="6" priority="112"/>
    <cfRule type="duplicateValues" dxfId="5" priority="113"/>
  </conditionalFormatting>
  <conditionalFormatting sqref="B1:B135">
    <cfRule type="duplicateValues" dxfId="4" priority="5"/>
  </conditionalFormatting>
  <conditionalFormatting sqref="E99">
    <cfRule type="duplicateValues" dxfId="3" priority="3"/>
  </conditionalFormatting>
  <conditionalFormatting sqref="E99">
    <cfRule type="duplicateValues" dxfId="2" priority="4"/>
  </conditionalFormatting>
  <conditionalFormatting sqref="E79">
    <cfRule type="duplicateValues" dxfId="1" priority="2"/>
  </conditionalFormatting>
  <conditionalFormatting sqref="E80">
    <cfRule type="duplicateValues" dxfId="0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231" priority="6"/>
  </conditionalFormatting>
  <conditionalFormatting sqref="A831">
    <cfRule type="duplicateValues" dxfId="230" priority="5"/>
  </conditionalFormatting>
  <conditionalFormatting sqref="A832">
    <cfRule type="duplicateValues" dxfId="229" priority="4"/>
  </conditionalFormatting>
  <conditionalFormatting sqref="A833">
    <cfRule type="duplicateValues" dxfId="228" priority="3"/>
  </conditionalFormatting>
  <conditionalFormatting sqref="A834">
    <cfRule type="duplicateValues" dxfId="227" priority="2"/>
  </conditionalFormatting>
  <conditionalFormatting sqref="A1:A1048576">
    <cfRule type="duplicateValues" dxfId="22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2417</v>
      </c>
      <c r="B1" s="210"/>
      <c r="C1" s="210"/>
      <c r="D1" s="21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2426</v>
      </c>
      <c r="B18" s="210"/>
      <c r="C18" s="210"/>
      <c r="D18" s="21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25" priority="18"/>
  </conditionalFormatting>
  <conditionalFormatting sqref="B7:B8">
    <cfRule type="duplicateValues" dxfId="224" priority="17"/>
  </conditionalFormatting>
  <conditionalFormatting sqref="A7:A8">
    <cfRule type="duplicateValues" dxfId="223" priority="15"/>
    <cfRule type="duplicateValues" dxfId="22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2021-07-31T19:48:41Z</dcterms:modified>
</cp:coreProperties>
</file>