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9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nio\02\"/>
    </mc:Choice>
  </mc:AlternateContent>
  <bookViews>
    <workbookView xWindow="0" yWindow="0" windowWidth="24000" windowHeight="9630" tabRatio="596" firstSheet="2" activeTab="2"/>
  </bookViews>
  <sheets>
    <sheet name="Chart2" sheetId="19" r:id="rId1"/>
    <sheet name="Chart1" sheetId="18" r:id="rId2"/>
    <sheet name="REPORTE" sheetId="1" r:id="rId3"/>
    <sheet name="Sin Efectivo" sheetId="16" r:id="rId4"/>
    <sheet name="LISTADO ATM" sheetId="5" r:id="rId5"/>
    <sheet name="Cargas y Reinicios" sheetId="15" r:id="rId6"/>
    <sheet name="Hoja3" sheetId="13" state="hidden" r:id="rId7"/>
    <sheet name="Hoja4" sheetId="14" state="hidden" r:id="rId8"/>
    <sheet name="Casos Especiales" sheetId="3" r:id="rId9"/>
    <sheet name="VIP" sheetId="4" r:id="rId10"/>
    <sheet name="Gráfico3" sheetId="6" r:id="rId11"/>
    <sheet name="Gráfica waterfall" sheetId="10" r:id="rId12"/>
    <sheet name="Gráfico4" sheetId="7" r:id="rId13"/>
    <sheet name="Cálculos" sheetId="9" r:id="rId14"/>
    <sheet name="Hoja1" sheetId="11" state="hidden" r:id="rId15"/>
    <sheet name="Hoja2" sheetId="12" state="hidden" r:id="rId16"/>
  </sheets>
  <externalReferences>
    <externalReference r:id="rId17"/>
  </externalReferences>
  <definedNames>
    <definedName name="_xlnm._FilterDatabase" localSheetId="8" hidden="1">'Casos Especiales'!$A$2:$K$2</definedName>
    <definedName name="_xlnm._FilterDatabase" localSheetId="4" hidden="1">'LISTADO ATM'!$A$1:$C$826</definedName>
    <definedName name="_xlnm._FilterDatabase" localSheetId="2" hidden="1">REPORTE!$A$4:$Q$79</definedName>
    <definedName name="_xlnm._FilterDatabase" localSheetId="3" hidden="1">'Sin Efectivo'!#REF!</definedName>
    <definedName name="_xlnm._FilterDatabase" localSheetId="9" hidden="1">VIP!$A$1:$O$807</definedName>
    <definedName name="ATMs" localSheetId="9">#REF!</definedName>
    <definedName name="ATMs">#REF!</definedName>
    <definedName name="Z_0689F187_A101_4B72_AE04_E3A091591E7F_.wvu.FilterData" localSheetId="2" hidden="1">REPORTE!$A$4:$Q$4</definedName>
    <definedName name="Z_223B5C92_3D28_4F3F_80CE_CFD410CC8203_.wvu.FilterData" localSheetId="2" hidden="1">REPORTE!$A$4:$Q$4</definedName>
    <definedName name="Z_3B7B956B_80B8_4EBD_A61B_5A81555D879B_.wvu.FilterData" localSheetId="2" hidden="1">REPORTE!$A$4:$Q$4</definedName>
    <definedName name="Z_57C67F32_DCFA_4A16_B8F2_ADBDA29FCFCB_.wvu.FilterData" localSheetId="8" hidden="1">'Casos Especiales'!$A$2:$K$2</definedName>
    <definedName name="Z_57C67F32_DCFA_4A16_B8F2_ADBDA29FCFCB_.wvu.FilterData" localSheetId="4" hidden="1">'LISTADO ATM'!$A$1:$C$1</definedName>
    <definedName name="Z_57C67F32_DCFA_4A16_B8F2_ADBDA29FCFCB_.wvu.FilterData" localSheetId="2" hidden="1">REPORTE!$A$4:$Q$4</definedName>
    <definedName name="Z_57C67F32_DCFA_4A16_B8F2_ADBDA29FCFCB_.wvu.FilterData" localSheetId="9" hidden="1">VIP!$A$1:$O$633</definedName>
    <definedName name="Z_650CE5B0_95CF_4B9E_A5AB_A0001E7D7BF7_.wvu.FilterData" localSheetId="2" hidden="1">REPORTE!$A$4:$Q$4</definedName>
    <definedName name="Z_701F875E_EA8B_4188_88FE_DA2B1B676331_.wvu.FilterData" localSheetId="8" hidden="1">'Casos Especiales'!$A$2:$K$2</definedName>
    <definedName name="Z_701F875E_EA8B_4188_88FE_DA2B1B676331_.wvu.FilterData" localSheetId="4" hidden="1">'LISTADO ATM'!$A$1:$C$1</definedName>
    <definedName name="Z_701F875E_EA8B_4188_88FE_DA2B1B676331_.wvu.FilterData" localSheetId="2" hidden="1">REPORTE!$A$4:$Q$4</definedName>
    <definedName name="Z_701F875E_EA8B_4188_88FE_DA2B1B676331_.wvu.FilterData" localSheetId="9" hidden="1">VIP!$A$1:$O$633</definedName>
    <definedName name="Z_C452A998_0FA2_450E_9B07_FCF7CD63C3C0_.wvu.FilterData" localSheetId="8" hidden="1">'Casos Especiales'!$A$2:$K$2</definedName>
    <definedName name="Z_C452A998_0FA2_450E_9B07_FCF7CD63C3C0_.wvu.FilterData" localSheetId="4" hidden="1">'LISTADO ATM'!$A$1:$C$1</definedName>
    <definedName name="Z_C452A998_0FA2_450E_9B07_FCF7CD63C3C0_.wvu.FilterData" localSheetId="2" hidden="1">REPORTE!$A$4:$Q$4</definedName>
    <definedName name="Z_C452A998_0FA2_450E_9B07_FCF7CD63C3C0_.wvu.FilterData" localSheetId="9" hidden="1">VIP!$A$1:$O$633</definedName>
    <definedName name="Z_D48E102A_1C0F_4858_987B_F75C60DADF4F_.wvu.FilterData" localSheetId="8" hidden="1">'Casos Especiales'!$A$2:$K$2</definedName>
    <definedName name="Z_D48E102A_1C0F_4858_987B_F75C60DADF4F_.wvu.FilterData" localSheetId="4" hidden="1">'LISTADO ATM'!$A$1:$C$1</definedName>
    <definedName name="Z_D48E102A_1C0F_4858_987B_F75C60DADF4F_.wvu.FilterData" localSheetId="2" hidden="1">REPORTE!$A$4:$Q$4</definedName>
    <definedName name="Z_D48E102A_1C0F_4858_987B_F75C60DADF4F_.wvu.FilterData" localSheetId="9" hidden="1">VIP!$A$1:$O$633</definedName>
    <definedName name="Z_E20EEB1D_5262_4D76_B4C9_00BD2E272F2B_.wvu.FilterData" localSheetId="8" hidden="1">'Casos Especiales'!$A$2:$K$2</definedName>
    <definedName name="Z_E20EEB1D_5262_4D76_B4C9_00BD2E272F2B_.wvu.FilterData" localSheetId="4" hidden="1">'LISTADO ATM'!$A$1:$C$1</definedName>
    <definedName name="Z_E20EEB1D_5262_4D76_B4C9_00BD2E272F2B_.wvu.FilterData" localSheetId="2" hidden="1">REPORTE!$A$4:$Q$4</definedName>
    <definedName name="Z_E20EEB1D_5262_4D76_B4C9_00BD2E272F2B_.wvu.FilterData" localSheetId="9" hidden="1">VIP!$A$1:$O$633</definedName>
    <definedName name="Z_ED203EF2_634C_45D2_BFF8_4A0A1E80DF7B_.wvu.FilterData" localSheetId="8" hidden="1">'Casos Especiales'!$A$2:$K$2</definedName>
    <definedName name="Z_ED203EF2_634C_45D2_BFF8_4A0A1E80DF7B_.wvu.FilterData" localSheetId="4" hidden="1">'LISTADO ATM'!$A$1:$C$1</definedName>
    <definedName name="Z_ED203EF2_634C_45D2_BFF8_4A0A1E80DF7B_.wvu.FilterData" localSheetId="2" hidden="1">REPORTE!$A$4:$Q$4</definedName>
    <definedName name="Z_ED203EF2_634C_45D2_BFF8_4A0A1E80DF7B_.wvu.FilterData" localSheetId="9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16" l="1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9" i="16"/>
  <c r="A60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B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B87" i="16"/>
  <c r="C86" i="16"/>
  <c r="A86" i="16"/>
  <c r="C85" i="16"/>
  <c r="A85" i="16"/>
  <c r="C84" i="16"/>
  <c r="A84" i="16"/>
  <c r="C83" i="16"/>
  <c r="A83" i="16"/>
  <c r="B79" i="16"/>
  <c r="C78" i="16"/>
  <c r="A78" i="16"/>
  <c r="C77" i="16"/>
  <c r="A77" i="16"/>
  <c r="C76" i="16"/>
  <c r="A76" i="16"/>
  <c r="C75" i="16"/>
  <c r="A75" i="16"/>
  <c r="C74" i="16"/>
  <c r="A74" i="16"/>
  <c r="B70" i="16"/>
  <c r="A90" i="16" s="1"/>
  <c r="C69" i="16"/>
  <c r="A69" i="16"/>
  <c r="C68" i="16"/>
  <c r="A68" i="16"/>
  <c r="B64" i="16"/>
  <c r="C63" i="16"/>
  <c r="A63" i="16"/>
  <c r="C62" i="16"/>
  <c r="A62" i="16"/>
  <c r="C61" i="16"/>
  <c r="A61" i="16"/>
  <c r="C60" i="16"/>
  <c r="B56" i="16"/>
  <c r="C9" i="16"/>
  <c r="F160" i="1" l="1"/>
  <c r="G160" i="1"/>
  <c r="H160" i="1"/>
  <c r="I160" i="1"/>
  <c r="J160" i="1"/>
  <c r="K160" i="1"/>
  <c r="F159" i="1"/>
  <c r="G159" i="1"/>
  <c r="H159" i="1"/>
  <c r="I159" i="1"/>
  <c r="J159" i="1"/>
  <c r="K159" i="1"/>
  <c r="F168" i="1"/>
  <c r="G168" i="1"/>
  <c r="H168" i="1"/>
  <c r="I168" i="1"/>
  <c r="J168" i="1"/>
  <c r="K168" i="1"/>
  <c r="F166" i="1"/>
  <c r="G166" i="1"/>
  <c r="H166" i="1"/>
  <c r="I166" i="1"/>
  <c r="J166" i="1"/>
  <c r="K166" i="1"/>
  <c r="F161" i="1"/>
  <c r="G161" i="1"/>
  <c r="H161" i="1"/>
  <c r="I161" i="1"/>
  <c r="J161" i="1"/>
  <c r="K161" i="1"/>
  <c r="F156" i="1"/>
  <c r="G156" i="1"/>
  <c r="H156" i="1"/>
  <c r="I156" i="1"/>
  <c r="J156" i="1"/>
  <c r="K156" i="1"/>
  <c r="F141" i="1"/>
  <c r="G141" i="1"/>
  <c r="H141" i="1"/>
  <c r="I141" i="1"/>
  <c r="J141" i="1"/>
  <c r="K141" i="1"/>
  <c r="A160" i="1"/>
  <c r="A159" i="1"/>
  <c r="A168" i="1"/>
  <c r="A166" i="1"/>
  <c r="A161" i="1"/>
  <c r="A156" i="1"/>
  <c r="A141" i="1"/>
  <c r="F122" i="1"/>
  <c r="G122" i="1"/>
  <c r="H122" i="1"/>
  <c r="I122" i="1"/>
  <c r="J122" i="1"/>
  <c r="K122" i="1"/>
  <c r="F154" i="1"/>
  <c r="G154" i="1"/>
  <c r="H154" i="1"/>
  <c r="I154" i="1"/>
  <c r="J154" i="1"/>
  <c r="K154" i="1"/>
  <c r="F155" i="1"/>
  <c r="G155" i="1"/>
  <c r="H155" i="1"/>
  <c r="I155" i="1"/>
  <c r="J155" i="1"/>
  <c r="K155" i="1"/>
  <c r="F167" i="1"/>
  <c r="G167" i="1"/>
  <c r="H167" i="1"/>
  <c r="I167" i="1"/>
  <c r="J167" i="1"/>
  <c r="K167" i="1"/>
  <c r="A167" i="1"/>
  <c r="A155" i="1"/>
  <c r="A122" i="1"/>
  <c r="A154" i="1"/>
  <c r="A149" i="1" l="1"/>
  <c r="A83" i="1"/>
  <c r="A148" i="1"/>
  <c r="A147" i="1"/>
  <c r="A146" i="1"/>
  <c r="A78" i="1"/>
  <c r="A82" i="1"/>
  <c r="F149" i="1"/>
  <c r="G149" i="1"/>
  <c r="H149" i="1"/>
  <c r="I149" i="1"/>
  <c r="J149" i="1"/>
  <c r="K149" i="1"/>
  <c r="F83" i="1"/>
  <c r="G83" i="1"/>
  <c r="H83" i="1"/>
  <c r="I83" i="1"/>
  <c r="J83" i="1"/>
  <c r="K83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78" i="1"/>
  <c r="G78" i="1"/>
  <c r="H78" i="1"/>
  <c r="I78" i="1"/>
  <c r="J78" i="1"/>
  <c r="K78" i="1"/>
  <c r="F82" i="1"/>
  <c r="G82" i="1"/>
  <c r="H82" i="1"/>
  <c r="I82" i="1"/>
  <c r="J82" i="1"/>
  <c r="K8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81" i="1"/>
  <c r="G181" i="1"/>
  <c r="H181" i="1"/>
  <c r="I181" i="1"/>
  <c r="J181" i="1"/>
  <c r="K181" i="1"/>
  <c r="F180" i="1"/>
  <c r="G180" i="1"/>
  <c r="H180" i="1"/>
  <c r="I180" i="1"/>
  <c r="J180" i="1"/>
  <c r="K180" i="1"/>
  <c r="F179" i="1"/>
  <c r="G179" i="1"/>
  <c r="H179" i="1"/>
  <c r="I179" i="1"/>
  <c r="J179" i="1"/>
  <c r="K179" i="1"/>
  <c r="F178" i="1"/>
  <c r="G178" i="1"/>
  <c r="H178" i="1"/>
  <c r="I178" i="1"/>
  <c r="J178" i="1"/>
  <c r="K178" i="1"/>
  <c r="F177" i="1"/>
  <c r="G177" i="1"/>
  <c r="H177" i="1"/>
  <c r="I177" i="1"/>
  <c r="J177" i="1"/>
  <c r="K177" i="1"/>
  <c r="F119" i="1"/>
  <c r="G119" i="1"/>
  <c r="H119" i="1"/>
  <c r="I119" i="1"/>
  <c r="J119" i="1"/>
  <c r="K119" i="1"/>
  <c r="F176" i="1"/>
  <c r="G176" i="1"/>
  <c r="H176" i="1"/>
  <c r="I176" i="1"/>
  <c r="J176" i="1"/>
  <c r="K176" i="1"/>
  <c r="F140" i="1"/>
  <c r="G140" i="1"/>
  <c r="H140" i="1"/>
  <c r="I140" i="1"/>
  <c r="J140" i="1"/>
  <c r="K140" i="1"/>
  <c r="F158" i="1"/>
  <c r="G158" i="1"/>
  <c r="H158" i="1"/>
  <c r="I158" i="1"/>
  <c r="J158" i="1"/>
  <c r="K158" i="1"/>
  <c r="F164" i="1"/>
  <c r="G164" i="1"/>
  <c r="H164" i="1"/>
  <c r="I164" i="1"/>
  <c r="J164" i="1"/>
  <c r="K164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75" i="1"/>
  <c r="G175" i="1"/>
  <c r="H175" i="1"/>
  <c r="I175" i="1"/>
  <c r="J175" i="1"/>
  <c r="K175" i="1"/>
  <c r="F105" i="1"/>
  <c r="G105" i="1"/>
  <c r="H105" i="1"/>
  <c r="I105" i="1"/>
  <c r="J105" i="1"/>
  <c r="K105" i="1"/>
  <c r="F174" i="1"/>
  <c r="G174" i="1"/>
  <c r="H174" i="1"/>
  <c r="I174" i="1"/>
  <c r="J174" i="1"/>
  <c r="K174" i="1"/>
  <c r="F173" i="1"/>
  <c r="G173" i="1"/>
  <c r="H173" i="1"/>
  <c r="I173" i="1"/>
  <c r="J173" i="1"/>
  <c r="K173" i="1"/>
  <c r="F123" i="1"/>
  <c r="G123" i="1"/>
  <c r="H123" i="1"/>
  <c r="I123" i="1"/>
  <c r="J123" i="1"/>
  <c r="K123" i="1"/>
  <c r="F118" i="1"/>
  <c r="G118" i="1"/>
  <c r="H118" i="1"/>
  <c r="I118" i="1"/>
  <c r="J118" i="1"/>
  <c r="K118" i="1"/>
  <c r="A121" i="1"/>
  <c r="A120" i="1"/>
  <c r="A181" i="1"/>
  <c r="A180" i="1"/>
  <c r="A179" i="1"/>
  <c r="A178" i="1"/>
  <c r="A177" i="1"/>
  <c r="A119" i="1"/>
  <c r="A176" i="1"/>
  <c r="A140" i="1"/>
  <c r="A158" i="1"/>
  <c r="A164" i="1"/>
  <c r="A139" i="1"/>
  <c r="A138" i="1"/>
  <c r="A175" i="1"/>
  <c r="A105" i="1"/>
  <c r="A174" i="1"/>
  <c r="A173" i="1"/>
  <c r="A123" i="1"/>
  <c r="A118" i="1"/>
  <c r="F145" i="1" l="1"/>
  <c r="G145" i="1"/>
  <c r="H145" i="1"/>
  <c r="I145" i="1"/>
  <c r="J145" i="1"/>
  <c r="K145" i="1"/>
  <c r="F144" i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A145" i="1"/>
  <c r="A144" i="1"/>
  <c r="A143" i="1"/>
  <c r="A142" i="1"/>
  <c r="F137" i="1" l="1"/>
  <c r="G137" i="1"/>
  <c r="H137" i="1"/>
  <c r="I137" i="1"/>
  <c r="J137" i="1"/>
  <c r="K137" i="1"/>
  <c r="F71" i="1"/>
  <c r="G71" i="1"/>
  <c r="H71" i="1"/>
  <c r="I71" i="1"/>
  <c r="J71" i="1"/>
  <c r="K71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53" i="1"/>
  <c r="G153" i="1"/>
  <c r="H153" i="1"/>
  <c r="I153" i="1"/>
  <c r="J153" i="1"/>
  <c r="K153" i="1"/>
  <c r="F136" i="1"/>
  <c r="G136" i="1"/>
  <c r="H136" i="1"/>
  <c r="I136" i="1"/>
  <c r="J136" i="1"/>
  <c r="K136" i="1"/>
  <c r="F172" i="1"/>
  <c r="G172" i="1"/>
  <c r="H172" i="1"/>
  <c r="I172" i="1"/>
  <c r="J172" i="1"/>
  <c r="K172" i="1"/>
  <c r="F171" i="1"/>
  <c r="G171" i="1"/>
  <c r="H171" i="1"/>
  <c r="I171" i="1"/>
  <c r="J171" i="1"/>
  <c r="K171" i="1"/>
  <c r="F135" i="1"/>
  <c r="G135" i="1"/>
  <c r="H135" i="1"/>
  <c r="I135" i="1"/>
  <c r="J135" i="1"/>
  <c r="K135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134" i="1"/>
  <c r="G134" i="1"/>
  <c r="H134" i="1"/>
  <c r="I134" i="1"/>
  <c r="J134" i="1"/>
  <c r="K134" i="1"/>
  <c r="F99" i="1"/>
  <c r="G99" i="1"/>
  <c r="H99" i="1"/>
  <c r="I99" i="1"/>
  <c r="J99" i="1"/>
  <c r="K99" i="1"/>
  <c r="F163" i="1"/>
  <c r="G163" i="1"/>
  <c r="H163" i="1"/>
  <c r="I163" i="1"/>
  <c r="J163" i="1"/>
  <c r="K163" i="1"/>
  <c r="F88" i="1"/>
  <c r="G88" i="1"/>
  <c r="H88" i="1"/>
  <c r="I88" i="1"/>
  <c r="J88" i="1"/>
  <c r="K88" i="1"/>
  <c r="F70" i="1"/>
  <c r="G70" i="1"/>
  <c r="H70" i="1"/>
  <c r="I70" i="1"/>
  <c r="J70" i="1"/>
  <c r="K70" i="1"/>
  <c r="F69" i="1"/>
  <c r="G69" i="1"/>
  <c r="H69" i="1"/>
  <c r="I69" i="1"/>
  <c r="J69" i="1"/>
  <c r="K69" i="1"/>
  <c r="F133" i="1"/>
  <c r="G133" i="1"/>
  <c r="H133" i="1"/>
  <c r="I133" i="1"/>
  <c r="J133" i="1"/>
  <c r="K133" i="1"/>
  <c r="F68" i="1"/>
  <c r="G68" i="1"/>
  <c r="H68" i="1"/>
  <c r="I68" i="1"/>
  <c r="J68" i="1"/>
  <c r="K68" i="1"/>
  <c r="F117" i="1"/>
  <c r="G117" i="1"/>
  <c r="H117" i="1"/>
  <c r="I117" i="1"/>
  <c r="J117" i="1"/>
  <c r="K117" i="1"/>
  <c r="F67" i="1"/>
  <c r="G67" i="1"/>
  <c r="H67" i="1"/>
  <c r="I67" i="1"/>
  <c r="J67" i="1"/>
  <c r="K67" i="1"/>
  <c r="F66" i="1"/>
  <c r="G66" i="1"/>
  <c r="H66" i="1"/>
  <c r="I66" i="1"/>
  <c r="J66" i="1"/>
  <c r="K66" i="1"/>
  <c r="A137" i="1"/>
  <c r="A71" i="1"/>
  <c r="A104" i="1"/>
  <c r="A103" i="1"/>
  <c r="A153" i="1"/>
  <c r="A136" i="1"/>
  <c r="A172" i="1"/>
  <c r="A171" i="1"/>
  <c r="A135" i="1"/>
  <c r="A102" i="1"/>
  <c r="A101" i="1"/>
  <c r="A100" i="1"/>
  <c r="A134" i="1"/>
  <c r="A99" i="1"/>
  <c r="A163" i="1"/>
  <c r="A88" i="1"/>
  <c r="A70" i="1"/>
  <c r="A69" i="1"/>
  <c r="A133" i="1"/>
  <c r="A68" i="1"/>
  <c r="A117" i="1"/>
  <c r="A67" i="1"/>
  <c r="A66" i="1"/>
  <c r="F87" i="1"/>
  <c r="G87" i="1"/>
  <c r="H87" i="1"/>
  <c r="I87" i="1"/>
  <c r="J87" i="1"/>
  <c r="K87" i="1"/>
  <c r="F35" i="1"/>
  <c r="G35" i="1"/>
  <c r="H35" i="1"/>
  <c r="I35" i="1"/>
  <c r="J35" i="1"/>
  <c r="K35" i="1"/>
  <c r="F43" i="1"/>
  <c r="G43" i="1"/>
  <c r="H43" i="1"/>
  <c r="I43" i="1"/>
  <c r="J43" i="1"/>
  <c r="K43" i="1"/>
  <c r="F31" i="1"/>
  <c r="G31" i="1"/>
  <c r="H31" i="1"/>
  <c r="I31" i="1"/>
  <c r="J31" i="1"/>
  <c r="K31" i="1"/>
  <c r="F47" i="1"/>
  <c r="G47" i="1"/>
  <c r="H47" i="1"/>
  <c r="I47" i="1"/>
  <c r="J47" i="1"/>
  <c r="K47" i="1"/>
  <c r="F49" i="1"/>
  <c r="G49" i="1"/>
  <c r="H49" i="1"/>
  <c r="I49" i="1"/>
  <c r="J49" i="1"/>
  <c r="K49" i="1"/>
  <c r="F46" i="1"/>
  <c r="G46" i="1"/>
  <c r="H46" i="1"/>
  <c r="I46" i="1"/>
  <c r="J46" i="1"/>
  <c r="K46" i="1"/>
  <c r="F86" i="1"/>
  <c r="G86" i="1"/>
  <c r="H86" i="1"/>
  <c r="I86" i="1"/>
  <c r="J86" i="1"/>
  <c r="K86" i="1"/>
  <c r="F50" i="1"/>
  <c r="G50" i="1"/>
  <c r="H50" i="1"/>
  <c r="I50" i="1"/>
  <c r="J50" i="1"/>
  <c r="K50" i="1"/>
  <c r="F165" i="1"/>
  <c r="G165" i="1"/>
  <c r="H165" i="1"/>
  <c r="I165" i="1"/>
  <c r="J165" i="1"/>
  <c r="K165" i="1"/>
  <c r="F48" i="1"/>
  <c r="G48" i="1"/>
  <c r="H48" i="1"/>
  <c r="I48" i="1"/>
  <c r="J48" i="1"/>
  <c r="K48" i="1"/>
  <c r="F45" i="1"/>
  <c r="G45" i="1"/>
  <c r="H45" i="1"/>
  <c r="I45" i="1"/>
  <c r="J45" i="1"/>
  <c r="K45" i="1"/>
  <c r="A87" i="1"/>
  <c r="A35" i="1"/>
  <c r="A43" i="1"/>
  <c r="A31" i="1"/>
  <c r="A47" i="1"/>
  <c r="A49" i="1"/>
  <c r="A46" i="1"/>
  <c r="A86" i="1"/>
  <c r="A50" i="1"/>
  <c r="A165" i="1"/>
  <c r="A48" i="1"/>
  <c r="A45" i="1"/>
  <c r="F41" i="1"/>
  <c r="G41" i="1"/>
  <c r="H41" i="1"/>
  <c r="I41" i="1"/>
  <c r="J41" i="1"/>
  <c r="K41" i="1"/>
  <c r="F6" i="1"/>
  <c r="G6" i="1"/>
  <c r="H6" i="1"/>
  <c r="I6" i="1"/>
  <c r="J6" i="1"/>
  <c r="K6" i="1"/>
  <c r="F42" i="1"/>
  <c r="G42" i="1"/>
  <c r="H42" i="1"/>
  <c r="I42" i="1"/>
  <c r="J42" i="1"/>
  <c r="K42" i="1"/>
  <c r="F44" i="1"/>
  <c r="G44" i="1"/>
  <c r="H44" i="1"/>
  <c r="I44" i="1"/>
  <c r="J44" i="1"/>
  <c r="K44" i="1"/>
  <c r="F115" i="1"/>
  <c r="G115" i="1"/>
  <c r="H115" i="1"/>
  <c r="I115" i="1"/>
  <c r="J115" i="1"/>
  <c r="K115" i="1"/>
  <c r="A41" i="1"/>
  <c r="A6" i="1"/>
  <c r="A42" i="1"/>
  <c r="A44" i="1"/>
  <c r="A115" i="1"/>
  <c r="F30" i="1" l="1"/>
  <c r="G30" i="1"/>
  <c r="H30" i="1"/>
  <c r="I30" i="1"/>
  <c r="J30" i="1"/>
  <c r="K30" i="1"/>
  <c r="F36" i="1"/>
  <c r="G36" i="1"/>
  <c r="H36" i="1"/>
  <c r="I36" i="1"/>
  <c r="J36" i="1"/>
  <c r="K36" i="1"/>
  <c r="F114" i="1"/>
  <c r="G114" i="1"/>
  <c r="H114" i="1"/>
  <c r="I114" i="1"/>
  <c r="J114" i="1"/>
  <c r="K114" i="1"/>
  <c r="F40" i="1"/>
  <c r="G40" i="1"/>
  <c r="H40" i="1"/>
  <c r="I40" i="1"/>
  <c r="J40" i="1"/>
  <c r="K40" i="1"/>
  <c r="F132" i="1"/>
  <c r="G132" i="1"/>
  <c r="H132" i="1"/>
  <c r="I132" i="1"/>
  <c r="J132" i="1"/>
  <c r="K132" i="1"/>
  <c r="F39" i="1"/>
  <c r="G39" i="1"/>
  <c r="H39" i="1"/>
  <c r="I39" i="1"/>
  <c r="J39" i="1"/>
  <c r="K39" i="1"/>
  <c r="F65" i="1"/>
  <c r="G65" i="1"/>
  <c r="H65" i="1"/>
  <c r="I65" i="1"/>
  <c r="J65" i="1"/>
  <c r="K65" i="1"/>
  <c r="F34" i="1"/>
  <c r="G34" i="1"/>
  <c r="H34" i="1"/>
  <c r="I34" i="1"/>
  <c r="J34" i="1"/>
  <c r="K34" i="1"/>
  <c r="F38" i="1"/>
  <c r="G38" i="1"/>
  <c r="H38" i="1"/>
  <c r="I38" i="1"/>
  <c r="J38" i="1"/>
  <c r="K38" i="1"/>
  <c r="A30" i="1"/>
  <c r="A36" i="1"/>
  <c r="A114" i="1"/>
  <c r="A40" i="1"/>
  <c r="A132" i="1"/>
  <c r="A39" i="1"/>
  <c r="A65" i="1"/>
  <c r="A34" i="1"/>
  <c r="A38" i="1"/>
  <c r="F8" i="1"/>
  <c r="G8" i="1"/>
  <c r="H8" i="1"/>
  <c r="I8" i="1"/>
  <c r="J8" i="1"/>
  <c r="K8" i="1"/>
  <c r="F33" i="1" l="1"/>
  <c r="G33" i="1"/>
  <c r="H33" i="1"/>
  <c r="I33" i="1"/>
  <c r="J33" i="1"/>
  <c r="K33" i="1"/>
  <c r="F37" i="1"/>
  <c r="G37" i="1"/>
  <c r="H37" i="1"/>
  <c r="I37" i="1"/>
  <c r="J37" i="1"/>
  <c r="K37" i="1"/>
  <c r="F113" i="1"/>
  <c r="G113" i="1"/>
  <c r="H113" i="1"/>
  <c r="I113" i="1"/>
  <c r="J113" i="1"/>
  <c r="K113" i="1"/>
  <c r="F32" i="1"/>
  <c r="G32" i="1"/>
  <c r="H32" i="1"/>
  <c r="I32" i="1"/>
  <c r="J32" i="1"/>
  <c r="K32" i="1"/>
  <c r="F112" i="1"/>
  <c r="G112" i="1"/>
  <c r="H112" i="1"/>
  <c r="I112" i="1"/>
  <c r="J112" i="1"/>
  <c r="K112" i="1"/>
  <c r="F81" i="1"/>
  <c r="G81" i="1"/>
  <c r="H81" i="1"/>
  <c r="I81" i="1"/>
  <c r="J81" i="1"/>
  <c r="K81" i="1"/>
  <c r="F28" i="1"/>
  <c r="G28" i="1"/>
  <c r="H28" i="1"/>
  <c r="I28" i="1"/>
  <c r="J28" i="1"/>
  <c r="K28" i="1"/>
  <c r="F29" i="1"/>
  <c r="G29" i="1"/>
  <c r="H29" i="1"/>
  <c r="I29" i="1"/>
  <c r="J29" i="1"/>
  <c r="K29" i="1"/>
  <c r="F26" i="1"/>
  <c r="G26" i="1"/>
  <c r="H26" i="1"/>
  <c r="I26" i="1"/>
  <c r="J26" i="1"/>
  <c r="K26" i="1"/>
  <c r="F98" i="1"/>
  <c r="G98" i="1"/>
  <c r="H98" i="1"/>
  <c r="I98" i="1"/>
  <c r="J98" i="1"/>
  <c r="K98" i="1"/>
  <c r="F27" i="1"/>
  <c r="G27" i="1"/>
  <c r="H27" i="1"/>
  <c r="I27" i="1"/>
  <c r="J27" i="1"/>
  <c r="K27" i="1"/>
  <c r="F25" i="1"/>
  <c r="G25" i="1"/>
  <c r="H25" i="1"/>
  <c r="I25" i="1"/>
  <c r="J25" i="1"/>
  <c r="K25" i="1"/>
  <c r="F97" i="1"/>
  <c r="G97" i="1"/>
  <c r="H97" i="1"/>
  <c r="I97" i="1"/>
  <c r="J97" i="1"/>
  <c r="K97" i="1"/>
  <c r="F75" i="1"/>
  <c r="G75" i="1"/>
  <c r="H75" i="1"/>
  <c r="I75" i="1"/>
  <c r="J75" i="1"/>
  <c r="K75" i="1"/>
  <c r="F23" i="1"/>
  <c r="G23" i="1"/>
  <c r="H23" i="1"/>
  <c r="I23" i="1"/>
  <c r="J23" i="1"/>
  <c r="K23" i="1"/>
  <c r="F24" i="1"/>
  <c r="G24" i="1"/>
  <c r="H24" i="1"/>
  <c r="I24" i="1"/>
  <c r="J24" i="1"/>
  <c r="K24" i="1"/>
  <c r="A33" i="1"/>
  <c r="A37" i="1"/>
  <c r="A113" i="1"/>
  <c r="A32" i="1"/>
  <c r="A112" i="1"/>
  <c r="A81" i="1"/>
  <c r="A28" i="1"/>
  <c r="A29" i="1"/>
  <c r="A26" i="1"/>
  <c r="A98" i="1"/>
  <c r="A27" i="1"/>
  <c r="A25" i="1"/>
  <c r="A97" i="1"/>
  <c r="A75" i="1"/>
  <c r="A23" i="1"/>
  <c r="A24" i="1"/>
  <c r="F125" i="1"/>
  <c r="G125" i="1"/>
  <c r="H125" i="1"/>
  <c r="I125" i="1"/>
  <c r="J125" i="1"/>
  <c r="K125" i="1"/>
  <c r="A125" i="1"/>
  <c r="F77" i="1" l="1"/>
  <c r="G77" i="1"/>
  <c r="H77" i="1"/>
  <c r="I77" i="1"/>
  <c r="J77" i="1"/>
  <c r="K77" i="1"/>
  <c r="A77" i="1"/>
  <c r="A111" i="1"/>
  <c r="A22" i="1"/>
  <c r="A19" i="1"/>
  <c r="A20" i="1"/>
  <c r="A21" i="1"/>
  <c r="A131" i="1"/>
  <c r="A64" i="1"/>
  <c r="A63" i="1"/>
  <c r="A62" i="1"/>
  <c r="A18" i="1"/>
  <c r="A17" i="1"/>
  <c r="A130" i="1"/>
  <c r="A129" i="1"/>
  <c r="A128" i="1"/>
  <c r="A16" i="1"/>
  <c r="A61" i="1"/>
  <c r="A15" i="1"/>
  <c r="A60" i="1"/>
  <c r="A59" i="1"/>
  <c r="A152" i="1"/>
  <c r="A58" i="1"/>
  <c r="A127" i="1"/>
  <c r="A57" i="1"/>
  <c r="A110" i="1"/>
  <c r="A14" i="1"/>
  <c r="A13" i="1"/>
  <c r="A85" i="1"/>
  <c r="A151" i="1"/>
  <c r="A109" i="1"/>
  <c r="A96" i="1"/>
  <c r="A170" i="1"/>
  <c r="A157" i="1"/>
  <c r="A80" i="1"/>
  <c r="A12" i="1"/>
  <c r="A108" i="1"/>
  <c r="A94" i="1"/>
  <c r="F111" i="1"/>
  <c r="G111" i="1"/>
  <c r="H111" i="1"/>
  <c r="I111" i="1"/>
  <c r="J111" i="1"/>
  <c r="K111" i="1"/>
  <c r="F22" i="1"/>
  <c r="G22" i="1"/>
  <c r="H22" i="1"/>
  <c r="I22" i="1"/>
  <c r="J22" i="1"/>
  <c r="K22" i="1"/>
  <c r="F19" i="1"/>
  <c r="G19" i="1"/>
  <c r="H19" i="1"/>
  <c r="I19" i="1"/>
  <c r="J19" i="1"/>
  <c r="K19" i="1"/>
  <c r="F20" i="1"/>
  <c r="G20" i="1"/>
  <c r="H20" i="1"/>
  <c r="I20" i="1"/>
  <c r="J20" i="1"/>
  <c r="K20" i="1"/>
  <c r="F21" i="1"/>
  <c r="G21" i="1"/>
  <c r="H21" i="1"/>
  <c r="I21" i="1"/>
  <c r="J21" i="1"/>
  <c r="K21" i="1"/>
  <c r="F131" i="1"/>
  <c r="G131" i="1"/>
  <c r="H131" i="1"/>
  <c r="I131" i="1"/>
  <c r="J131" i="1"/>
  <c r="K131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18" i="1"/>
  <c r="G18" i="1"/>
  <c r="H18" i="1"/>
  <c r="I18" i="1"/>
  <c r="J18" i="1"/>
  <c r="K18" i="1"/>
  <c r="F17" i="1"/>
  <c r="G17" i="1"/>
  <c r="H17" i="1"/>
  <c r="I17" i="1"/>
  <c r="J17" i="1"/>
  <c r="K17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6" i="1"/>
  <c r="G16" i="1"/>
  <c r="H16" i="1"/>
  <c r="I16" i="1"/>
  <c r="J16" i="1"/>
  <c r="K16" i="1"/>
  <c r="F61" i="1"/>
  <c r="G61" i="1"/>
  <c r="H61" i="1"/>
  <c r="I61" i="1"/>
  <c r="J61" i="1"/>
  <c r="K61" i="1"/>
  <c r="F15" i="1"/>
  <c r="G15" i="1"/>
  <c r="H15" i="1"/>
  <c r="I15" i="1"/>
  <c r="J15" i="1"/>
  <c r="K15" i="1"/>
  <c r="F60" i="1"/>
  <c r="G60" i="1"/>
  <c r="H60" i="1"/>
  <c r="I60" i="1"/>
  <c r="J60" i="1"/>
  <c r="K60" i="1"/>
  <c r="F59" i="1"/>
  <c r="G59" i="1"/>
  <c r="H59" i="1"/>
  <c r="I59" i="1"/>
  <c r="J59" i="1"/>
  <c r="K59" i="1"/>
  <c r="F152" i="1"/>
  <c r="G152" i="1"/>
  <c r="H152" i="1"/>
  <c r="I152" i="1"/>
  <c r="J152" i="1"/>
  <c r="K152" i="1"/>
  <c r="F58" i="1"/>
  <c r="G58" i="1"/>
  <c r="H58" i="1"/>
  <c r="I58" i="1"/>
  <c r="J58" i="1"/>
  <c r="K58" i="1"/>
  <c r="F127" i="1"/>
  <c r="G127" i="1"/>
  <c r="H127" i="1"/>
  <c r="I127" i="1"/>
  <c r="J127" i="1"/>
  <c r="K127" i="1"/>
  <c r="F57" i="1"/>
  <c r="G57" i="1"/>
  <c r="H57" i="1"/>
  <c r="I57" i="1"/>
  <c r="J57" i="1"/>
  <c r="K57" i="1"/>
  <c r="F110" i="1"/>
  <c r="G110" i="1"/>
  <c r="H110" i="1"/>
  <c r="I110" i="1"/>
  <c r="J110" i="1"/>
  <c r="K110" i="1"/>
  <c r="F14" i="1"/>
  <c r="G14" i="1"/>
  <c r="H14" i="1"/>
  <c r="I14" i="1"/>
  <c r="J14" i="1"/>
  <c r="K14" i="1"/>
  <c r="F13" i="1"/>
  <c r="G13" i="1"/>
  <c r="H13" i="1"/>
  <c r="I13" i="1"/>
  <c r="J13" i="1"/>
  <c r="K13" i="1"/>
  <c r="F85" i="1"/>
  <c r="G85" i="1"/>
  <c r="H85" i="1"/>
  <c r="I85" i="1"/>
  <c r="J85" i="1"/>
  <c r="K85" i="1"/>
  <c r="F151" i="1"/>
  <c r="G151" i="1"/>
  <c r="H151" i="1"/>
  <c r="I151" i="1"/>
  <c r="J151" i="1"/>
  <c r="K151" i="1"/>
  <c r="F109" i="1"/>
  <c r="G109" i="1"/>
  <c r="H109" i="1"/>
  <c r="I109" i="1"/>
  <c r="J109" i="1"/>
  <c r="K109" i="1"/>
  <c r="F96" i="1"/>
  <c r="G96" i="1"/>
  <c r="H96" i="1"/>
  <c r="I96" i="1"/>
  <c r="J96" i="1"/>
  <c r="K96" i="1"/>
  <c r="F170" i="1"/>
  <c r="G170" i="1"/>
  <c r="H170" i="1"/>
  <c r="I170" i="1"/>
  <c r="J170" i="1"/>
  <c r="K170" i="1"/>
  <c r="F157" i="1"/>
  <c r="G157" i="1"/>
  <c r="H157" i="1"/>
  <c r="I157" i="1"/>
  <c r="J157" i="1"/>
  <c r="K157" i="1"/>
  <c r="F80" i="1"/>
  <c r="G80" i="1"/>
  <c r="H80" i="1"/>
  <c r="I80" i="1"/>
  <c r="J80" i="1"/>
  <c r="K80" i="1"/>
  <c r="F12" i="1"/>
  <c r="G12" i="1"/>
  <c r="H12" i="1"/>
  <c r="I12" i="1"/>
  <c r="J12" i="1"/>
  <c r="K12" i="1"/>
  <c r="F108" i="1"/>
  <c r="G108" i="1"/>
  <c r="H108" i="1"/>
  <c r="I108" i="1"/>
  <c r="J108" i="1"/>
  <c r="K108" i="1"/>
  <c r="F94" i="1"/>
  <c r="G94" i="1"/>
  <c r="H94" i="1"/>
  <c r="I94" i="1"/>
  <c r="J94" i="1"/>
  <c r="K94" i="1"/>
  <c r="A56" i="1" l="1"/>
  <c r="F56" i="1"/>
  <c r="G56" i="1"/>
  <c r="H56" i="1"/>
  <c r="I56" i="1"/>
  <c r="J56" i="1"/>
  <c r="K56" i="1"/>
  <c r="A10" i="1"/>
  <c r="F10" i="1"/>
  <c r="G10" i="1"/>
  <c r="H10" i="1"/>
  <c r="I10" i="1"/>
  <c r="J10" i="1"/>
  <c r="K10" i="1"/>
  <c r="A93" i="1"/>
  <c r="F93" i="1"/>
  <c r="G93" i="1"/>
  <c r="H93" i="1"/>
  <c r="I93" i="1"/>
  <c r="J93" i="1"/>
  <c r="K93" i="1"/>
  <c r="A126" i="1"/>
  <c r="F126" i="1"/>
  <c r="G126" i="1"/>
  <c r="H126" i="1"/>
  <c r="I126" i="1"/>
  <c r="J126" i="1"/>
  <c r="K126" i="1"/>
  <c r="A76" i="1"/>
  <c r="F76" i="1"/>
  <c r="G76" i="1"/>
  <c r="H76" i="1"/>
  <c r="I76" i="1"/>
  <c r="J76" i="1"/>
  <c r="K76" i="1"/>
  <c r="A55" i="1"/>
  <c r="F55" i="1"/>
  <c r="G55" i="1"/>
  <c r="H55" i="1"/>
  <c r="I55" i="1"/>
  <c r="J55" i="1"/>
  <c r="K55" i="1"/>
  <c r="A54" i="1"/>
  <c r="F54" i="1"/>
  <c r="G54" i="1"/>
  <c r="H54" i="1"/>
  <c r="I54" i="1"/>
  <c r="J54" i="1"/>
  <c r="K54" i="1"/>
  <c r="A92" i="1"/>
  <c r="F92" i="1"/>
  <c r="G92" i="1"/>
  <c r="H92" i="1"/>
  <c r="I92" i="1"/>
  <c r="J92" i="1"/>
  <c r="K92" i="1"/>
  <c r="A53" i="1"/>
  <c r="F53" i="1"/>
  <c r="G53" i="1"/>
  <c r="H53" i="1"/>
  <c r="I53" i="1"/>
  <c r="J53" i="1"/>
  <c r="K53" i="1"/>
  <c r="A91" i="1"/>
  <c r="F91" i="1"/>
  <c r="G91" i="1"/>
  <c r="H91" i="1"/>
  <c r="I91" i="1"/>
  <c r="J91" i="1"/>
  <c r="K91" i="1"/>
  <c r="A52" i="1"/>
  <c r="F52" i="1"/>
  <c r="G52" i="1"/>
  <c r="H52" i="1"/>
  <c r="I52" i="1"/>
  <c r="J52" i="1"/>
  <c r="K52" i="1"/>
  <c r="A107" i="1"/>
  <c r="F107" i="1"/>
  <c r="G107" i="1"/>
  <c r="H107" i="1"/>
  <c r="I107" i="1"/>
  <c r="J107" i="1"/>
  <c r="K107" i="1"/>
  <c r="A95" i="1"/>
  <c r="F95" i="1"/>
  <c r="G95" i="1"/>
  <c r="H95" i="1"/>
  <c r="I95" i="1"/>
  <c r="J95" i="1"/>
  <c r="K95" i="1"/>
  <c r="A79" i="1"/>
  <c r="F79" i="1"/>
  <c r="G79" i="1"/>
  <c r="H79" i="1"/>
  <c r="I79" i="1"/>
  <c r="J79" i="1"/>
  <c r="K79" i="1"/>
  <c r="F11" i="1" l="1"/>
  <c r="G11" i="1"/>
  <c r="H11" i="1"/>
  <c r="I11" i="1"/>
  <c r="J11" i="1"/>
  <c r="K11" i="1"/>
  <c r="F5" i="1"/>
  <c r="G5" i="1"/>
  <c r="H5" i="1"/>
  <c r="I5" i="1"/>
  <c r="J5" i="1"/>
  <c r="K5" i="1"/>
  <c r="A11" i="1"/>
  <c r="A5" i="1"/>
  <c r="I2" i="16" l="1"/>
  <c r="I4" i="16" l="1"/>
  <c r="I5" i="16"/>
  <c r="I3" i="16"/>
  <c r="G7" i="16"/>
  <c r="F73" i="1" l="1"/>
  <c r="G73" i="1"/>
  <c r="H73" i="1"/>
  <c r="I73" i="1"/>
  <c r="J73" i="1"/>
  <c r="K73" i="1"/>
  <c r="F9" i="1"/>
  <c r="G9" i="1"/>
  <c r="H9" i="1"/>
  <c r="I9" i="1"/>
  <c r="J9" i="1"/>
  <c r="K9" i="1"/>
  <c r="A73" i="1"/>
  <c r="A9" i="1"/>
  <c r="A7" i="1" l="1"/>
  <c r="A106" i="1"/>
  <c r="F7" i="1"/>
  <c r="G7" i="1"/>
  <c r="H7" i="1"/>
  <c r="I7" i="1"/>
  <c r="J7" i="1"/>
  <c r="K7" i="1"/>
  <c r="F106" i="1"/>
  <c r="G106" i="1"/>
  <c r="H106" i="1"/>
  <c r="I106" i="1"/>
  <c r="J106" i="1"/>
  <c r="K106" i="1"/>
  <c r="A90" i="1" l="1"/>
  <c r="A84" i="1"/>
  <c r="A51" i="1"/>
  <c r="F90" i="1"/>
  <c r="G90" i="1"/>
  <c r="H90" i="1"/>
  <c r="I90" i="1"/>
  <c r="J90" i="1"/>
  <c r="K90" i="1"/>
  <c r="F84" i="1"/>
  <c r="G84" i="1"/>
  <c r="H84" i="1"/>
  <c r="I84" i="1"/>
  <c r="J84" i="1"/>
  <c r="K84" i="1"/>
  <c r="F51" i="1"/>
  <c r="G51" i="1"/>
  <c r="H51" i="1"/>
  <c r="I51" i="1"/>
  <c r="J51" i="1"/>
  <c r="K51" i="1"/>
  <c r="A169" i="1" l="1"/>
  <c r="F169" i="1"/>
  <c r="G169" i="1"/>
  <c r="H169" i="1"/>
  <c r="I169" i="1"/>
  <c r="J169" i="1"/>
  <c r="K169" i="1"/>
  <c r="A74" i="1" l="1"/>
  <c r="A150" i="1"/>
  <c r="A162" i="1"/>
  <c r="F74" i="1"/>
  <c r="G74" i="1"/>
  <c r="H74" i="1"/>
  <c r="I74" i="1"/>
  <c r="J74" i="1"/>
  <c r="K74" i="1"/>
  <c r="F150" i="1"/>
  <c r="G150" i="1"/>
  <c r="H150" i="1"/>
  <c r="I150" i="1"/>
  <c r="J150" i="1"/>
  <c r="K150" i="1"/>
  <c r="F162" i="1"/>
  <c r="G162" i="1"/>
  <c r="H162" i="1"/>
  <c r="I162" i="1"/>
  <c r="J162" i="1"/>
  <c r="K162" i="1"/>
  <c r="F89" i="1" l="1"/>
  <c r="G89" i="1"/>
  <c r="H89" i="1"/>
  <c r="I89" i="1"/>
  <c r="J89" i="1"/>
  <c r="K89" i="1"/>
  <c r="A89" i="1"/>
  <c r="F116" i="1" l="1"/>
  <c r="G116" i="1"/>
  <c r="H116" i="1"/>
  <c r="I116" i="1"/>
  <c r="J116" i="1"/>
  <c r="K116" i="1"/>
  <c r="A116" i="1"/>
  <c r="F72" i="1" l="1"/>
  <c r="G72" i="1"/>
  <c r="H72" i="1"/>
  <c r="I72" i="1"/>
  <c r="J72" i="1"/>
  <c r="K72" i="1"/>
  <c r="A72" i="1"/>
  <c r="F124" i="1" l="1"/>
  <c r="G124" i="1"/>
  <c r="H124" i="1"/>
  <c r="I124" i="1"/>
  <c r="J124" i="1"/>
  <c r="K124" i="1"/>
  <c r="A124" i="1" l="1"/>
  <c r="D35" i="15" l="1"/>
  <c r="G3" i="16" l="1"/>
  <c r="G6" i="16"/>
  <c r="G5" i="16"/>
  <c r="G4" i="16"/>
  <c r="D34" i="15"/>
  <c r="G2" i="16" l="1"/>
  <c r="A9" i="3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<sst xmlns="http://schemas.openxmlformats.org/spreadsheetml/2006/main" count="14108" uniqueCount="2747">
  <si>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</si>
  <si>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</si>
  <si>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</si>
  <si>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</si>
  <si>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</si>
  <si>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</si>
  <si>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</si>
  <si>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</si>
  <si>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</si>
  <si>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</si>
  <si>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</si>
  <si>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</si>
  <si>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</si>
  <si>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</si>
  <si>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</si>
  <si>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</si>
  <si>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</si>
  <si>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</si>
  <si>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</si>
  <si>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</si>
  <si>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</si>
  <si>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</si>
  <si>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</si>
  <si>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</si>
  <si>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</si>
  <si>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</si>
  <si>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</si>
  <si>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</si>
  <si>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</si>
  <si>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</si>
  <si>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</si>
  <si>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</si>
  <si>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</si>
  <si>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</si>
  <si>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</si>
  <si>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</si>
  <si>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</si>
  <si>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</si>
  <si>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</si>
  <si>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</si>
  <si>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</si>
  <si>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</si>
  <si>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</si>
  <si>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</si>
  <si>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</si>
  <si>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</si>
  <si>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</si>
  <si>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</si>
  <si>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</si>
  <si>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</si>
  <si>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</si>
  <si>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</si>
  <si>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</si>
  <si>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</si>
  <si>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</si>
  <si>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</si>
  <si>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</si>
  <si>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</si>
  <si>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</si>
  <si>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</si>
  <si>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</si>
  <si>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</si>
  <si>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</si>
  <si>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</si>
  <si>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</si>
  <si>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</si>
  <si>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</si>
  <si>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</si>
  <si>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</si>
  <si>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</si>
  <si>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</si>
  <si>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</si>
  <si>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</si>
  <si>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</si>
  <si>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</si>
  <si>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</si>
  <si>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</si>
  <si>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</si>
  <si>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</si>
  <si>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</si>
  <si>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</si>
  <si>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</si>
  <si>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</si>
  <si>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</si>
  <si>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</si>
  <si>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</si>
  <si>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</si>
  <si>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</si>
  <si>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</si>
  <si>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</si>
  <si>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</si>
  <si>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</si>
  <si>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</si>
  <si>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</si>
  <si>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</si>
  <si>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</si>
  <si>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</si>
  <si>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</si>
  <si>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</si>
  <si>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</si>
  <si>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</si>
  <si>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</si>
  <si>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</si>
  <si>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</si>
  <si>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</si>
  <si>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</si>
  <si>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</si>
  <si>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</si>
  <si>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</si>
  <si>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</si>
  <si>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</si>
  <si>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</si>
  <si>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</si>
  <si>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</si>
  <si>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</si>
  <si>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</si>
  <si>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</si>
  <si>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</si>
  <si>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</si>
  <si>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</si>
  <si>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</si>
  <si>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</si>
  <si>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</si>
  <si>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</si>
  <si>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</si>
  <si>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</si>
  <si>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</si>
  <si>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</si>
  <si>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</si>
  <si>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</si>
  <si>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</si>
  <si>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</si>
  <si>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</si>
  <si>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</si>
  <si>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</si>
  <si>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</si>
  <si>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</si>
  <si>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</si>
  <si>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</si>
  <si>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</si>
  <si>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</si>
  <si>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</si>
  <si>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</si>
  <si>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</si>
  <si>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</si>
  <si>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</si>
  <si>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</si>
  <si>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</si>
  <si>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</si>
  <si>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</si>
  <si>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</si>
  <si>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</si>
  <si>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</si>
  <si>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</si>
  <si>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</si>
  <si>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</si>
  <si>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</si>
  <si>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</si>
  <si>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</si>
  <si>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</si>
  <si>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</si>
  <si>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</si>
  <si>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</si>
  <si>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</si>
  <si>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</si>
  <si>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</si>
  <si>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</si>
  <si>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</si>
  <si>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</si>
  <si>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</si>
  <si>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</si>
  <si>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</si>
  <si>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</si>
  <si>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</si>
  <si>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</si>
  <si>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</si>
  <si>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</si>
  <si>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</si>
  <si>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</si>
  <si>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</si>
  <si>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</si>
  <si>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</si>
  <si>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</si>
  <si>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</si>
  <si>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</si>
  <si>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</si>
  <si>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</si>
  <si>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</si>
  <si>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</si>
  <si>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</si>
  <si>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</si>
  <si>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</si>
  <si>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</si>
  <si>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</si>
  <si>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</si>
  <si>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</si>
  <si>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</si>
  <si>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</si>
  <si>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</si>
  <si>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</si>
  <si>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</si>
  <si>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</si>
  <si>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</si>
  <si>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</si>
  <si>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</si>
  <si>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</si>
  <si>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</si>
  <si>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</si>
  <si>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</si>
  <si>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</si>
  <si>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</si>
  <si>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</si>
  <si>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</si>
  <si>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</si>
  <si>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</si>
  <si>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</si>
  <si>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</si>
  <si>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</si>
  <si>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</si>
  <si>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</si>
  <si>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</si>
  <si>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</si>
  <si>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</si>
  <si>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</si>
  <si>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</si>
  <si>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</si>
  <si>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</si>
  <si>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</si>
  <si>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</si>
  <si>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</si>
  <si>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</si>
  <si>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</si>
  <si>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</si>
  <si>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</si>
  <si>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</si>
  <si>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</si>
  <si>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</si>
  <si>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</si>
  <si>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</si>
  <si>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</si>
  <si>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</si>
  <si>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</si>
  <si>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</si>
  <si>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</si>
  <si>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</si>
  <si>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</si>
  <si>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</si>
  <si>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</si>
  <si>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</si>
  <si>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</si>
  <si>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</si>
  <si>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</si>
  <si>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</si>
  <si>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</si>
  <si>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</si>
  <si>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</si>
  <si>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</si>
  <si>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</si>
  <si>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</si>
  <si>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</si>
  <si>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</si>
  <si>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</si>
  <si>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</si>
  <si>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</si>
  <si>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</si>
  <si>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</si>
  <si>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</si>
  <si>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</si>
  <si>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</si>
  <si>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</si>
  <si>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</si>
  <si>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</si>
  <si>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</si>
  <si>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</si>
  <si>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</si>
  <si>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</si>
  <si>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</si>
  <si>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</si>
  <si>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</si>
  <si>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</si>
  <si>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</si>
  <si>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</si>
  <si>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</si>
  <si>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</si>
  <si>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</si>
  <si>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</si>
  <si>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</si>
  <si>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</si>
  <si>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</si>
  <si>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</si>
  <si>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</si>
  <si>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</si>
  <si>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</si>
  <si>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</si>
  <si>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</si>
  <si>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</si>
  <si>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</si>
  <si>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</si>
  <si>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</si>
  <si>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</si>
  <si>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</si>
  <si>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</si>
  <si>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</si>
  <si>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</si>
  <si>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</si>
  <si>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</si>
  <si>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</si>
  <si>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</si>
  <si>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</si>
  <si>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</si>
  <si>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</si>
  <si>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</si>
  <si>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</si>
  <si>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</si>
  <si>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</si>
  <si>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</si>
  <si>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</si>
  <si>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</si>
  <si>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</si>
  <si>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</si>
  <si>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</si>
  <si>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</si>
  <si>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</si>
  <si>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</si>
  <si>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</si>
  <si>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</si>
  <si>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</si>
  <si>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</si>
  <si>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</si>
  <si>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</si>
  <si>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</si>
  <si>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</si>
  <si>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</si>
  <si>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</si>
  <si>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</si>
  <si>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</si>
  <si>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</si>
  <si>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</si>
  <si>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</si>
  <si>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</si>
  <si>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</si>
  <si>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</si>
  <si>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</si>
  <si>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</si>
  <si>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</si>
  <si>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</si>
  <si>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</si>
  <si>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</si>
  <si>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</si>
  <si>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</si>
  <si>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</si>
  <si>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</si>
  <si>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</si>
  <si>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</si>
  <si>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</si>
  <si>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</si>
  <si>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</si>
  <si>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</si>
  <si>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</si>
  <si>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</si>
  <si>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</si>
  <si>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</si>
  <si>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</si>
  <si>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</si>
  <si>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</si>
  <si>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</si>
  <si>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</si>
  <si>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</si>
  <si>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</si>
  <si>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</si>
  <si>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</si>
  <si>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</si>
  <si>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</si>
  <si>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</si>
  <si>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</si>
  <si>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</si>
  <si>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</si>
  <si>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</si>
  <si>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</si>
  <si>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</si>
  <si>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</si>
  <si>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</si>
  <si>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</si>
  <si>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</si>
  <si>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</si>
  <si>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</si>
  <si>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</si>
  <si>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</si>
  <si>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</si>
  <si>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</si>
  <si>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</si>
  <si>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</si>
  <si>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</si>
  <si>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</si>
  <si>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</si>
  <si>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</si>
  <si>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</si>
  <si>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</si>
  <si>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</si>
  <si>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</si>
  <si>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</si>
  <si>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</si>
  <si>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</si>
  <si>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</si>
  <si>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</si>
  <si>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</si>
  <si>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</si>
  <si>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</si>
  <si>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</si>
  <si>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</si>
  <si>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</si>
  <si>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</si>
  <si>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</si>
  <si>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</si>
  <si>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</si>
  <si>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</si>
  <si>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</si>
  <si>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</si>
  <si>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</si>
  <si>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</si>
  <si>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</si>
  <si>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</si>
  <si>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</si>
  <si>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</si>
  <si>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</si>
  <si>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</si>
  <si>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</si>
  <si>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</si>
  <si>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</si>
  <si>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</si>
  <si>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</si>
  <si>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</si>
  <si>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</si>
  <si>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</si>
  <si>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</si>
  <si>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</si>
  <si>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</si>
  <si>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</si>
  <si>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</si>
  <si>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</si>
  <si>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</si>
  <si>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</si>
  <si>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</si>
  <si>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</si>
  <si>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</si>
  <si>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</si>
  <si>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</si>
  <si>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</si>
  <si>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</si>
  <si>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</si>
  <si>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</si>
  <si>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</si>
  <si>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</si>
  <si>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</si>
  <si>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</si>
  <si>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</si>
  <si>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</si>
  <si>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</si>
  <si>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</si>
  <si>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</si>
  <si>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</si>
  <si>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</si>
  <si>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</si>
  <si>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</si>
  <si>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</si>
  <si>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</si>
  <si>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</si>
  <si>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</si>
  <si>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</si>
  <si>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</si>
  <si>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</si>
  <si>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</si>
  <si>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</si>
  <si>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</si>
  <si>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</si>
  <si>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</si>
  <si>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</si>
  <si>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</si>
  <si>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</si>
  <si>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</si>
  <si>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</si>
  <si>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</si>
  <si>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</si>
  <si>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</si>
  <si>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</si>
  <si>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</si>
  <si>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</si>
  <si>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</si>
  <si>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</si>
  <si>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</si>
  <si>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</si>
  <si>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</si>
  <si>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</si>
  <si>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</si>
  <si>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</si>
  <si>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</si>
  <si>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</si>
  <si>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</si>
  <si>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</si>
  <si>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</si>
  <si>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</si>
  <si>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</si>
  <si>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</si>
  <si>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</si>
  <si>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</si>
  <si>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</si>
  <si>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</si>
  <si>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</si>
  <si>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</si>
  <si>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</si>
  <si>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</si>
  <si>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</si>
  <si>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</si>
  <si>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</si>
  <si>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</si>
  <si>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</si>
  <si>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</si>
  <si>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</si>
  <si>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</si>
  <si>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</si>
  <si>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</si>
  <si>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</si>
  <si>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</si>
  <si>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</si>
  <si>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</si>
  <si>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</si>
  <si>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</si>
  <si>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</si>
  <si>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</si>
  <si>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</si>
  <si>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</si>
  <si>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</si>
  <si>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</si>
  <si>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</si>
  <si>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</si>
  <si>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</si>
  <si>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</si>
  <si>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</si>
  <si>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</si>
  <si>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</si>
  <si>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</si>
  <si>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</si>
  <si>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</si>
  <si>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</si>
  <si>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</si>
  <si>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</si>
  <si>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</si>
  <si>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</si>
  <si>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</si>
  <si>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</si>
  <si>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</si>
  <si>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</si>
  <si>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</si>
  <si>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</si>
  <si>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</si>
  <si>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</si>
  <si>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</si>
  <si>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</si>
  <si>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</si>
  <si>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</si>
  <si>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</si>
  <si>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</si>
  <si>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</si>
  <si>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</si>
  <si>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</si>
  <si>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</si>
  <si>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</si>
  <si>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</si>
  <si>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</si>
  <si>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</si>
  <si>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</si>
  <si>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</si>
  <si>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</si>
  <si>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</si>
  <si>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</si>
  <si>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</si>
  <si>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</si>
  <si>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</si>
  <si>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</si>
  <si>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</si>
  <si>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</si>
  <si>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</si>
  <si>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</si>
  <si>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</si>
  <si>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</si>
  <si>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</si>
  <si>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</si>
  <si>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</si>
  <si>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</si>
  <si>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</si>
  <si>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</si>
  <si>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</si>
  <si>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</si>
  <si>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</si>
  <si>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</si>
  <si>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</si>
  <si>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</si>
  <si>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</si>
  <si>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</si>
  <si>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</si>
  <si>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</si>
  <si>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</si>
  <si>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</si>
  <si>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</si>
  <si>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</si>
  <si>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</si>
  <si>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</si>
  <si>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</si>
  <si>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</si>
  <si>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</si>
  <si>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</si>
  <si>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</si>
  <si>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</si>
  <si>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</si>
  <si>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</si>
  <si>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</si>
  <si>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</si>
  <si>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</si>
  <si>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</si>
  <si>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</si>
  <si>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</si>
  <si>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</si>
  <si>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</si>
  <si>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</si>
  <si>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</si>
  <si>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</si>
  <si>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</si>
  <si>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</si>
  <si>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</si>
  <si>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</si>
  <si>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</si>
  <si>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</si>
  <si>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</si>
  <si>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</si>
  <si>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</si>
  <si>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</si>
  <si>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</si>
  <si>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</si>
  <si>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</si>
  <si>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</si>
  <si>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</si>
  <si>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</si>
  <si>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</si>
  <si>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</si>
  <si>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</si>
  <si>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</si>
  <si>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</si>
  <si>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</si>
  <si>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</si>
  <si>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</si>
  <si>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</si>
  <si>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</si>
  <si>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</si>
  <si>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</si>
  <si>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</si>
  <si>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</si>
  <si>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</si>
  <si>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</si>
  <si>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</si>
  <si>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</si>
  <si>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</si>
  <si>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</si>
  <si>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</si>
  <si>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</si>
  <si>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</si>
  <si>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</si>
  <si>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</si>
  <si>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</si>
  <si>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</si>
  <si>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</si>
  <si>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</si>
  <si>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</si>
  <si>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</si>
  <si>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</si>
  <si>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</si>
  <si>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</si>
  <si>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</si>
  <si>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</si>
  <si>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</si>
  <si>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</si>
  <si>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</si>
  <si>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</si>
  <si>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</si>
  <si>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</si>
  <si>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</si>
  <si>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</si>
  <si>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</si>
  <si>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</si>
  <si>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</si>
  <si>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</si>
  <si>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</si>
  <si>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</si>
  <si>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</si>
  <si>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</si>
  <si>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</si>
  <si>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</si>
  <si>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</si>
  <si>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</si>
  <si>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</si>
  <si>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</si>
  <si>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</si>
  <si>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</si>
  <si>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</si>
  <si>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</si>
  <si>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</si>
  <si>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</si>
  <si>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</si>
  <si>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</si>
  <si>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</si>
  <si>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</si>
  <si>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</si>
  <si>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</si>
  <si>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</si>
  <si>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</si>
  <si>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</si>
  <si>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</si>
  <si>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</si>
  <si>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</si>
  <si>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</si>
  <si>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</si>
  <si>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</si>
  <si>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</si>
  <si>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</si>
  <si>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</si>
  <si>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</si>
  <si>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</si>
  <si>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</si>
  <si>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</si>
  <si>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</si>
  <si>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</si>
  <si>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</si>
  <si>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</si>
  <si>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</si>
  <si>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</si>
  <si>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</si>
  <si>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</si>
  <si>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</si>
  <si>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</si>
  <si>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</si>
  <si>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</si>
  <si>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</si>
  <si>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</si>
  <si>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</si>
  <si>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</si>
  <si>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</si>
  <si>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</si>
  <si>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</si>
  <si>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</si>
  <si>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</si>
  <si>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</si>
  <si>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</si>
  <si>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</si>
  <si>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</si>
  <si>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</si>
  <si>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</si>
  <si>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</si>
  <si>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</si>
  <si>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</si>
  <si>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</si>
  <si>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</si>
  <si>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</si>
  <si>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</si>
  <si>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</si>
  <si>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</si>
  <si>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</si>
  <si>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</si>
  <si>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</si>
  <si>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</si>
  <si>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</si>
  <si>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</si>
  <si>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</si>
  <si>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</si>
  <si>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</si>
  <si>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</si>
  <si>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</si>
  <si>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</si>
  <si>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</si>
  <si>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</si>
  <si>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</si>
  <si>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</si>
  <si>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</si>
  <si>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</si>
  <si>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</si>
  <si>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</si>
  <si>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</si>
  <si>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</si>
  <si>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</si>
  <si>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</si>
  <si>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</si>
  <si>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</si>
  <si>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</si>
  <si>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</si>
  <si>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</si>
  <si>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</si>
  <si>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</si>
  <si>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</si>
  <si>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</si>
  <si>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</si>
  <si>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</si>
  <si>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</si>
  <si>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</si>
  <si>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</si>
  <si>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</si>
  <si>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</si>
  <si>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</si>
  <si>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</si>
  <si>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</si>
  <si>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</si>
  <si>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</si>
  <si>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</si>
  <si>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</si>
  <si>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</si>
  <si>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</si>
  <si>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</si>
  <si>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</si>
  <si>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</si>
  <si>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</si>
  <si>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</si>
  <si>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</si>
  <si>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</si>
  <si>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</si>
  <si>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</si>
  <si>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</si>
  <si>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</si>
  <si>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</si>
  <si>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</si>
  <si>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</si>
  <si>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</si>
  <si>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</si>
  <si>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</si>
  <si>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</si>
  <si>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</si>
  <si>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</si>
  <si>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</si>
  <si>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</si>
  <si>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</si>
  <si>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</si>
  <si>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</si>
  <si>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</si>
  <si>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</si>
  <si>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</si>
  <si>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</si>
  <si>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</si>
  <si>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</si>
  <si>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</si>
  <si>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</si>
  <si>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</si>
  <si>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</si>
  <si>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</si>
  <si>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</si>
  <si>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</si>
  <si>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</si>
  <si>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</si>
  <si>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</si>
  <si>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</si>
  <si>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</si>
  <si>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</si>
  <si>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</si>
  <si>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</si>
  <si>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</si>
  <si>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</si>
  <si>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</si>
  <si>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</si>
  <si>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</si>
  <si>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</si>
  <si>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</si>
  <si>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</si>
  <si>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</si>
  <si>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</si>
  <si>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</si>
  <si>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</si>
  <si>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</si>
  <si>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</si>
  <si>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</si>
  <si>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</si>
  <si>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</si>
  <si>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</si>
  <si>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</si>
  <si>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</si>
  <si>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</si>
  <si>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</si>
  <si>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</si>
  <si>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</si>
  <si>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</si>
  <si>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</si>
  <si>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</si>
  <si>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</si>
  <si>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</si>
  <si>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</si>
  <si>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</si>
  <si>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</si>
  <si>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</si>
  <si>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</si>
  <si>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</si>
  <si>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</si>
  <si>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</si>
  <si>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</si>
  <si>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</si>
  <si>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</si>
  <si>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</si>
  <si>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</si>
  <si>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</si>
  <si>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</si>
  <si>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</si>
  <si>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</si>
  <si>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</si>
  <si>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</si>
  <si>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</si>
  <si>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</si>
  <si>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</si>
  <si>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</si>
  <si>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</si>
  <si>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</si>
  <si>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</si>
  <si>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</si>
  <si>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</si>
  <si>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</si>
  <si>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</si>
  <si>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</si>
  <si>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</si>
  <si>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</si>
  <si>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</si>
  <si>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</si>
  <si>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</si>
  <si>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</si>
  <si>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</si>
  <si>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</si>
  <si>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</si>
  <si>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</si>
  <si>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</si>
  <si>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</si>
  <si>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</si>
  <si>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</si>
  <si>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</si>
  <si>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</si>
  <si>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</si>
  <si>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</si>
  <si>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</si>
  <si>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</si>
  <si>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</si>
  <si>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</si>
  <si>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</si>
  <si>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</si>
  <si>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</si>
  <si>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</si>
  <si>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</si>
  <si>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</si>
  <si>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</si>
  <si>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</si>
  <si>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</si>
  <si>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</si>
  <si>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</si>
  <si>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</si>
  <si>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</si>
  <si>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</si>
  <si>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</si>
  <si>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</si>
  <si>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</si>
  <si>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</si>
  <si>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</si>
  <si>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</si>
  <si>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</si>
  <si>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</si>
  <si>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</si>
  <si>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</si>
  <si>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</si>
  <si>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</si>
  <si>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</si>
  <si>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</si>
  <si>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</si>
  <si>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</si>
  <si>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</si>
  <si>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</si>
  <si>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</si>
  <si>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</si>
  <si>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</si>
  <si>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</si>
  <si>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</si>
  <si>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</si>
  <si>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</si>
  <si>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</si>
  <si>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</si>
  <si>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</si>
  <si>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</si>
  <si>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</si>
  <si>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</si>
  <si>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</si>
  <si>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</si>
  <si>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</si>
  <si>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</si>
  <si>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</si>
  <si>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</si>
  <si>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</si>
  <si>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</si>
  <si>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</si>
  <si>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</si>
  <si>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</si>
  <si>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</si>
  <si>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</si>
  <si>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</si>
  <si>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</si>
  <si>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</si>
  <si>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</si>
  <si>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</si>
  <si>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</si>
  <si>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</si>
  <si>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</si>
  <si>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</si>
  <si>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</si>
  <si>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</si>
  <si>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</si>
  <si>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</si>
  <si>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</si>
  <si>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</si>
  <si>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</si>
  <si>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</si>
  <si>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</si>
  <si>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</si>
  <si>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</si>
  <si>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</si>
  <si>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</si>
  <si>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</si>
  <si>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</si>
  <si>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</si>
  <si>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</si>
  <si>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</si>
  <si>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</si>
  <si>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</si>
  <si>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</si>
  <si>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</si>
  <si>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</si>
  <si>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</si>
  <si>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</si>
  <si>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</si>
  <si>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</si>
  <si>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</si>
  <si>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</si>
  <si>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</si>
  <si>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</si>
  <si>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</si>
  <si>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</si>
  <si>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</si>
  <si>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</si>
  <si>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</si>
  <si>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</si>
  <si>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</si>
  <si>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</si>
  <si>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</si>
  <si>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</si>
  <si>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</si>
  <si>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</si>
  <si>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</si>
  <si>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</si>
  <si>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</si>
  <si>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</si>
  <si>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</si>
  <si>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</si>
  <si>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</si>
  <si>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</si>
  <si>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</si>
  <si>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</si>
  <si>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</si>
  <si>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</si>
  <si>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</si>
  <si>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</si>
  <si>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</si>
  <si>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</si>
  <si>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</si>
  <si>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</si>
  <si>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</si>
  <si>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</si>
  <si>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</si>
  <si>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</si>
  <si>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</si>
  <si>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</si>
  <si>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</si>
  <si>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</si>
  <si>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</si>
  <si>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</si>
  <si>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</si>
  <si>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</si>
  <si>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</si>
  <si>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</si>
  <si>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</si>
  <si>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</si>
  <si>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</si>
  <si>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</si>
  <si>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</si>
  <si>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</si>
  <si>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</si>
  <si>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</si>
  <si>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</si>
  <si>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</si>
  <si>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</si>
  <si>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</si>
  <si>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</si>
  <si>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</si>
  <si>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</si>
  <si>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</si>
  <si>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</si>
  <si>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</si>
  <si>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</si>
  <si>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</si>
  <si>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</si>
  <si>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</si>
  <si>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</si>
  <si>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</si>
  <si>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</si>
  <si>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</si>
  <si>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</si>
  <si>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</si>
  <si>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</si>
  <si>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</si>
  <si>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</si>
  <si>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</si>
  <si>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</si>
  <si>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</si>
  <si>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</si>
  <si>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</si>
  <si>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</si>
  <si>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</si>
  <si>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</si>
  <si>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</si>
  <si>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</si>
  <si>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</si>
  <si>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</si>
  <si>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</si>
  <si>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</si>
  <si>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</si>
  <si>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</si>
  <si>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</si>
  <si>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</si>
  <si>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</si>
  <si>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</si>
  <si>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</si>
  <si>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</si>
  <si>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</si>
  <si>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</si>
  <si>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</si>
  <si>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</si>
  <si>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</si>
  <si>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</si>
  <si>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</si>
  <si>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</si>
  <si>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</si>
  <si>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</si>
  <si>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</si>
  <si>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</si>
  <si>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</si>
  <si>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</si>
  <si>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</si>
  <si>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</si>
  <si>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</si>
  <si>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</si>
  <si>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</si>
  <si>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</si>
  <si>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</si>
  <si>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</si>
  <si>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</si>
  <si>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</si>
  <si>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</si>
  <si>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</si>
  <si>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</si>
  <si>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</si>
  <si>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</si>
  <si>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</si>
  <si>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</si>
  <si>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</si>
  <si>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</si>
  <si>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</si>
  <si>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</si>
  <si>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</si>
  <si>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</si>
  <si>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</si>
  <si>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</si>
  <si>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</si>
  <si>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</si>
  <si>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</si>
  <si>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</si>
  <si>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</si>
  <si>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</si>
  <si>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</si>
  <si>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</si>
  <si>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</si>
  <si>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</si>
  <si>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</si>
  <si>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</si>
  <si>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</si>
  <si>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</si>
  <si>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</si>
  <si>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</si>
  <si>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</si>
  <si>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</si>
  <si>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</si>
  <si>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</si>
  <si>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</si>
  <si>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</si>
  <si>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</si>
  <si>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</si>
  <si>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</si>
  <si>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</si>
  <si>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</si>
  <si>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</si>
  <si>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</si>
  <si>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</si>
  <si>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</si>
  <si>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</si>
  <si>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</si>
  <si>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</si>
  <si>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</si>
  <si>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</si>
  <si>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</si>
  <si>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</si>
  <si>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</si>
  <si>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</si>
  <si>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</si>
  <si>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</si>
  <si>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</si>
  <si>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</si>
  <si>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</si>
  <si>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</si>
  <si>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</si>
  <si>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</si>
  <si>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</si>
  <si>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</si>
  <si>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</si>
  <si>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</si>
  <si>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</si>
  <si>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</si>
  <si>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</si>
  <si>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</si>
  <si>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</si>
  <si>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</si>
  <si>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</si>
  <si>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</si>
  <si>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</si>
  <si>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</si>
  <si>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</si>
  <si>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</si>
  <si>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</si>
  <si>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</si>
  <si>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</si>
  <si>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</si>
  <si>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</si>
  <si>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</si>
  <si>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</si>
  <si>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</si>
  <si>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</si>
  <si>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</si>
  <si>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</si>
  <si>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</si>
  <si>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</si>
  <si>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</si>
  <si>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</si>
  <si>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</si>
  <si>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</si>
  <si>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</si>
  <si>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</si>
  <si>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</si>
  <si>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</si>
  <si>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</si>
  <si>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</si>
  <si>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</si>
  <si>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</si>
  <si>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</si>
  <si>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</si>
  <si>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</si>
  <si>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</si>
  <si>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</si>
  <si>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</si>
  <si>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</si>
  <si>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</si>
  <si>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</si>
  <si>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</si>
  <si>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</si>
  <si>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</si>
  <si>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</si>
  <si>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</si>
  <si>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</si>
  <si>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</si>
  <si>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</si>
  <si>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</si>
  <si>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</si>
  <si>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</si>
  <si>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</si>
  <si>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</si>
  <si>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</si>
  <si>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</si>
  <si>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</si>
  <si>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</si>
  <si>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</si>
  <si>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</si>
  <si>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</si>
  <si>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</si>
  <si>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</si>
  <si>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</si>
  <si>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</si>
  <si>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</si>
  <si>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</si>
  <si>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</si>
  <si>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</si>
  <si>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</si>
  <si>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</si>
  <si>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</si>
  <si>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</si>
  <si>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</si>
  <si>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</si>
  <si>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</si>
  <si>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</si>
  <si>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</si>
  <si>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</si>
  <si>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</si>
  <si>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</si>
  <si>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</si>
  <si>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</si>
  <si>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</si>
  <si>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</si>
  <si>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</si>
  <si>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</si>
  <si>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</si>
  <si>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</si>
  <si>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</si>
  <si>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</si>
  <si>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</si>
  <si>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</si>
  <si>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</si>
  <si>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</si>
  <si>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</si>
  <si>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</si>
  <si>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</si>
  <si>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</si>
  <si>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</si>
  <si>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</si>
  <si>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</si>
  <si>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</si>
  <si>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</si>
  <si>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</si>
  <si>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</si>
  <si>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</si>
  <si>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</si>
  <si>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</si>
  <si>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</si>
  <si>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</si>
  <si>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</si>
  <si>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</si>
  <si>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</si>
  <si>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</si>
  <si>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</si>
  <si>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</si>
  <si>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</si>
  <si>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</si>
  <si>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</si>
  <si>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</si>
  <si>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</si>
  <si>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</si>
  <si>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</si>
  <si>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</si>
  <si>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</si>
  <si>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</si>
  <si>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</si>
  <si>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</si>
  <si>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</si>
  <si>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</si>
  <si>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</si>
  <si>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</si>
  <si>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</si>
  <si>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</si>
  <si>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</si>
  <si>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</si>
  <si>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</si>
  <si>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</si>
  <si>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</si>
  <si>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</si>
  <si>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</si>
  <si>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</si>
  <si>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</si>
  <si>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</si>
  <si>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</si>
  <si>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</si>
  <si>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</si>
  <si>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</si>
  <si>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</si>
  <si>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</si>
  <si>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</si>
  <si>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</si>
  <si>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</si>
  <si>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</si>
  <si>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</si>
  <si>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</si>
  <si>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</si>
  <si>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</si>
  <si>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</si>
  <si>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</si>
  <si>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</si>
  <si>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</si>
  <si>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</si>
  <si>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</si>
  <si>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</si>
  <si>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</si>
  <si>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</si>
  <si>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</si>
  <si>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</si>
  <si>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</si>
  <si>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</si>
  <si>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</si>
  <si>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</si>
  <si>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</si>
  <si>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</si>
  <si>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</si>
  <si>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</si>
  <si>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</si>
  <si>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</si>
  <si>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</si>
  <si>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</si>
  <si>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</si>
  <si>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</si>
  <si>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</si>
  <si>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</si>
  <si>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</si>
  <si>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</si>
  <si>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</si>
  <si>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</si>
  <si>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</si>
  <si>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</si>
  <si>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</si>
  <si>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</si>
  <si>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</si>
  <si>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</si>
  <si>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</si>
  <si>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</si>
  <si>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</si>
  <si>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</si>
  <si>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</si>
  <si>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</si>
  <si>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</si>
  <si>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</si>
  <si>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</si>
  <si>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</si>
  <si>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</si>
  <si>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</si>
  <si>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</si>
  <si>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</si>
  <si>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</si>
  <si>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</si>
  <si>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</si>
  <si>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</si>
  <si>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</si>
  <si>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</si>
  <si>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</si>
  <si>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</si>
  <si>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</si>
  <si>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</si>
  <si>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</si>
  <si>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</si>
  <si>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</si>
  <si>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</si>
  <si>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</si>
  <si>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</si>
  <si>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</si>
  <si>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</si>
  <si>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</si>
  <si>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</si>
  <si>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</si>
  <si>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</si>
  <si>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</si>
  <si>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</si>
  <si>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</si>
  <si>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</si>
  <si>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</si>
  <si>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</si>
  <si>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</si>
  <si>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</si>
  <si>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</si>
  <si>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</si>
  <si>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</si>
  <si>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</si>
  <si>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</si>
  <si>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</si>
  <si>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</si>
  <si>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</si>
  <si>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</si>
  <si>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</si>
  <si>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</si>
  <si>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</si>
  <si>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</si>
  <si>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</si>
  <si>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</si>
  <si>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</si>
  <si>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</si>
  <si>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</si>
  <si>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</si>
  <si>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</si>
  <si>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</si>
  <si>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</si>
  <si>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</si>
  <si>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</si>
  <si>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</si>
  <si>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</si>
  <si>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</si>
  <si>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</si>
  <si>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</si>
  <si>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</si>
  <si>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</si>
  <si>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</si>
  <si>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</si>
  <si>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</si>
  <si>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</si>
  <si>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</si>
  <si>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</si>
  <si>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</si>
  <si>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</si>
  <si>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</si>
  <si>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</si>
  <si>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</si>
  <si>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</si>
  <si>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</si>
  <si>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</si>
  <si>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</si>
  <si>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</si>
  <si>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</si>
  <si>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</si>
  <si>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</si>
  <si>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</si>
  <si>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</si>
  <si>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</si>
  <si>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</si>
  <si>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</si>
  <si>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</si>
  <si>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</si>
  <si>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</si>
  <si>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</si>
  <si>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</si>
  <si>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</si>
  <si>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</si>
  <si>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</si>
  <si>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</si>
  <si>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</si>
  <si>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</si>
  <si>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</si>
  <si>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</si>
  <si>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</si>
  <si>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</si>
  <si>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</si>
  <si>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</si>
  <si>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</si>
  <si>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</si>
  <si>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</si>
  <si>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</si>
  <si>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</si>
  <si>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</si>
  <si>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</si>
  <si>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</si>
  <si>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</si>
  <si>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</si>
  <si>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</si>
  <si>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</si>
  <si>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</si>
  <si>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</si>
  <si>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</si>
  <si>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</si>
  <si>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</si>
  <si>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</si>
  <si>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</si>
  <si>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</si>
  <si>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</si>
  <si>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</si>
  <si>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</si>
  <si>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</si>
  <si>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</si>
  <si>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</si>
  <si>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</si>
  <si>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</si>
  <si>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</si>
  <si>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</si>
  <si>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</si>
  <si>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</si>
  <si>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</si>
  <si>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</si>
  <si>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</si>
  <si>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</si>
  <si>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</si>
  <si>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</si>
  <si>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</si>
  <si>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</si>
  <si>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</si>
  <si>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</si>
  <si>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</si>
  <si>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</si>
  <si>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</si>
  <si>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</si>
  <si>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</si>
  <si>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</si>
  <si>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</si>
  <si>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</si>
  <si>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</si>
  <si>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</si>
  <si>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</si>
  <si>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</si>
  <si>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</si>
  <si>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</si>
  <si>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</si>
  <si>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</si>
  <si>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</si>
  <si>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</si>
  <si>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</si>
  <si>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</si>
  <si>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</si>
  <si>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</si>
  <si>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</si>
  <si>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</si>
  <si>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</si>
  <si>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</si>
  <si>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</si>
  <si>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</si>
  <si>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</si>
  <si>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</si>
  <si>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</si>
  <si>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</si>
  <si>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</si>
  <si>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</si>
  <si>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</si>
  <si>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</si>
  <si>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</si>
  <si>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</si>
  <si>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</si>
  <si>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</si>
  <si>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</si>
  <si>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</si>
  <si>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</si>
  <si>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</si>
  <si>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</si>
  <si>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</si>
  <si>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</si>
  <si>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</si>
  <si>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</si>
  <si>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</si>
  <si>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</si>
  <si>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</si>
  <si>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</si>
  <si>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</si>
  <si>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</si>
  <si>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</si>
  <si>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</si>
  <si>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</si>
  <si>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</si>
  <si>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</si>
  <si>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</si>
  <si>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</si>
  <si>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</si>
  <si>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</si>
  <si>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</si>
  <si>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</si>
  <si>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</si>
  <si>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</si>
  <si>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</si>
  <si>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</si>
  <si>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</si>
  <si>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</si>
  <si>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</si>
  <si>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</si>
  <si>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</si>
  <si>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</si>
  <si>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</si>
  <si>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</si>
  <si>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</si>
  <si>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</si>
  <si>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</si>
  <si>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</si>
  <si>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</si>
  <si>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</si>
  <si>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</si>
  <si>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</si>
  <si>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</si>
  <si>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</si>
  <si>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</si>
  <si>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</si>
  <si>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</si>
  <si>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</si>
  <si>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</si>
  <si>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</si>
  <si>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</si>
  <si>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</si>
  <si>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</si>
  <si>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</si>
  <si>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</si>
  <si>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</si>
  <si>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</si>
  <si>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</si>
  <si>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</si>
  <si>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</si>
  <si>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</si>
  <si>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</si>
  <si>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</si>
  <si>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</si>
  <si>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</si>
  <si>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</si>
  <si>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</si>
  <si>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</si>
  <si>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</si>
  <si>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</si>
  <si>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</si>
  <si>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</si>
  <si>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</si>
  <si>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</si>
  <si>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</si>
  <si>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</si>
  <si>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</si>
  <si>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</si>
  <si>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</si>
  <si>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</si>
  <si>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</si>
  <si>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</si>
  <si>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</si>
  <si>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</si>
  <si>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</si>
  <si>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</si>
  <si>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</si>
  <si>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</si>
  <si>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</si>
  <si>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</si>
  <si>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</si>
  <si>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</si>
  <si>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</si>
  <si>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</si>
  <si>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</si>
  <si>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</si>
  <si>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</si>
  <si>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</si>
  <si>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</si>
  <si>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</si>
  <si>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</si>
  <si>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</si>
  <si>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</si>
  <si>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</si>
  <si>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</si>
  <si>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</si>
  <si>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</si>
  <si>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</si>
  <si>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</si>
  <si>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</si>
  <si>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</si>
  <si>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</si>
  <si>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</si>
  <si>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</si>
  <si>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</si>
  <si>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</si>
  <si>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</si>
  <si>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</si>
  <si>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</si>
  <si>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</si>
  <si>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</si>
  <si>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</si>
  <si>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</si>
  <si>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</si>
  <si>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</si>
  <si>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</si>
  <si>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</si>
  <si>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</si>
  <si>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</si>
  <si>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</si>
  <si>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</si>
  <si>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</si>
  <si>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</si>
  <si>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</si>
  <si>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</si>
  <si>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</si>
  <si>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</si>
  <si>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</si>
  <si>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</si>
  <si>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</si>
  <si>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</si>
  <si>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</si>
  <si>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</si>
  <si>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</si>
  <si>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</si>
  <si>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</si>
  <si>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</si>
  <si>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</si>
  <si>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</si>
  <si>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</si>
  <si>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</si>
  <si>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</si>
  <si>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</si>
  <si>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</si>
  <si>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</si>
  <si>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</si>
  <si>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</si>
  <si>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</si>
  <si>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</si>
  <si>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</si>
  <si>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</si>
  <si>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</si>
  <si>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</si>
  <si>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</si>
  <si>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</si>
  <si>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</si>
  <si>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</si>
  <si>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</si>
  <si>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</si>
  <si>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</si>
  <si>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</si>
  <si>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</si>
  <si>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</si>
  <si>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</si>
  <si>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</si>
  <si>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</si>
  <si>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</si>
  <si>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</si>
  <si>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</si>
  <si>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</si>
  <si>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</si>
  <si>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</si>
  <si>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</si>
  <si>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</si>
  <si>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</si>
  <si>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</si>
  <si>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</si>
  <si>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</si>
  <si>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</si>
  <si>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</si>
  <si>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</si>
  <si>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</si>
  <si>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</si>
  <si>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</si>
  <si>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</si>
  <si>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</si>
  <si>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</si>
  <si>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</si>
  <si>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</si>
  <si>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</si>
  <si>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</si>
  <si>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</si>
  <si>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</si>
  <si>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</si>
  <si>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</si>
  <si>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</si>
  <si>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</si>
  <si>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</si>
  <si>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</si>
  <si>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</si>
  <si>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</si>
  <si>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</si>
  <si>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</si>
  <si>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</si>
  <si>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</si>
  <si>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</si>
  <si>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</si>
  <si>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</si>
  <si>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</si>
  <si>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</si>
  <si>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</si>
  <si>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</si>
  <si>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</si>
  <si>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</si>
  <si>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</si>
  <si>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</si>
  <si>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</si>
  <si>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</si>
  <si>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</si>
  <si>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</si>
  <si>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</si>
  <si>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</si>
  <si>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</si>
  <si>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</si>
  <si>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</si>
  <si>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</si>
  <si>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</si>
  <si>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</si>
  <si>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</si>
  <si>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</si>
  <si>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</si>
  <si>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</si>
  <si>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</si>
  <si>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</si>
  <si>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</si>
  <si>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</si>
  <si>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</si>
  <si>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</si>
  <si>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</si>
  <si>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</si>
  <si>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</si>
  <si>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</si>
  <si>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</si>
  <si>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</si>
  <si>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</si>
  <si>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</si>
  <si>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</si>
  <si>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</si>
  <si>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</si>
  <si>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</si>
  <si>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</si>
  <si>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</si>
  <si>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</si>
  <si>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</si>
  <si>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</si>
  <si>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</si>
  <si>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</si>
  <si>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</si>
  <si>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</si>
  <si>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</si>
  <si>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</si>
  <si>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</si>
  <si>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</si>
  <si>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</si>
  <si>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</si>
  <si>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</si>
  <si>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</si>
  <si>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</si>
  <si>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</si>
  <si>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</si>
  <si>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</si>
  <si>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</si>
  <si>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</si>
  <si>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</si>
  <si>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</si>
  <si>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</si>
  <si>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</si>
  <si>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</si>
  <si>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</si>
  <si>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</si>
  <si>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</si>
  <si>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</si>
  <si>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</si>
  <si>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</si>
  <si>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</si>
  <si>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</si>
  <si>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</si>
  <si>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</si>
  <si>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</si>
  <si>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</si>
  <si>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</si>
  <si>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</si>
  <si>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</si>
  <si>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</si>
  <si>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</si>
  <si>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</si>
  <si>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</si>
  <si>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</si>
  <si>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</si>
  <si>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</si>
  <si>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</si>
  <si>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</si>
  <si>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</si>
  <si>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</si>
  <si>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</si>
  <si>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</si>
  <si>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</si>
  <si>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</si>
  <si>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</si>
  <si>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</si>
  <si>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</si>
  <si>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</si>
  <si>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</si>
  <si>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</si>
  <si>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</si>
  <si>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</si>
  <si>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</si>
  <si>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</si>
  <si>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</si>
  <si>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</si>
  <si>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</si>
  <si>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</si>
  <si>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</si>
  <si>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</si>
  <si>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</si>
  <si>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</si>
  <si>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</si>
  <si>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</si>
  <si>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</si>
  <si>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</si>
  <si>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</si>
  <si>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</si>
  <si>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</si>
  <si>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</si>
  <si>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</si>
  <si>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</si>
  <si>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</si>
  <si>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</si>
  <si>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</si>
  <si>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</si>
  <si>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</si>
  <si>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</si>
  <si>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</si>
  <si>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</si>
  <si>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</si>
  <si>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</si>
  <si>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</si>
  <si>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</si>
  <si>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</si>
  <si>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</si>
  <si>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</si>
  <si>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</si>
  <si>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</si>
  <si>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</si>
  <si>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</si>
  <si>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</si>
  <si>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</si>
  <si>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</si>
  <si>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</si>
  <si>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</si>
  <si>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</si>
  <si>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</si>
  <si>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</si>
  <si>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</si>
  <si>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</si>
  <si>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</si>
  <si>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</si>
  <si>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</si>
  <si>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</si>
  <si>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</si>
  <si>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</si>
  <si>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</si>
  <si>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</si>
  <si>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</si>
  <si>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</si>
  <si>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</si>
  <si>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</si>
  <si>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</si>
  <si>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</si>
  <si>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</si>
  <si>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</si>
  <si>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</si>
  <si>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</si>
  <si>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</si>
  <si>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</si>
  <si>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</si>
  <si>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</si>
  <si>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</si>
  <si>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</si>
  <si>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</si>
  <si>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</si>
  <si>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</si>
  <si>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</si>
  <si>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</si>
  <si>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</si>
  <si>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</si>
  <si>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</si>
  <si>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</si>
  <si>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</si>
  <si>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</si>
  <si>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</si>
  <si>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</si>
  <si>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</si>
  <si>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</si>
  <si>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</si>
  <si>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</si>
  <si>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</si>
  <si>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</si>
  <si>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</si>
  <si>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</si>
  <si>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</si>
  <si>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</si>
  <si>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</si>
  <si>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</si>
  <si>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</si>
  <si>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</si>
  <si>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</si>
  <si>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</si>
  <si>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</si>
  <si>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</si>
  <si>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</si>
  <si>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</si>
  <si>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</si>
  <si>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</si>
  <si>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</si>
  <si>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</si>
  <si>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</si>
  <si>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</si>
  <si>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</si>
  <si>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</si>
  <si>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</si>
  <si>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</si>
  <si>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</si>
  <si>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</si>
  <si>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</si>
  <si>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</si>
  <si>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</si>
  <si>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</si>
  <si>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</si>
  <si>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</si>
  <si>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</si>
  <si>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</si>
  <si>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</si>
  <si>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</si>
  <si>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</si>
  <si>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</si>
  <si>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</si>
  <si>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</si>
  <si>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</si>
  <si>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</si>
  <si>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</si>
  <si>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</si>
  <si>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</si>
  <si>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</si>
  <si>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</si>
  <si>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</si>
  <si>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</si>
  <si>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</si>
  <si>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</si>
  <si>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</si>
  <si>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</si>
  <si>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</si>
  <si>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</si>
  <si>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</si>
  <si>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</si>
  <si>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</si>
  <si>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</si>
  <si>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</si>
  <si>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</si>
  <si>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</si>
  <si>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</si>
  <si>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</si>
  <si>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</si>
  <si>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</si>
  <si>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</si>
  <si>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</si>
  <si>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</si>
  <si>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</si>
  <si>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</si>
  <si>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</si>
  <si>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</si>
  <si>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</si>
  <si>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</si>
  <si>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</si>
  <si>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</si>
  <si>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</si>
  <si>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</si>
  <si>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</si>
  <si>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</si>
  <si>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</si>
  <si>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</si>
  <si>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</si>
  <si>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</si>
  <si>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</si>
  <si>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</si>
  <si>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</si>
  <si>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</si>
  <si>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</si>
  <si>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</si>
  <si>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</si>
  <si>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</si>
  <si>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</si>
  <si>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</si>
  <si>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</si>
  <si>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</si>
  <si>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</si>
  <si>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</si>
  <si>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</si>
  <si>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</si>
  <si>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</si>
  <si>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</si>
  <si>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</si>
  <si>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</si>
  <si>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</si>
  <si>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</si>
  <si>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</si>
  <si>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</si>
  <si>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</si>
  <si>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</si>
  <si>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</si>
  <si>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</si>
  <si>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</si>
  <si>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</si>
  <si>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</si>
  <si>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</si>
  <si>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</si>
  <si>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</si>
  <si>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</si>
  <si>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</si>
  <si>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</si>
  <si>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</si>
  <si>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</si>
  <si>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</si>
  <si>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</si>
  <si>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</si>
  <si>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</si>
  <si>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</si>
  <si>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</si>
  <si>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</si>
  <si>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</si>
  <si>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</si>
  <si>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</si>
  <si>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</si>
  <si>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</si>
  <si>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</si>
  <si>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</si>
  <si>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</si>
  <si>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</si>
  <si>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</si>
  <si>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</si>
  <si>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</si>
  <si>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</si>
  <si>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</si>
  <si>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</si>
  <si>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</si>
  <si>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</si>
  <si>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</si>
  <si>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</si>
  <si>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</si>
  <si>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</si>
  <si>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</si>
  <si>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</si>
  <si>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</si>
  <si>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</si>
  <si>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</si>
  <si>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</si>
  <si>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</si>
  <si>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</si>
  <si>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</si>
  <si>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</si>
  <si>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</si>
  <si>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</si>
  <si>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</si>
  <si>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</si>
  <si>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</si>
  <si>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</si>
  <si>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</si>
  <si>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</si>
  <si>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</si>
  <si>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</si>
  <si>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</si>
  <si>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</si>
  <si>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</si>
  <si>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</si>
  <si>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</si>
  <si>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</si>
  <si>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</si>
  <si>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</si>
  <si>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</si>
  <si>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</si>
  <si>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</si>
  <si>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</si>
  <si>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</si>
  <si>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</si>
  <si>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</si>
  <si>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</si>
  <si>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</si>
  <si>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</si>
  <si>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</si>
  <si>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</si>
  <si>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</si>
  <si>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</si>
  <si>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</si>
  <si>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</si>
  <si>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</si>
  <si>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</si>
  <si>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</si>
  <si>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</si>
  <si>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</si>
  <si>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</si>
  <si>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</si>
  <si>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</si>
  <si>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</si>
  <si>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</si>
  <si>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</si>
  <si>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</si>
  <si>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</si>
  <si>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</si>
  <si>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</si>
  <si>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</si>
  <si>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</si>
  <si>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</si>
  <si>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</si>
  <si>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</si>
  <si>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</si>
  <si>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</si>
  <si>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</si>
  <si>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</si>
  <si>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</si>
  <si>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</si>
  <si>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</si>
  <si>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</si>
  <si>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</si>
  <si>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</si>
  <si>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</si>
  <si>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</si>
  <si>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</si>
  <si>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</si>
  <si>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</si>
  <si>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</si>
  <si>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</si>
  <si>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</si>
  <si>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</si>
  <si>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</si>
  <si>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</si>
  <si>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</si>
  <si>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</si>
  <si>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</si>
  <si>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</si>
  <si>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</si>
  <si>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</si>
  <si>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</si>
  <si>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</si>
  <si>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</si>
  <si>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</si>
  <si>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</si>
  <si>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</si>
  <si>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</si>
  <si>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</si>
  <si>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</si>
  <si>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</si>
  <si>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</si>
  <si>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</si>
  <si>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</si>
  <si>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</si>
  <si>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</si>
  <si>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</si>
  <si>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</si>
  <si>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</si>
  <si>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</si>
  <si>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</si>
  <si>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</si>
  <si>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</si>
  <si>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</si>
  <si>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</si>
  <si>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</si>
  <si>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</si>
  <si>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</si>
  <si>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</si>
  <si>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</si>
  <si>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</si>
  <si>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</si>
  <si>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</si>
  <si>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</si>
  <si>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</si>
  <si>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</si>
  <si>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</si>
  <si>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</si>
  <si>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</si>
  <si>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</si>
  <si>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</si>
  <si>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</si>
  <si>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</si>
  <si>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</si>
  <si>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</si>
  <si>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</si>
  <si>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</si>
  <si>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</si>
  <si>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</si>
  <si>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</si>
  <si>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</si>
  <si>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</si>
  <si>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</si>
  <si>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</si>
  <si>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</si>
  <si>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</si>
  <si>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</si>
  <si>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</si>
  <si>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</si>
  <si>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</si>
  <si>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</si>
  <si>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</si>
  <si>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</si>
  <si>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</si>
  <si>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</si>
  <si>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</si>
  <si>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</si>
  <si>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</si>
  <si>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</si>
  <si>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</si>
  <si>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</si>
  <si>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</si>
  <si>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</si>
  <si>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</si>
  <si>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</si>
  <si>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</si>
  <si>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</si>
  <si>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</si>
  <si>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</si>
  <si>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</si>
  <si>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</si>
  <si>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</si>
  <si>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</si>
  <si>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</si>
  <si>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</si>
  <si>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</si>
  <si>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</si>
  <si>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</si>
  <si>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</si>
  <si>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</si>
  <si>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</si>
  <si>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</si>
  <si>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</si>
  <si>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</si>
  <si>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</si>
  <si>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</si>
  <si>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</si>
  <si>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</si>
  <si>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</si>
  <si>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</si>
  <si>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</si>
  <si>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</si>
  <si>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</si>
  <si>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</si>
  <si>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</si>
  <si>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</si>
  <si>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</si>
  <si>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</si>
  <si>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</si>
  <si>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</si>
  <si>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</si>
  <si>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</si>
  <si>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</si>
  <si>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</si>
  <si>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</si>
  <si>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</si>
  <si>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</si>
  <si>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</si>
  <si>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</si>
  <si>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</si>
  <si>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</si>
  <si>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</si>
  <si>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</si>
  <si>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</si>
  <si>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</si>
  <si>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</si>
  <si>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</si>
  <si>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</si>
  <si>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</si>
  <si>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</si>
  <si>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</si>
  <si>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</si>
  <si>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</si>
  <si>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</si>
  <si>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</si>
  <si>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</si>
  <si>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</si>
  <si>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</si>
  <si>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</si>
  <si>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</si>
  <si>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</si>
  <si>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</si>
  <si>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</si>
  <si>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</si>
  <si>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</si>
  <si>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</si>
  <si>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</si>
  <si>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</si>
  <si>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</si>
  <si>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</si>
  <si>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</si>
  <si>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</si>
  <si>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</si>
  <si>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</si>
  <si>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</si>
  <si>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</si>
  <si>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</si>
  <si>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</si>
  <si>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</si>
  <si>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</si>
  <si>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</si>
  <si>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</si>
  <si>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</si>
  <si>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</si>
  <si>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</si>
  <si>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</si>
  <si>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</si>
  <si>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</si>
  <si>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</si>
  <si>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</si>
  <si>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</si>
  <si>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</si>
  <si>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</si>
  <si>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</si>
  <si>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</si>
  <si>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</si>
  <si>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</si>
  <si>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</si>
  <si>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</si>
  <si>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</si>
  <si>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</si>
  <si>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</si>
  <si>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</si>
  <si>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</si>
  <si>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</si>
  <si>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</si>
  <si>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</si>
  <si>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</si>
  <si>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</si>
  <si>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</si>
  <si>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</si>
  <si>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</si>
  <si>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</si>
  <si>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</si>
  <si>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</si>
  <si>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</si>
  <si>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</si>
  <si>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</si>
  <si>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</si>
  <si>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</si>
  <si>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</si>
  <si>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</si>
  <si>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</si>
  <si>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</si>
  <si>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</si>
  <si>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</si>
  <si>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</si>
  <si>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</si>
  <si>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</si>
  <si>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</si>
  <si>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</si>
  <si>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</si>
  <si>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</si>
  <si>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</si>
  <si>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</si>
  <si>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</si>
  <si>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</si>
  <si>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</si>
  <si>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</si>
  <si>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</si>
  <si>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</si>
  <si>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</si>
  <si>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</si>
  <si>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</si>
  <si>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</si>
  <si>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</si>
  <si>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</si>
  <si>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</si>
  <si>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</si>
  <si>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</si>
  <si>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</si>
  <si>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</si>
  <si>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</si>
  <si>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</si>
  <si>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</si>
  <si>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</si>
  <si>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</si>
  <si>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</si>
  <si>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</si>
  <si>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</si>
  <si>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</si>
  <si>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</si>
  <si>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</si>
  <si>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</si>
  <si>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</si>
  <si>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</si>
  <si>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</si>
  <si>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</si>
  <si>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</si>
  <si>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</si>
  <si>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</si>
  <si>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</si>
  <si>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</si>
  <si>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</si>
  <si>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</si>
  <si>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</si>
  <si>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</si>
  <si>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</si>
  <si>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GAVETA DE RECHAZO LLENA</t>
  </si>
  <si>
    <t>GAVETA DE DEPOSITO LLENA</t>
  </si>
  <si>
    <t>Acevedo Dominguez, Victor Leonardo</t>
  </si>
  <si>
    <t>Abastecido</t>
  </si>
  <si>
    <t>3 Gavetas Vacías</t>
  </si>
  <si>
    <t>Morales Payano, Wilfredy Leandro</t>
  </si>
  <si>
    <t xml:space="preserve">Brioso Luciano, Cristino </t>
  </si>
  <si>
    <t>ReservaC Norte</t>
  </si>
  <si>
    <t>LECTOR</t>
  </si>
  <si>
    <t xml:space="preserve">Gonzalez Ceballos, Dionisio </t>
  </si>
  <si>
    <t>En Servicio</t>
  </si>
  <si>
    <t>Closed</t>
  </si>
  <si>
    <t>Reinicio Exitoso</t>
  </si>
  <si>
    <t>Carga Exitosa</t>
  </si>
  <si>
    <t>Moreta, Christian Aury</t>
  </si>
  <si>
    <t>3335905172</t>
  </si>
  <si>
    <t>Fuera de Servicio</t>
  </si>
  <si>
    <t>Reportados</t>
  </si>
  <si>
    <t>DATOS DEL REPORTE</t>
  </si>
  <si>
    <t>Sin Efectivo Repotado</t>
  </si>
  <si>
    <t>Sin Efectivo Abastecido</t>
  </si>
  <si>
    <t>Gavetas Vacias Reportadas</t>
  </si>
  <si>
    <t>Gavetas Rechazo Solucionadas</t>
  </si>
  <si>
    <t>Observacion</t>
  </si>
  <si>
    <t>3335905628</t>
  </si>
  <si>
    <t>3335905622</t>
  </si>
  <si>
    <t>3335906134</t>
  </si>
  <si>
    <t>3335905900</t>
  </si>
  <si>
    <t>3335905816</t>
  </si>
  <si>
    <t>3335905655</t>
  </si>
  <si>
    <t>3335905641</t>
  </si>
  <si>
    <t>3335905639</t>
  </si>
  <si>
    <t>Hold</t>
  </si>
  <si>
    <t>INHIBIDO</t>
  </si>
  <si>
    <t>3335907315</t>
  </si>
  <si>
    <t>3335907314</t>
  </si>
  <si>
    <t>3335907309</t>
  </si>
  <si>
    <t>3335907305</t>
  </si>
  <si>
    <t>3335907304</t>
  </si>
  <si>
    <t>3335907301</t>
  </si>
  <si>
    <t>3335907299</t>
  </si>
  <si>
    <t>3335907296</t>
  </si>
  <si>
    <t>3335907294</t>
  </si>
  <si>
    <t>3335907293</t>
  </si>
  <si>
    <t>3335907289</t>
  </si>
  <si>
    <t>3335907287</t>
  </si>
  <si>
    <t>3335907279</t>
  </si>
  <si>
    <t>3335907277</t>
  </si>
  <si>
    <t>3335907272</t>
  </si>
  <si>
    <t>3335907268</t>
  </si>
  <si>
    <t>3335907258</t>
  </si>
  <si>
    <t>3335907255</t>
  </si>
  <si>
    <t>3335907252</t>
  </si>
  <si>
    <t>3335907239</t>
  </si>
  <si>
    <t>3335907167</t>
  </si>
  <si>
    <t>3335907160</t>
  </si>
  <si>
    <t>3335907147</t>
  </si>
  <si>
    <t>3335907125</t>
  </si>
  <si>
    <t>3335907114</t>
  </si>
  <si>
    <t>3335907100</t>
  </si>
  <si>
    <t>3335907051</t>
  </si>
  <si>
    <t>3335906969</t>
  </si>
  <si>
    <t>3335906959</t>
  </si>
  <si>
    <t>3335906957</t>
  </si>
  <si>
    <t>3335906932</t>
  </si>
  <si>
    <t>3335906874</t>
  </si>
  <si>
    <t>3335906862</t>
  </si>
  <si>
    <t>3335906771</t>
  </si>
  <si>
    <t>3335906763</t>
  </si>
  <si>
    <t>3335906669</t>
  </si>
  <si>
    <t>3335907248</t>
  </si>
  <si>
    <t>INHIBIDO - REINICIO</t>
  </si>
  <si>
    <t>Doñe Ramirez, Luis Manuel</t>
  </si>
  <si>
    <t>REINICIO EXITOSO</t>
  </si>
  <si>
    <t>2 Gavetas Vacías + 1 Fallando</t>
  </si>
  <si>
    <t>3335907357</t>
  </si>
  <si>
    <t>3335907356</t>
  </si>
  <si>
    <t>3335907354</t>
  </si>
  <si>
    <t>3335907353</t>
  </si>
  <si>
    <t>3335907352</t>
  </si>
  <si>
    <t>3335907351</t>
  </si>
  <si>
    <t>3335907350</t>
  </si>
  <si>
    <t>3335907349</t>
  </si>
  <si>
    <t>3335907347</t>
  </si>
  <si>
    <t>3335907345</t>
  </si>
  <si>
    <t>3335907344</t>
  </si>
  <si>
    <t>3335907343</t>
  </si>
  <si>
    <t>3335907342</t>
  </si>
  <si>
    <t>3335907332</t>
  </si>
  <si>
    <t>3335907331</t>
  </si>
  <si>
    <t>3335907321</t>
  </si>
  <si>
    <t>02 Junio de 2021</t>
  </si>
  <si>
    <t>3335907371</t>
  </si>
  <si>
    <t>3335907370</t>
  </si>
  <si>
    <t>3335907369</t>
  </si>
  <si>
    <t>3335907368</t>
  </si>
  <si>
    <t>3335907367</t>
  </si>
  <si>
    <t>3335907366</t>
  </si>
  <si>
    <t>3335907365</t>
  </si>
  <si>
    <t>3335907364</t>
  </si>
  <si>
    <t>3335907363</t>
  </si>
  <si>
    <t>3335907424</t>
  </si>
  <si>
    <t>3335907384</t>
  </si>
  <si>
    <t>3335907383</t>
  </si>
  <si>
    <t>3335907378</t>
  </si>
  <si>
    <t>3335907372</t>
  </si>
  <si>
    <t>3335907967</t>
  </si>
  <si>
    <t>3335907958</t>
  </si>
  <si>
    <t>3335907838</t>
  </si>
  <si>
    <t>3335907826</t>
  </si>
  <si>
    <t>3335907814</t>
  </si>
  <si>
    <t>3335907789</t>
  </si>
  <si>
    <t>3335907785</t>
  </si>
  <si>
    <t>3335907780</t>
  </si>
  <si>
    <t>3335907769</t>
  </si>
  <si>
    <t>3335907757</t>
  </si>
  <si>
    <t>3335907749</t>
  </si>
  <si>
    <t>3335907743</t>
  </si>
  <si>
    <t xml:space="preserve">GAVETAS VACIAS + GAVETAS FALLANDO </t>
  </si>
  <si>
    <t xml:space="preserve">De Leon Morillo, Nelson </t>
  </si>
  <si>
    <t>3335908402</t>
  </si>
  <si>
    <t>3335908401</t>
  </si>
  <si>
    <t>3335908363</t>
  </si>
  <si>
    <t>3335908344</t>
  </si>
  <si>
    <t>3335908337</t>
  </si>
  <si>
    <t>3335908332</t>
  </si>
  <si>
    <t>3335908322</t>
  </si>
  <si>
    <t>3335908311</t>
  </si>
  <si>
    <t>3335908293</t>
  </si>
  <si>
    <t>3335908219</t>
  </si>
  <si>
    <t>3335908209</t>
  </si>
  <si>
    <t>3335908207</t>
  </si>
  <si>
    <t>3335908205</t>
  </si>
  <si>
    <t>3335908204</t>
  </si>
  <si>
    <t>3335908198</t>
  </si>
  <si>
    <t>3335908190</t>
  </si>
  <si>
    <t>3335908170</t>
  </si>
  <si>
    <t>3335908166</t>
  </si>
  <si>
    <t>3335908163</t>
  </si>
  <si>
    <t>3335908133</t>
  </si>
  <si>
    <t>3335908121</t>
  </si>
  <si>
    <t>3335908113</t>
  </si>
  <si>
    <t>3335908080</t>
  </si>
  <si>
    <t xml:space="preserve">Gil Carrera, Santiago </t>
  </si>
  <si>
    <t>3335908533</t>
  </si>
  <si>
    <t>3335908412</t>
  </si>
  <si>
    <t>3335908270</t>
  </si>
  <si>
    <t>3335908249</t>
  </si>
  <si>
    <t>FUERA DE SERVICIO</t>
  </si>
  <si>
    <t>Peguero Solano, Victor Manuel</t>
  </si>
  <si>
    <t>De La Cruz Marcelo, Mawel Andres</t>
  </si>
  <si>
    <t>CARGA EXITOSA</t>
  </si>
  <si>
    <t>3335908739</t>
  </si>
  <si>
    <t>3335908735</t>
  </si>
  <si>
    <t>3335908719</t>
  </si>
  <si>
    <t>3335908716</t>
  </si>
  <si>
    <t>3335908715</t>
  </si>
  <si>
    <t>3335908714</t>
  </si>
  <si>
    <t>3335908713</t>
  </si>
  <si>
    <t>3335908701</t>
  </si>
  <si>
    <t>3335908700</t>
  </si>
  <si>
    <t>3335908657</t>
  </si>
  <si>
    <t>3335908649</t>
  </si>
  <si>
    <t>3335908648</t>
  </si>
  <si>
    <t>3335908646</t>
  </si>
  <si>
    <t>3335908639</t>
  </si>
  <si>
    <t>3335908619</t>
  </si>
  <si>
    <t>3335908546</t>
  </si>
  <si>
    <t>3335908529</t>
  </si>
  <si>
    <t>Triinet</t>
  </si>
  <si>
    <t>3335908524</t>
  </si>
  <si>
    <t>3335908520</t>
  </si>
  <si>
    <t>3335908504</t>
  </si>
  <si>
    <t>In Progress</t>
  </si>
  <si>
    <t xml:space="preserve">Perez Almonte, Franklin </t>
  </si>
  <si>
    <t xml:space="preserve">Blanco Garcia, Yovanny </t>
  </si>
  <si>
    <t>3335908746</t>
  </si>
  <si>
    <t>3335908745</t>
  </si>
  <si>
    <t>3335908744</t>
  </si>
  <si>
    <t>3335908743</t>
  </si>
  <si>
    <t>3335908742</t>
  </si>
  <si>
    <t>3335908741</t>
  </si>
  <si>
    <t>3335908740</t>
  </si>
  <si>
    <t>ENVIO DE CARGA</t>
  </si>
  <si>
    <t>Cuevas Peralta, Ivan Hanell</t>
  </si>
  <si>
    <t>LECTOR - REINICIO</t>
  </si>
  <si>
    <t>REINICIO EXITOSA</t>
  </si>
  <si>
    <t>3335908648 </t>
  </si>
  <si>
    <t>3335908776</t>
  </si>
  <si>
    <t>3335908775</t>
  </si>
  <si>
    <t>3335908774</t>
  </si>
  <si>
    <t>3335908773</t>
  </si>
  <si>
    <t>3335908772</t>
  </si>
  <si>
    <t>3335908770</t>
  </si>
  <si>
    <t>3335908764</t>
  </si>
  <si>
    <t>3335908763</t>
  </si>
  <si>
    <t>3335908785</t>
  </si>
  <si>
    <t>3335908780</t>
  </si>
  <si>
    <t>3335908779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</si>
</sst>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00B05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1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50" fillId="0" borderId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</cellStyleXfs>
  <cellXfs count="19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2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63" xfId="0" applyBorder="1"/>
    <xf numFmtId="0" fontId="0" fillId="0" borderId="45" xfId="0" applyBorder="1"/>
    <xf numFmtId="0" fontId="16" fillId="6" borderId="63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9" fillId="49" borderId="54" xfId="0" applyFont="1" applyFill="1" applyBorder="1" applyAlignment="1">
      <alignment horizontal="center" vertical="center" wrapText="1"/>
    </xf>
    <xf numFmtId="0" fontId="4" fillId="4" borderId="63" xfId="0" applyNumberFormat="1" applyFont="1" applyFill="1" applyBorder="1" applyAlignment="1">
      <alignment horizontal="center" vertical="center" wrapText="1"/>
    </xf>
    <xf numFmtId="0" fontId="4" fillId="4" borderId="63" xfId="0" applyFont="1" applyFill="1" applyBorder="1" applyAlignment="1">
      <alignment horizontal="center" vertical="center" wrapText="1"/>
    </xf>
    <xf numFmtId="0" fontId="6" fillId="4" borderId="63" xfId="0" applyFont="1" applyFill="1" applyBorder="1" applyAlignment="1">
      <alignment horizontal="center" vertical="center" wrapText="1"/>
    </xf>
    <xf numFmtId="0" fontId="3" fillId="4" borderId="67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22" fontId="7" fillId="0" borderId="68" xfId="0" applyNumberFormat="1" applyFont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30" fillId="4" borderId="68" xfId="0" applyFont="1" applyFill="1" applyBorder="1" applyAlignment="1">
      <alignment horizontal="center" vertical="center" wrapText="1"/>
    </xf>
    <xf numFmtId="0" fontId="11" fillId="5" borderId="68" xfId="0" applyNumberFormat="1" applyFont="1" applyFill="1" applyBorder="1" applyAlignment="1">
      <alignment horizontal="center" vertical="center" wrapText="1"/>
    </xf>
    <xf numFmtId="0" fontId="30" fillId="40" borderId="68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1" fillId="44" borderId="68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/>
    </xf>
    <xf numFmtId="0" fontId="33" fillId="5" borderId="68" xfId="0" applyFont="1" applyFill="1" applyBorder="1" applyAlignment="1">
      <alignment horizontal="center" vertical="center"/>
    </xf>
    <xf numFmtId="22" fontId="6" fillId="5" borderId="68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43" fillId="42" borderId="40" xfId="0" applyFont="1" applyFill="1" applyBorder="1" applyAlignment="1">
      <alignment horizontal="center" vertical="center" wrapText="1"/>
    </xf>
    <xf numFmtId="22" fontId="33" fillId="5" borderId="68" xfId="0" applyNumberFormat="1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/>
    </xf>
    <xf numFmtId="0" fontId="53" fillId="40" borderId="68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left"/>
    </xf>
    <xf numFmtId="0" fontId="54" fillId="5" borderId="68" xfId="0" applyFont="1" applyFill="1" applyBorder="1" applyAlignment="1">
      <alignment horizontal="center" vertical="center"/>
    </xf>
    <xf numFmtId="22" fontId="54" fillId="5" borderId="68" xfId="0" applyNumberFormat="1" applyFont="1" applyFill="1" applyBorder="1" applyAlignment="1">
      <alignment horizontal="center" vertical="center"/>
    </xf>
    <xf numFmtId="0" fontId="55" fillId="5" borderId="68" xfId="0" applyFont="1" applyFill="1" applyBorder="1" applyAlignment="1">
      <alignment horizontal="center" vertical="center"/>
    </xf>
    <xf numFmtId="0" fontId="11" fillId="5" borderId="25" xfId="0" applyNumberFormat="1" applyFont="1" applyFill="1" applyBorder="1" applyAlignment="1">
      <alignment horizontal="center" vertical="center" wrapText="1"/>
    </xf>
    <xf numFmtId="43" fontId="3" fillId="3" borderId="66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3" xfId="1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3" fillId="42" borderId="60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53" fillId="40" borderId="54" xfId="0" applyFont="1" applyFill="1" applyBorder="1" applyAlignment="1">
      <alignment horizontal="center"/>
    </xf>
    <xf numFmtId="0" fontId="53" fillId="40" borderId="69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448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3" xfId="1627"/>
    <cellStyle name="Cambios de Turno 2 2 2 3 2" xfId="3838"/>
    <cellStyle name="Cambios de Turno 2 2 2 4" xfId="273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4" xfId="1351"/>
    <cellStyle name="Cambios de Turno 2 2 4 2" xfId="3562"/>
    <cellStyle name="Cambios de Turno 2 2 5" xfId="245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3" xfId="1719"/>
    <cellStyle name="Cambios de Turno 2 3 2 3 2" xfId="3930"/>
    <cellStyle name="Cambios de Turno 2 3 2 4" xfId="282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4" xfId="1443"/>
    <cellStyle name="Cambios de Turno 2 3 4 2" xfId="3654"/>
    <cellStyle name="Cambios de Turno 2 3 5" xfId="254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3" xfId="1535"/>
    <cellStyle name="Cambios de Turno 2 4 3 2" xfId="3746"/>
    <cellStyle name="Cambios de Turno 2 4 4" xfId="264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6" xfId="1259"/>
    <cellStyle name="Cambios de Turno 2 6 2" xfId="3470"/>
    <cellStyle name="Cambios de Turno 2 7" xfId="236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3" xfId="1581"/>
    <cellStyle name="Cambios de Turno 3 2 3 2" xfId="3792"/>
    <cellStyle name="Cambios de Turno 3 2 4" xfId="268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4" xfId="1305"/>
    <cellStyle name="Cambios de Turno 3 4 2" xfId="3516"/>
    <cellStyle name="Cambios de Turno 3 5" xfId="241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3" xfId="1673"/>
    <cellStyle name="Cambios de Turno 4 2 3 2" xfId="3884"/>
    <cellStyle name="Cambios de Turno 4 2 4" xfId="277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4" xfId="1397"/>
    <cellStyle name="Cambios de Turno 4 4 2" xfId="3608"/>
    <cellStyle name="Cambios de Turno 4 5" xfId="250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3" xfId="1489"/>
    <cellStyle name="Cambios de Turno 5 3 2" xfId="3700"/>
    <cellStyle name="Cambios de Turno 5 4" xfId="2595"/>
    <cellStyle name="Cambios de Turno 6" xfId="652"/>
    <cellStyle name="Cambios de Turno 6 2" xfId="1765"/>
    <cellStyle name="Cambios de Turno 6 2 2" xfId="3976"/>
    <cellStyle name="Cambios de Turno 6 3" xfId="2871"/>
    <cellStyle name="Cambios de Turno 7" xfId="1213"/>
    <cellStyle name="Cambios de Turno 7 2" xfId="3424"/>
    <cellStyle name="Cambios de Turno 8" xfId="231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3" xfId="1622"/>
    <cellStyle name="CambioTurno 2 2 2 3 2" xfId="3833"/>
    <cellStyle name="CambioTurno 2 2 2 4" xfId="2728"/>
    <cellStyle name="CambioTurno 2 2 3" xfId="785"/>
    <cellStyle name="CambioTurno 2 2 3 2" xfId="1898"/>
    <cellStyle name="CambioTurno 2 2 3 2 2" xfId="4109"/>
    <cellStyle name="CambioTurno 2 2 3 3" xfId="3004"/>
    <cellStyle name="CambioTurno 2 2 4" xfId="1346"/>
    <cellStyle name="CambioTurno 2 2 4 2" xfId="3557"/>
    <cellStyle name="CambioTurno 2 2 5" xfId="245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3" xfId="1714"/>
    <cellStyle name="CambioTurno 2 3 2 3 2" xfId="3925"/>
    <cellStyle name="CambioTurno 2 3 2 4" xfId="2820"/>
    <cellStyle name="CambioTurno 2 3 3" xfId="877"/>
    <cellStyle name="CambioTurno 2 3 3 2" xfId="1990"/>
    <cellStyle name="CambioTurno 2 3 3 2 2" xfId="4201"/>
    <cellStyle name="CambioTurno 2 3 3 3" xfId="3096"/>
    <cellStyle name="CambioTurno 2 3 4" xfId="1438"/>
    <cellStyle name="CambioTurno 2 3 4 2" xfId="3649"/>
    <cellStyle name="CambioTurno 2 3 5" xfId="254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3" xfId="1530"/>
    <cellStyle name="CambioTurno 2 4 3 2" xfId="3741"/>
    <cellStyle name="CambioTurno 2 4 4" xfId="2636"/>
    <cellStyle name="CambioTurno 2 5" xfId="693"/>
    <cellStyle name="CambioTurno 2 5 2" xfId="1806"/>
    <cellStyle name="CambioTurno 2 5 2 2" xfId="4017"/>
    <cellStyle name="CambioTurno 2 5 3" xfId="2912"/>
    <cellStyle name="CambioTurno 2 6" xfId="1254"/>
    <cellStyle name="CambioTurno 2 6 2" xfId="3465"/>
    <cellStyle name="CambioTurno 2 7" xfId="236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3" xfId="1576"/>
    <cellStyle name="CambioTurno 3 2 3 2" xfId="3787"/>
    <cellStyle name="CambioTurno 3 2 4" xfId="2682"/>
    <cellStyle name="CambioTurno 3 3" xfId="739"/>
    <cellStyle name="CambioTurno 3 3 2" xfId="1852"/>
    <cellStyle name="CambioTurno 3 3 2 2" xfId="4063"/>
    <cellStyle name="CambioTurno 3 3 3" xfId="2958"/>
    <cellStyle name="CambioTurno 3 4" xfId="1300"/>
    <cellStyle name="CambioTurno 3 4 2" xfId="3511"/>
    <cellStyle name="CambioTurno 3 5" xfId="240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3" xfId="1668"/>
    <cellStyle name="CambioTurno 4 2 3 2" xfId="3879"/>
    <cellStyle name="CambioTurno 4 2 4" xfId="2774"/>
    <cellStyle name="CambioTurno 4 3" xfId="831"/>
    <cellStyle name="CambioTurno 4 3 2" xfId="1944"/>
    <cellStyle name="CambioTurno 4 3 2 2" xfId="4155"/>
    <cellStyle name="CambioTurno 4 3 3" xfId="3050"/>
    <cellStyle name="CambioTurno 4 4" xfId="1392"/>
    <cellStyle name="CambioTurno 4 4 2" xfId="3603"/>
    <cellStyle name="CambioTurno 4 5" xfId="249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3" xfId="1484"/>
    <cellStyle name="CambioTurno 5 3 2" xfId="3695"/>
    <cellStyle name="CambioTurno 5 4" xfId="2590"/>
    <cellStyle name="CambioTurno 6" xfId="647"/>
    <cellStyle name="CambioTurno 6 2" xfId="1760"/>
    <cellStyle name="CambioTurno 6 2 2" xfId="3971"/>
    <cellStyle name="CambioTurno 6 3" xfId="2866"/>
    <cellStyle name="CambioTurno 7" xfId="1208"/>
    <cellStyle name="CambioTurno 7 2" xfId="3419"/>
    <cellStyle name="CambioTurno 8" xfId="231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3" xfId="1536"/>
    <cellStyle name="Hyperlink 10 2 3 2" xfId="3747"/>
    <cellStyle name="Hyperlink 10 2 4" xfId="2642"/>
    <cellStyle name="Hyperlink 10 3" xfId="699"/>
    <cellStyle name="Hyperlink 10 3 2" xfId="1812"/>
    <cellStyle name="Hyperlink 10 3 2 2" xfId="4023"/>
    <cellStyle name="Hyperlink 10 3 3" xfId="2918"/>
    <cellStyle name="Hyperlink 10 4" xfId="1260"/>
    <cellStyle name="Hyperlink 10 4 2" xfId="3471"/>
    <cellStyle name="Hyperlink 10 5" xfId="236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3" xfId="1628"/>
    <cellStyle name="Hyperlink 11 2 3 2" xfId="3839"/>
    <cellStyle name="Hyperlink 11 2 4" xfId="2734"/>
    <cellStyle name="Hyperlink 11 3" xfId="791"/>
    <cellStyle name="Hyperlink 11 3 2" xfId="1904"/>
    <cellStyle name="Hyperlink 11 3 2 2" xfId="4115"/>
    <cellStyle name="Hyperlink 11 3 3" xfId="3010"/>
    <cellStyle name="Hyperlink 11 4" xfId="1352"/>
    <cellStyle name="Hyperlink 11 4 2" xfId="3563"/>
    <cellStyle name="Hyperlink 11 5" xfId="245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3" xfId="1444"/>
    <cellStyle name="Hyperlink 12 3 2" xfId="3655"/>
    <cellStyle name="Hyperlink 12 4" xfId="2550"/>
    <cellStyle name="Hyperlink 13" xfId="607"/>
    <cellStyle name="Hyperlink 13 2" xfId="1720"/>
    <cellStyle name="Hyperlink 13 2 2" xfId="3931"/>
    <cellStyle name="Hyperlink 13 3" xfId="2826"/>
    <cellStyle name="Hyperlink 14" xfId="1159"/>
    <cellStyle name="Hyperlink 14 2" xfId="2272"/>
    <cellStyle name="Hyperlink 14 2 2" xfId="4483"/>
    <cellStyle name="Hyperlink 14 3" xfId="3378"/>
    <cellStyle name="Hyperlink 15" xfId="1168"/>
    <cellStyle name="Hyperlink 15 2" xfId="3379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3" xfId="1445"/>
    <cellStyle name="Hyperlink 2 10 3 2" xfId="3656"/>
    <cellStyle name="Hyperlink 2 10 4" xfId="2551"/>
    <cellStyle name="Hyperlink 2 11" xfId="608"/>
    <cellStyle name="Hyperlink 2 11 2" xfId="1721"/>
    <cellStyle name="Hyperlink 2 11 2 2" xfId="3932"/>
    <cellStyle name="Hyperlink 2 11 3" xfId="2827"/>
    <cellStyle name="Hyperlink 2 12" xfId="1169"/>
    <cellStyle name="Hyperlink 2 12 2" xfId="3380"/>
    <cellStyle name="Hyperlink 2 13" xfId="227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1" xfId="1171"/>
    <cellStyle name="Hyperlink 2 2 11 2" xfId="3382"/>
    <cellStyle name="Hyperlink 2 2 12" xfId="2277"/>
    <cellStyle name="Hyperlink 2 2 2" xfId="62"/>
    <cellStyle name="Hyperlink 2 2 2 10" xfId="228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3" xfId="1620"/>
    <cellStyle name="Hyperlink 2 2 2 2 2 2 2 2 3 2" xfId="3831"/>
    <cellStyle name="Hyperlink 2 2 2 2 2 2 2 2 4" xfId="272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4" xfId="1344"/>
    <cellStyle name="Hyperlink 2 2 2 2 2 2 2 4 2" xfId="3555"/>
    <cellStyle name="Hyperlink 2 2 2 2 2 2 2 5" xfId="245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3" xfId="1712"/>
    <cellStyle name="Hyperlink 2 2 2 2 2 2 3 2 3 2" xfId="3923"/>
    <cellStyle name="Hyperlink 2 2 2 2 2 2 3 2 4" xfId="281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4" xfId="1436"/>
    <cellStyle name="Hyperlink 2 2 2 2 2 2 3 4 2" xfId="3647"/>
    <cellStyle name="Hyperlink 2 2 2 2 2 2 3 5" xfId="254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3" xfId="1528"/>
    <cellStyle name="Hyperlink 2 2 2 2 2 2 4 3 2" xfId="3739"/>
    <cellStyle name="Hyperlink 2 2 2 2 2 2 4 4" xfId="263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6" xfId="1252"/>
    <cellStyle name="Hyperlink 2 2 2 2 2 2 6 2" xfId="3463"/>
    <cellStyle name="Hyperlink 2 2 2 2 2 2 7" xfId="235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3" xfId="1574"/>
    <cellStyle name="Hyperlink 2 2 2 2 2 3 2 3 2" xfId="3785"/>
    <cellStyle name="Hyperlink 2 2 2 2 2 3 2 4" xfId="268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4" xfId="1298"/>
    <cellStyle name="Hyperlink 2 2 2 2 2 3 4 2" xfId="3509"/>
    <cellStyle name="Hyperlink 2 2 2 2 2 3 5" xfId="240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3" xfId="1666"/>
    <cellStyle name="Hyperlink 2 2 2 2 2 4 2 3 2" xfId="3877"/>
    <cellStyle name="Hyperlink 2 2 2 2 2 4 2 4" xfId="277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4" xfId="1390"/>
    <cellStyle name="Hyperlink 2 2 2 2 2 4 4 2" xfId="3601"/>
    <cellStyle name="Hyperlink 2 2 2 2 2 4 5" xfId="249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3" xfId="1482"/>
    <cellStyle name="Hyperlink 2 2 2 2 2 5 3 2" xfId="3693"/>
    <cellStyle name="Hyperlink 2 2 2 2 2 5 4" xfId="258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7" xfId="1206"/>
    <cellStyle name="Hyperlink 2 2 2 2 2 7 2" xfId="3417"/>
    <cellStyle name="Hyperlink 2 2 2 2 2 8" xfId="231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3" xfId="1600"/>
    <cellStyle name="Hyperlink 2 2 2 2 3 2 2 3 2" xfId="3811"/>
    <cellStyle name="Hyperlink 2 2 2 2 3 2 2 4" xfId="270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4" xfId="1324"/>
    <cellStyle name="Hyperlink 2 2 2 2 3 2 4 2" xfId="3535"/>
    <cellStyle name="Hyperlink 2 2 2 2 3 2 5" xfId="243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3" xfId="1692"/>
    <cellStyle name="Hyperlink 2 2 2 2 3 3 2 3 2" xfId="3903"/>
    <cellStyle name="Hyperlink 2 2 2 2 3 3 2 4" xfId="279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4" xfId="1416"/>
    <cellStyle name="Hyperlink 2 2 2 2 3 3 4 2" xfId="3627"/>
    <cellStyle name="Hyperlink 2 2 2 2 3 3 5" xfId="252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3" xfId="1508"/>
    <cellStyle name="Hyperlink 2 2 2 2 3 4 3 2" xfId="3719"/>
    <cellStyle name="Hyperlink 2 2 2 2 3 4 4" xfId="261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6" xfId="1232"/>
    <cellStyle name="Hyperlink 2 2 2 2 3 6 2" xfId="3443"/>
    <cellStyle name="Hyperlink 2 2 2 2 3 7" xfId="233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3" xfId="1554"/>
    <cellStyle name="Hyperlink 2 2 2 2 4 2 3 2" xfId="3765"/>
    <cellStyle name="Hyperlink 2 2 2 2 4 2 4" xfId="266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4" xfId="1278"/>
    <cellStyle name="Hyperlink 2 2 2 2 4 4 2" xfId="3489"/>
    <cellStyle name="Hyperlink 2 2 2 2 4 5" xfId="238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3" xfId="1646"/>
    <cellStyle name="Hyperlink 2 2 2 2 5 2 3 2" xfId="3857"/>
    <cellStyle name="Hyperlink 2 2 2 2 5 2 4" xfId="275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4" xfId="1370"/>
    <cellStyle name="Hyperlink 2 2 2 2 5 4 2" xfId="3581"/>
    <cellStyle name="Hyperlink 2 2 2 2 5 5" xfId="247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3" xfId="1462"/>
    <cellStyle name="Hyperlink 2 2 2 2 6 3 2" xfId="3673"/>
    <cellStyle name="Hyperlink 2 2 2 2 6 4" xfId="2568"/>
    <cellStyle name="Hyperlink 2 2 2 2 7" xfId="625"/>
    <cellStyle name="Hyperlink 2 2 2 2 7 2" xfId="1738"/>
    <cellStyle name="Hyperlink 2 2 2 2 7 2 2" xfId="3949"/>
    <cellStyle name="Hyperlink 2 2 2 2 7 3" xfId="284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3" xfId="1610"/>
    <cellStyle name="Hyperlink 2 2 2 3 2 2 2 3 2" xfId="3821"/>
    <cellStyle name="Hyperlink 2 2 2 3 2 2 2 4" xfId="271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4" xfId="1334"/>
    <cellStyle name="Hyperlink 2 2 2 3 2 2 4 2" xfId="3545"/>
    <cellStyle name="Hyperlink 2 2 2 3 2 2 5" xfId="244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3" xfId="1702"/>
    <cellStyle name="Hyperlink 2 2 2 3 2 3 2 3 2" xfId="3913"/>
    <cellStyle name="Hyperlink 2 2 2 3 2 3 2 4" xfId="280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4" xfId="1426"/>
    <cellStyle name="Hyperlink 2 2 2 3 2 3 4 2" xfId="3637"/>
    <cellStyle name="Hyperlink 2 2 2 3 2 3 5" xfId="253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3" xfId="1518"/>
    <cellStyle name="Hyperlink 2 2 2 3 2 4 3 2" xfId="3729"/>
    <cellStyle name="Hyperlink 2 2 2 3 2 4 4" xfId="262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6" xfId="1242"/>
    <cellStyle name="Hyperlink 2 2 2 3 2 6 2" xfId="3453"/>
    <cellStyle name="Hyperlink 2 2 2 3 2 7" xfId="234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3" xfId="1564"/>
    <cellStyle name="Hyperlink 2 2 2 3 3 2 3 2" xfId="3775"/>
    <cellStyle name="Hyperlink 2 2 2 3 3 2 4" xfId="267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4" xfId="1288"/>
    <cellStyle name="Hyperlink 2 2 2 3 3 4 2" xfId="3499"/>
    <cellStyle name="Hyperlink 2 2 2 3 3 5" xfId="239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3" xfId="1656"/>
    <cellStyle name="Hyperlink 2 2 2 3 4 2 3 2" xfId="3867"/>
    <cellStyle name="Hyperlink 2 2 2 3 4 2 4" xfId="276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4" xfId="1380"/>
    <cellStyle name="Hyperlink 2 2 2 3 4 4 2" xfId="3591"/>
    <cellStyle name="Hyperlink 2 2 2 3 4 5" xfId="248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3" xfId="1472"/>
    <cellStyle name="Hyperlink 2 2 2 3 5 3 2" xfId="3683"/>
    <cellStyle name="Hyperlink 2 2 2 3 5 4" xfId="2578"/>
    <cellStyle name="Hyperlink 2 2 2 3 6" xfId="635"/>
    <cellStyle name="Hyperlink 2 2 2 3 6 2" xfId="1748"/>
    <cellStyle name="Hyperlink 2 2 2 3 6 2 2" xfId="3959"/>
    <cellStyle name="Hyperlink 2 2 2 3 6 3" xfId="2854"/>
    <cellStyle name="Hyperlink 2 2 2 3 7" xfId="1196"/>
    <cellStyle name="Hyperlink 2 2 2 3 7 2" xfId="3407"/>
    <cellStyle name="Hyperlink 2 2 2 3 8" xfId="230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3" xfId="1590"/>
    <cellStyle name="Hyperlink 2 2 2 4 2 2 3 2" xfId="3801"/>
    <cellStyle name="Hyperlink 2 2 2 4 2 2 4" xfId="269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4" xfId="1314"/>
    <cellStyle name="Hyperlink 2 2 2 4 2 4 2" xfId="3525"/>
    <cellStyle name="Hyperlink 2 2 2 4 2 5" xfId="242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3" xfId="1682"/>
    <cellStyle name="Hyperlink 2 2 2 4 3 2 3 2" xfId="3893"/>
    <cellStyle name="Hyperlink 2 2 2 4 3 2 4" xfId="278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4" xfId="1406"/>
    <cellStyle name="Hyperlink 2 2 2 4 3 4 2" xfId="3617"/>
    <cellStyle name="Hyperlink 2 2 2 4 3 5" xfId="251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3" xfId="1498"/>
    <cellStyle name="Hyperlink 2 2 2 4 4 3 2" xfId="3709"/>
    <cellStyle name="Hyperlink 2 2 2 4 4 4" xfId="2604"/>
    <cellStyle name="Hyperlink 2 2 2 4 5" xfId="661"/>
    <cellStyle name="Hyperlink 2 2 2 4 5 2" xfId="1774"/>
    <cellStyle name="Hyperlink 2 2 2 4 5 2 2" xfId="3985"/>
    <cellStyle name="Hyperlink 2 2 2 4 5 3" xfId="2880"/>
    <cellStyle name="Hyperlink 2 2 2 4 6" xfId="1222"/>
    <cellStyle name="Hyperlink 2 2 2 4 6 2" xfId="3433"/>
    <cellStyle name="Hyperlink 2 2 2 4 7" xfId="232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3" xfId="1544"/>
    <cellStyle name="Hyperlink 2 2 2 5 2 3 2" xfId="3755"/>
    <cellStyle name="Hyperlink 2 2 2 5 2 4" xfId="2650"/>
    <cellStyle name="Hyperlink 2 2 2 5 3" xfId="707"/>
    <cellStyle name="Hyperlink 2 2 2 5 3 2" xfId="1820"/>
    <cellStyle name="Hyperlink 2 2 2 5 3 2 2" xfId="4031"/>
    <cellStyle name="Hyperlink 2 2 2 5 3 3" xfId="2926"/>
    <cellStyle name="Hyperlink 2 2 2 5 4" xfId="1268"/>
    <cellStyle name="Hyperlink 2 2 2 5 4 2" xfId="3479"/>
    <cellStyle name="Hyperlink 2 2 2 5 5" xfId="237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3" xfId="1636"/>
    <cellStyle name="Hyperlink 2 2 2 6 2 3 2" xfId="3847"/>
    <cellStyle name="Hyperlink 2 2 2 6 2 4" xfId="2742"/>
    <cellStyle name="Hyperlink 2 2 2 6 3" xfId="799"/>
    <cellStyle name="Hyperlink 2 2 2 6 3 2" xfId="1912"/>
    <cellStyle name="Hyperlink 2 2 2 6 3 2 2" xfId="4123"/>
    <cellStyle name="Hyperlink 2 2 2 6 3 3" xfId="3018"/>
    <cellStyle name="Hyperlink 2 2 2 6 4" xfId="1360"/>
    <cellStyle name="Hyperlink 2 2 2 6 4 2" xfId="3571"/>
    <cellStyle name="Hyperlink 2 2 2 6 5" xfId="246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3" xfId="1452"/>
    <cellStyle name="Hyperlink 2 2 2 7 3 2" xfId="3663"/>
    <cellStyle name="Hyperlink 2 2 2 7 4" xfId="2558"/>
    <cellStyle name="Hyperlink 2 2 2 8" xfId="615"/>
    <cellStyle name="Hyperlink 2 2 2 8 2" xfId="1728"/>
    <cellStyle name="Hyperlink 2 2 2 8 2 2" xfId="3939"/>
    <cellStyle name="Hyperlink 2 2 2 8 3" xfId="2834"/>
    <cellStyle name="Hyperlink 2 2 2 9" xfId="1176"/>
    <cellStyle name="Hyperlink 2 2 2 9 2" xfId="3387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3" xfId="1615"/>
    <cellStyle name="Hyperlink 2 2 3 2 2 2 2 3 2" xfId="3826"/>
    <cellStyle name="Hyperlink 2 2 3 2 2 2 2 4" xfId="272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4" xfId="1339"/>
    <cellStyle name="Hyperlink 2 2 3 2 2 2 4 2" xfId="3550"/>
    <cellStyle name="Hyperlink 2 2 3 2 2 2 5" xfId="244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3" xfId="1707"/>
    <cellStyle name="Hyperlink 2 2 3 2 2 3 2 3 2" xfId="3918"/>
    <cellStyle name="Hyperlink 2 2 3 2 2 3 2 4" xfId="281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4" xfId="1431"/>
    <cellStyle name="Hyperlink 2 2 3 2 2 3 4 2" xfId="3642"/>
    <cellStyle name="Hyperlink 2 2 3 2 2 3 5" xfId="253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3" xfId="1523"/>
    <cellStyle name="Hyperlink 2 2 3 2 2 4 3 2" xfId="3734"/>
    <cellStyle name="Hyperlink 2 2 3 2 2 4 4" xfId="262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6" xfId="1247"/>
    <cellStyle name="Hyperlink 2 2 3 2 2 6 2" xfId="3458"/>
    <cellStyle name="Hyperlink 2 2 3 2 2 7" xfId="235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3" xfId="1569"/>
    <cellStyle name="Hyperlink 2 2 3 2 3 2 3 2" xfId="3780"/>
    <cellStyle name="Hyperlink 2 2 3 2 3 2 4" xfId="267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4" xfId="1293"/>
    <cellStyle name="Hyperlink 2 2 3 2 3 4 2" xfId="3504"/>
    <cellStyle name="Hyperlink 2 2 3 2 3 5" xfId="239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3" xfId="1661"/>
    <cellStyle name="Hyperlink 2 2 3 2 4 2 3 2" xfId="3872"/>
    <cellStyle name="Hyperlink 2 2 3 2 4 2 4" xfId="276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4" xfId="1385"/>
    <cellStyle name="Hyperlink 2 2 3 2 4 4 2" xfId="3596"/>
    <cellStyle name="Hyperlink 2 2 3 2 4 5" xfId="249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3" xfId="1477"/>
    <cellStyle name="Hyperlink 2 2 3 2 5 3 2" xfId="3688"/>
    <cellStyle name="Hyperlink 2 2 3 2 5 4" xfId="2583"/>
    <cellStyle name="Hyperlink 2 2 3 2 6" xfId="640"/>
    <cellStyle name="Hyperlink 2 2 3 2 6 2" xfId="1753"/>
    <cellStyle name="Hyperlink 2 2 3 2 6 2 2" xfId="3964"/>
    <cellStyle name="Hyperlink 2 2 3 2 6 3" xfId="2859"/>
    <cellStyle name="Hyperlink 2 2 3 2 7" xfId="1201"/>
    <cellStyle name="Hyperlink 2 2 3 2 7 2" xfId="3412"/>
    <cellStyle name="Hyperlink 2 2 3 2 8" xfId="230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3" xfId="1595"/>
    <cellStyle name="Hyperlink 2 2 3 3 2 2 3 2" xfId="3806"/>
    <cellStyle name="Hyperlink 2 2 3 3 2 2 4" xfId="270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4" xfId="1319"/>
    <cellStyle name="Hyperlink 2 2 3 3 2 4 2" xfId="3530"/>
    <cellStyle name="Hyperlink 2 2 3 3 2 5" xfId="242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3" xfId="1687"/>
    <cellStyle name="Hyperlink 2 2 3 3 3 2 3 2" xfId="3898"/>
    <cellStyle name="Hyperlink 2 2 3 3 3 2 4" xfId="279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4" xfId="1411"/>
    <cellStyle name="Hyperlink 2 2 3 3 3 4 2" xfId="3622"/>
    <cellStyle name="Hyperlink 2 2 3 3 3 5" xfId="251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3" xfId="1503"/>
    <cellStyle name="Hyperlink 2 2 3 3 4 3 2" xfId="3714"/>
    <cellStyle name="Hyperlink 2 2 3 3 4 4" xfId="2609"/>
    <cellStyle name="Hyperlink 2 2 3 3 5" xfId="666"/>
    <cellStyle name="Hyperlink 2 2 3 3 5 2" xfId="1779"/>
    <cellStyle name="Hyperlink 2 2 3 3 5 2 2" xfId="3990"/>
    <cellStyle name="Hyperlink 2 2 3 3 5 3" xfId="2885"/>
    <cellStyle name="Hyperlink 2 2 3 3 6" xfId="1227"/>
    <cellStyle name="Hyperlink 2 2 3 3 6 2" xfId="3438"/>
    <cellStyle name="Hyperlink 2 2 3 3 7" xfId="233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3" xfId="1549"/>
    <cellStyle name="Hyperlink 2 2 3 4 2 3 2" xfId="3760"/>
    <cellStyle name="Hyperlink 2 2 3 4 2 4" xfId="2655"/>
    <cellStyle name="Hyperlink 2 2 3 4 3" xfId="712"/>
    <cellStyle name="Hyperlink 2 2 3 4 3 2" xfId="1825"/>
    <cellStyle name="Hyperlink 2 2 3 4 3 2 2" xfId="4036"/>
    <cellStyle name="Hyperlink 2 2 3 4 3 3" xfId="2931"/>
    <cellStyle name="Hyperlink 2 2 3 4 4" xfId="1273"/>
    <cellStyle name="Hyperlink 2 2 3 4 4 2" xfId="3484"/>
    <cellStyle name="Hyperlink 2 2 3 4 5" xfId="237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3" xfId="1641"/>
    <cellStyle name="Hyperlink 2 2 3 5 2 3 2" xfId="3852"/>
    <cellStyle name="Hyperlink 2 2 3 5 2 4" xfId="2747"/>
    <cellStyle name="Hyperlink 2 2 3 5 3" xfId="804"/>
    <cellStyle name="Hyperlink 2 2 3 5 3 2" xfId="1917"/>
    <cellStyle name="Hyperlink 2 2 3 5 3 2 2" xfId="4128"/>
    <cellStyle name="Hyperlink 2 2 3 5 3 3" xfId="3023"/>
    <cellStyle name="Hyperlink 2 2 3 5 4" xfId="1365"/>
    <cellStyle name="Hyperlink 2 2 3 5 4 2" xfId="3576"/>
    <cellStyle name="Hyperlink 2 2 3 5 5" xfId="247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3" xfId="1457"/>
    <cellStyle name="Hyperlink 2 2 3 6 3 2" xfId="3668"/>
    <cellStyle name="Hyperlink 2 2 3 6 4" xfId="2563"/>
    <cellStyle name="Hyperlink 2 2 3 7" xfId="620"/>
    <cellStyle name="Hyperlink 2 2 3 7 2" xfId="1733"/>
    <cellStyle name="Hyperlink 2 2 3 7 2 2" xfId="3944"/>
    <cellStyle name="Hyperlink 2 2 3 7 3" xfId="283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3" xfId="1605"/>
    <cellStyle name="Hyperlink 2 2 4 2 2 2 3 2" xfId="3816"/>
    <cellStyle name="Hyperlink 2 2 4 2 2 2 4" xfId="271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4" xfId="1329"/>
    <cellStyle name="Hyperlink 2 2 4 2 2 4 2" xfId="3540"/>
    <cellStyle name="Hyperlink 2 2 4 2 2 5" xfId="243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3" xfId="1697"/>
    <cellStyle name="Hyperlink 2 2 4 2 3 2 3 2" xfId="3908"/>
    <cellStyle name="Hyperlink 2 2 4 2 3 2 4" xfId="280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4" xfId="1421"/>
    <cellStyle name="Hyperlink 2 2 4 2 3 4 2" xfId="3632"/>
    <cellStyle name="Hyperlink 2 2 4 2 3 5" xfId="252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3" xfId="1513"/>
    <cellStyle name="Hyperlink 2 2 4 2 4 3 2" xfId="3724"/>
    <cellStyle name="Hyperlink 2 2 4 2 4 4" xfId="2619"/>
    <cellStyle name="Hyperlink 2 2 4 2 5" xfId="676"/>
    <cellStyle name="Hyperlink 2 2 4 2 5 2" xfId="1789"/>
    <cellStyle name="Hyperlink 2 2 4 2 5 2 2" xfId="4000"/>
    <cellStyle name="Hyperlink 2 2 4 2 5 3" xfId="2895"/>
    <cellStyle name="Hyperlink 2 2 4 2 6" xfId="1237"/>
    <cellStyle name="Hyperlink 2 2 4 2 6 2" xfId="3448"/>
    <cellStyle name="Hyperlink 2 2 4 2 7" xfId="234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3" xfId="1559"/>
    <cellStyle name="Hyperlink 2 2 4 3 2 3 2" xfId="3770"/>
    <cellStyle name="Hyperlink 2 2 4 3 2 4" xfId="2665"/>
    <cellStyle name="Hyperlink 2 2 4 3 3" xfId="722"/>
    <cellStyle name="Hyperlink 2 2 4 3 3 2" xfId="1835"/>
    <cellStyle name="Hyperlink 2 2 4 3 3 2 2" xfId="4046"/>
    <cellStyle name="Hyperlink 2 2 4 3 3 3" xfId="2941"/>
    <cellStyle name="Hyperlink 2 2 4 3 4" xfId="1283"/>
    <cellStyle name="Hyperlink 2 2 4 3 4 2" xfId="3494"/>
    <cellStyle name="Hyperlink 2 2 4 3 5" xfId="238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3" xfId="1651"/>
    <cellStyle name="Hyperlink 2 2 4 4 2 3 2" xfId="3862"/>
    <cellStyle name="Hyperlink 2 2 4 4 2 4" xfId="2757"/>
    <cellStyle name="Hyperlink 2 2 4 4 3" xfId="814"/>
    <cellStyle name="Hyperlink 2 2 4 4 3 2" xfId="1927"/>
    <cellStyle name="Hyperlink 2 2 4 4 3 2 2" xfId="4138"/>
    <cellStyle name="Hyperlink 2 2 4 4 3 3" xfId="3033"/>
    <cellStyle name="Hyperlink 2 2 4 4 4" xfId="1375"/>
    <cellStyle name="Hyperlink 2 2 4 4 4 2" xfId="3586"/>
    <cellStyle name="Hyperlink 2 2 4 4 5" xfId="248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3" xfId="1467"/>
    <cellStyle name="Hyperlink 2 2 4 5 3 2" xfId="3678"/>
    <cellStyle name="Hyperlink 2 2 4 5 4" xfId="2573"/>
    <cellStyle name="Hyperlink 2 2 4 6" xfId="630"/>
    <cellStyle name="Hyperlink 2 2 4 6 2" xfId="1743"/>
    <cellStyle name="Hyperlink 2 2 4 6 2 2" xfId="3954"/>
    <cellStyle name="Hyperlink 2 2 4 6 3" xfId="2849"/>
    <cellStyle name="Hyperlink 2 2 4 7" xfId="1191"/>
    <cellStyle name="Hyperlink 2 2 4 7 2" xfId="3402"/>
    <cellStyle name="Hyperlink 2 2 4 8" xfId="229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3" xfId="1626"/>
    <cellStyle name="Hyperlink 2 2 5 2 2 2 3 2" xfId="3837"/>
    <cellStyle name="Hyperlink 2 2 5 2 2 2 4" xfId="273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4" xfId="1350"/>
    <cellStyle name="Hyperlink 2 2 5 2 2 4 2" xfId="3561"/>
    <cellStyle name="Hyperlink 2 2 5 2 2 5" xfId="245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3" xfId="1718"/>
    <cellStyle name="Hyperlink 2 2 5 2 3 2 3 2" xfId="3929"/>
    <cellStyle name="Hyperlink 2 2 5 2 3 2 4" xfId="282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4" xfId="1442"/>
    <cellStyle name="Hyperlink 2 2 5 2 3 4 2" xfId="3653"/>
    <cellStyle name="Hyperlink 2 2 5 2 3 5" xfId="254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3" xfId="1534"/>
    <cellStyle name="Hyperlink 2 2 5 2 4 3 2" xfId="3745"/>
    <cellStyle name="Hyperlink 2 2 5 2 4 4" xfId="2640"/>
    <cellStyle name="Hyperlink 2 2 5 2 5" xfId="697"/>
    <cellStyle name="Hyperlink 2 2 5 2 5 2" xfId="1810"/>
    <cellStyle name="Hyperlink 2 2 5 2 5 2 2" xfId="4021"/>
    <cellStyle name="Hyperlink 2 2 5 2 5 3" xfId="2916"/>
    <cellStyle name="Hyperlink 2 2 5 2 6" xfId="1258"/>
    <cellStyle name="Hyperlink 2 2 5 2 6 2" xfId="3469"/>
    <cellStyle name="Hyperlink 2 2 5 2 7" xfId="236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3" xfId="1580"/>
    <cellStyle name="Hyperlink 2 2 5 3 2 3 2" xfId="3791"/>
    <cellStyle name="Hyperlink 2 2 5 3 2 4" xfId="2686"/>
    <cellStyle name="Hyperlink 2 2 5 3 3" xfId="743"/>
    <cellStyle name="Hyperlink 2 2 5 3 3 2" xfId="1856"/>
    <cellStyle name="Hyperlink 2 2 5 3 3 2 2" xfId="4067"/>
    <cellStyle name="Hyperlink 2 2 5 3 3 3" xfId="2962"/>
    <cellStyle name="Hyperlink 2 2 5 3 4" xfId="1304"/>
    <cellStyle name="Hyperlink 2 2 5 3 4 2" xfId="3515"/>
    <cellStyle name="Hyperlink 2 2 5 3 5" xfId="241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3" xfId="1672"/>
    <cellStyle name="Hyperlink 2 2 5 4 2 3 2" xfId="3883"/>
    <cellStyle name="Hyperlink 2 2 5 4 2 4" xfId="2778"/>
    <cellStyle name="Hyperlink 2 2 5 4 3" xfId="835"/>
    <cellStyle name="Hyperlink 2 2 5 4 3 2" xfId="1948"/>
    <cellStyle name="Hyperlink 2 2 5 4 3 2 2" xfId="4159"/>
    <cellStyle name="Hyperlink 2 2 5 4 3 3" xfId="3054"/>
    <cellStyle name="Hyperlink 2 2 5 4 4" xfId="1396"/>
    <cellStyle name="Hyperlink 2 2 5 4 4 2" xfId="3607"/>
    <cellStyle name="Hyperlink 2 2 5 4 5" xfId="250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3" xfId="1488"/>
    <cellStyle name="Hyperlink 2 2 5 5 3 2" xfId="3699"/>
    <cellStyle name="Hyperlink 2 2 5 5 4" xfId="2594"/>
    <cellStyle name="Hyperlink 2 2 5 6" xfId="651"/>
    <cellStyle name="Hyperlink 2 2 5 6 2" xfId="1764"/>
    <cellStyle name="Hyperlink 2 2 5 6 2 2" xfId="3975"/>
    <cellStyle name="Hyperlink 2 2 5 6 3" xfId="2870"/>
    <cellStyle name="Hyperlink 2 2 5 7" xfId="1212"/>
    <cellStyle name="Hyperlink 2 2 5 7 2" xfId="3423"/>
    <cellStyle name="Hyperlink 2 2 5 8" xfId="231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3" xfId="1585"/>
    <cellStyle name="Hyperlink 2 2 6 2 2 3 2" xfId="3796"/>
    <cellStyle name="Hyperlink 2 2 6 2 2 4" xfId="2691"/>
    <cellStyle name="Hyperlink 2 2 6 2 3" xfId="748"/>
    <cellStyle name="Hyperlink 2 2 6 2 3 2" xfId="1861"/>
    <cellStyle name="Hyperlink 2 2 6 2 3 2 2" xfId="4072"/>
    <cellStyle name="Hyperlink 2 2 6 2 3 3" xfId="2967"/>
    <cellStyle name="Hyperlink 2 2 6 2 4" xfId="1309"/>
    <cellStyle name="Hyperlink 2 2 6 2 4 2" xfId="3520"/>
    <cellStyle name="Hyperlink 2 2 6 2 5" xfId="241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3" xfId="1677"/>
    <cellStyle name="Hyperlink 2 2 6 3 2 3 2" xfId="3888"/>
    <cellStyle name="Hyperlink 2 2 6 3 2 4" xfId="2783"/>
    <cellStyle name="Hyperlink 2 2 6 3 3" xfId="840"/>
    <cellStyle name="Hyperlink 2 2 6 3 3 2" xfId="1953"/>
    <cellStyle name="Hyperlink 2 2 6 3 3 2 2" xfId="4164"/>
    <cellStyle name="Hyperlink 2 2 6 3 3 3" xfId="3059"/>
    <cellStyle name="Hyperlink 2 2 6 3 4" xfId="1401"/>
    <cellStyle name="Hyperlink 2 2 6 3 4 2" xfId="3612"/>
    <cellStyle name="Hyperlink 2 2 6 3 5" xfId="250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3" xfId="1493"/>
    <cellStyle name="Hyperlink 2 2 6 4 3 2" xfId="3704"/>
    <cellStyle name="Hyperlink 2 2 6 4 4" xfId="2599"/>
    <cellStyle name="Hyperlink 2 2 6 5" xfId="656"/>
    <cellStyle name="Hyperlink 2 2 6 5 2" xfId="1769"/>
    <cellStyle name="Hyperlink 2 2 6 5 2 2" xfId="3980"/>
    <cellStyle name="Hyperlink 2 2 6 5 3" xfId="2875"/>
    <cellStyle name="Hyperlink 2 2 6 6" xfId="1217"/>
    <cellStyle name="Hyperlink 2 2 6 6 2" xfId="3428"/>
    <cellStyle name="Hyperlink 2 2 6 7" xfId="232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3" xfId="1539"/>
    <cellStyle name="Hyperlink 2 2 7 2 3 2" xfId="3750"/>
    <cellStyle name="Hyperlink 2 2 7 2 4" xfId="2645"/>
    <cellStyle name="Hyperlink 2 2 7 3" xfId="702"/>
    <cellStyle name="Hyperlink 2 2 7 3 2" xfId="1815"/>
    <cellStyle name="Hyperlink 2 2 7 3 2 2" xfId="4026"/>
    <cellStyle name="Hyperlink 2 2 7 3 3" xfId="2921"/>
    <cellStyle name="Hyperlink 2 2 7 4" xfId="1263"/>
    <cellStyle name="Hyperlink 2 2 7 4 2" xfId="3474"/>
    <cellStyle name="Hyperlink 2 2 7 5" xfId="236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3" xfId="1631"/>
    <cellStyle name="Hyperlink 2 2 8 2 3 2" xfId="3842"/>
    <cellStyle name="Hyperlink 2 2 8 2 4" xfId="2737"/>
    <cellStyle name="Hyperlink 2 2 8 3" xfId="794"/>
    <cellStyle name="Hyperlink 2 2 8 3 2" xfId="1907"/>
    <cellStyle name="Hyperlink 2 2 8 3 2 2" xfId="4118"/>
    <cellStyle name="Hyperlink 2 2 8 3 3" xfId="3013"/>
    <cellStyle name="Hyperlink 2 2 8 4" xfId="1355"/>
    <cellStyle name="Hyperlink 2 2 8 4 2" xfId="3566"/>
    <cellStyle name="Hyperlink 2 2 8 5" xfId="246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3" xfId="1447"/>
    <cellStyle name="Hyperlink 2 2 9 3 2" xfId="3658"/>
    <cellStyle name="Hyperlink 2 2 9 4" xfId="2553"/>
    <cellStyle name="Hyperlink 2 3" xfId="60"/>
    <cellStyle name="Hyperlink 2 3 10" xfId="228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3" xfId="1618"/>
    <cellStyle name="Hyperlink 2 3 2 2 2 2 2 3 2" xfId="3829"/>
    <cellStyle name="Hyperlink 2 3 2 2 2 2 2 4" xfId="272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4" xfId="1342"/>
    <cellStyle name="Hyperlink 2 3 2 2 2 2 4 2" xfId="3553"/>
    <cellStyle name="Hyperlink 2 3 2 2 2 2 5" xfId="244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3" xfId="1710"/>
    <cellStyle name="Hyperlink 2 3 2 2 2 3 2 3 2" xfId="3921"/>
    <cellStyle name="Hyperlink 2 3 2 2 2 3 2 4" xfId="281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4" xfId="1434"/>
    <cellStyle name="Hyperlink 2 3 2 2 2 3 4 2" xfId="3645"/>
    <cellStyle name="Hyperlink 2 3 2 2 2 3 5" xfId="254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3" xfId="1526"/>
    <cellStyle name="Hyperlink 2 3 2 2 2 4 3 2" xfId="3737"/>
    <cellStyle name="Hyperlink 2 3 2 2 2 4 4" xfId="263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6" xfId="1250"/>
    <cellStyle name="Hyperlink 2 3 2 2 2 6 2" xfId="3461"/>
    <cellStyle name="Hyperlink 2 3 2 2 2 7" xfId="235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3" xfId="1572"/>
    <cellStyle name="Hyperlink 2 3 2 2 3 2 3 2" xfId="3783"/>
    <cellStyle name="Hyperlink 2 3 2 2 3 2 4" xfId="267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4" xfId="1296"/>
    <cellStyle name="Hyperlink 2 3 2 2 3 4 2" xfId="3507"/>
    <cellStyle name="Hyperlink 2 3 2 2 3 5" xfId="240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3" xfId="1664"/>
    <cellStyle name="Hyperlink 2 3 2 2 4 2 3 2" xfId="3875"/>
    <cellStyle name="Hyperlink 2 3 2 2 4 2 4" xfId="277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4" xfId="1388"/>
    <cellStyle name="Hyperlink 2 3 2 2 4 4 2" xfId="3599"/>
    <cellStyle name="Hyperlink 2 3 2 2 4 5" xfId="249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3" xfId="1480"/>
    <cellStyle name="Hyperlink 2 3 2 2 5 3 2" xfId="3691"/>
    <cellStyle name="Hyperlink 2 3 2 2 5 4" xfId="2586"/>
    <cellStyle name="Hyperlink 2 3 2 2 6" xfId="643"/>
    <cellStyle name="Hyperlink 2 3 2 2 6 2" xfId="1756"/>
    <cellStyle name="Hyperlink 2 3 2 2 6 2 2" xfId="3967"/>
    <cellStyle name="Hyperlink 2 3 2 2 6 3" xfId="2862"/>
    <cellStyle name="Hyperlink 2 3 2 2 7" xfId="1204"/>
    <cellStyle name="Hyperlink 2 3 2 2 7 2" xfId="3415"/>
    <cellStyle name="Hyperlink 2 3 2 2 8" xfId="231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3" xfId="1598"/>
    <cellStyle name="Hyperlink 2 3 2 3 2 2 3 2" xfId="3809"/>
    <cellStyle name="Hyperlink 2 3 2 3 2 2 4" xfId="270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4" xfId="1322"/>
    <cellStyle name="Hyperlink 2 3 2 3 2 4 2" xfId="3533"/>
    <cellStyle name="Hyperlink 2 3 2 3 2 5" xfId="242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3" xfId="1690"/>
    <cellStyle name="Hyperlink 2 3 2 3 3 2 3 2" xfId="3901"/>
    <cellStyle name="Hyperlink 2 3 2 3 3 2 4" xfId="279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4" xfId="1414"/>
    <cellStyle name="Hyperlink 2 3 2 3 3 4 2" xfId="3625"/>
    <cellStyle name="Hyperlink 2 3 2 3 3 5" xfId="252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3" xfId="1506"/>
    <cellStyle name="Hyperlink 2 3 2 3 4 3 2" xfId="3717"/>
    <cellStyle name="Hyperlink 2 3 2 3 4 4" xfId="2612"/>
    <cellStyle name="Hyperlink 2 3 2 3 5" xfId="669"/>
    <cellStyle name="Hyperlink 2 3 2 3 5 2" xfId="1782"/>
    <cellStyle name="Hyperlink 2 3 2 3 5 2 2" xfId="3993"/>
    <cellStyle name="Hyperlink 2 3 2 3 5 3" xfId="2888"/>
    <cellStyle name="Hyperlink 2 3 2 3 6" xfId="1230"/>
    <cellStyle name="Hyperlink 2 3 2 3 6 2" xfId="3441"/>
    <cellStyle name="Hyperlink 2 3 2 3 7" xfId="233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3" xfId="1552"/>
    <cellStyle name="Hyperlink 2 3 2 4 2 3 2" xfId="3763"/>
    <cellStyle name="Hyperlink 2 3 2 4 2 4" xfId="2658"/>
    <cellStyle name="Hyperlink 2 3 2 4 3" xfId="715"/>
    <cellStyle name="Hyperlink 2 3 2 4 3 2" xfId="1828"/>
    <cellStyle name="Hyperlink 2 3 2 4 3 2 2" xfId="4039"/>
    <cellStyle name="Hyperlink 2 3 2 4 3 3" xfId="2934"/>
    <cellStyle name="Hyperlink 2 3 2 4 4" xfId="1276"/>
    <cellStyle name="Hyperlink 2 3 2 4 4 2" xfId="3487"/>
    <cellStyle name="Hyperlink 2 3 2 4 5" xfId="238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3" xfId="1644"/>
    <cellStyle name="Hyperlink 2 3 2 5 2 3 2" xfId="3855"/>
    <cellStyle name="Hyperlink 2 3 2 5 2 4" xfId="2750"/>
    <cellStyle name="Hyperlink 2 3 2 5 3" xfId="807"/>
    <cellStyle name="Hyperlink 2 3 2 5 3 2" xfId="1920"/>
    <cellStyle name="Hyperlink 2 3 2 5 3 2 2" xfId="4131"/>
    <cellStyle name="Hyperlink 2 3 2 5 3 3" xfId="3026"/>
    <cellStyle name="Hyperlink 2 3 2 5 4" xfId="1368"/>
    <cellStyle name="Hyperlink 2 3 2 5 4 2" xfId="3579"/>
    <cellStyle name="Hyperlink 2 3 2 5 5" xfId="247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3" xfId="1460"/>
    <cellStyle name="Hyperlink 2 3 2 6 3 2" xfId="3671"/>
    <cellStyle name="Hyperlink 2 3 2 6 4" xfId="2566"/>
    <cellStyle name="Hyperlink 2 3 2 7" xfId="623"/>
    <cellStyle name="Hyperlink 2 3 2 7 2" xfId="1736"/>
    <cellStyle name="Hyperlink 2 3 2 7 2 2" xfId="3947"/>
    <cellStyle name="Hyperlink 2 3 2 7 3" xfId="284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3" xfId="1608"/>
    <cellStyle name="Hyperlink 2 3 3 2 2 2 3 2" xfId="3819"/>
    <cellStyle name="Hyperlink 2 3 3 2 2 2 4" xfId="271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4" xfId="1332"/>
    <cellStyle name="Hyperlink 2 3 3 2 2 4 2" xfId="3543"/>
    <cellStyle name="Hyperlink 2 3 3 2 2 5" xfId="243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3" xfId="1700"/>
    <cellStyle name="Hyperlink 2 3 3 2 3 2 3 2" xfId="3911"/>
    <cellStyle name="Hyperlink 2 3 3 2 3 2 4" xfId="280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4" xfId="1424"/>
    <cellStyle name="Hyperlink 2 3 3 2 3 4 2" xfId="3635"/>
    <cellStyle name="Hyperlink 2 3 3 2 3 5" xfId="253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3" xfId="1516"/>
    <cellStyle name="Hyperlink 2 3 3 2 4 3 2" xfId="3727"/>
    <cellStyle name="Hyperlink 2 3 3 2 4 4" xfId="2622"/>
    <cellStyle name="Hyperlink 2 3 3 2 5" xfId="679"/>
    <cellStyle name="Hyperlink 2 3 3 2 5 2" xfId="1792"/>
    <cellStyle name="Hyperlink 2 3 3 2 5 2 2" xfId="4003"/>
    <cellStyle name="Hyperlink 2 3 3 2 5 3" xfId="2898"/>
    <cellStyle name="Hyperlink 2 3 3 2 6" xfId="1240"/>
    <cellStyle name="Hyperlink 2 3 3 2 6 2" xfId="3451"/>
    <cellStyle name="Hyperlink 2 3 3 2 7" xfId="234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3" xfId="1562"/>
    <cellStyle name="Hyperlink 2 3 3 3 2 3 2" xfId="3773"/>
    <cellStyle name="Hyperlink 2 3 3 3 2 4" xfId="2668"/>
    <cellStyle name="Hyperlink 2 3 3 3 3" xfId="725"/>
    <cellStyle name="Hyperlink 2 3 3 3 3 2" xfId="1838"/>
    <cellStyle name="Hyperlink 2 3 3 3 3 2 2" xfId="4049"/>
    <cellStyle name="Hyperlink 2 3 3 3 3 3" xfId="2944"/>
    <cellStyle name="Hyperlink 2 3 3 3 4" xfId="1286"/>
    <cellStyle name="Hyperlink 2 3 3 3 4 2" xfId="3497"/>
    <cellStyle name="Hyperlink 2 3 3 3 5" xfId="239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3" xfId="1654"/>
    <cellStyle name="Hyperlink 2 3 3 4 2 3 2" xfId="3865"/>
    <cellStyle name="Hyperlink 2 3 3 4 2 4" xfId="2760"/>
    <cellStyle name="Hyperlink 2 3 3 4 3" xfId="817"/>
    <cellStyle name="Hyperlink 2 3 3 4 3 2" xfId="1930"/>
    <cellStyle name="Hyperlink 2 3 3 4 3 2 2" xfId="4141"/>
    <cellStyle name="Hyperlink 2 3 3 4 3 3" xfId="3036"/>
    <cellStyle name="Hyperlink 2 3 3 4 4" xfId="1378"/>
    <cellStyle name="Hyperlink 2 3 3 4 4 2" xfId="3589"/>
    <cellStyle name="Hyperlink 2 3 3 4 5" xfId="248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3" xfId="1470"/>
    <cellStyle name="Hyperlink 2 3 3 5 3 2" xfId="3681"/>
    <cellStyle name="Hyperlink 2 3 3 5 4" xfId="2576"/>
    <cellStyle name="Hyperlink 2 3 3 6" xfId="633"/>
    <cellStyle name="Hyperlink 2 3 3 6 2" xfId="1746"/>
    <cellStyle name="Hyperlink 2 3 3 6 2 2" xfId="3957"/>
    <cellStyle name="Hyperlink 2 3 3 6 3" xfId="2852"/>
    <cellStyle name="Hyperlink 2 3 3 7" xfId="1194"/>
    <cellStyle name="Hyperlink 2 3 3 7 2" xfId="3405"/>
    <cellStyle name="Hyperlink 2 3 3 8" xfId="230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3" xfId="1588"/>
    <cellStyle name="Hyperlink 2 3 4 2 2 3 2" xfId="3799"/>
    <cellStyle name="Hyperlink 2 3 4 2 2 4" xfId="2694"/>
    <cellStyle name="Hyperlink 2 3 4 2 3" xfId="751"/>
    <cellStyle name="Hyperlink 2 3 4 2 3 2" xfId="1864"/>
    <cellStyle name="Hyperlink 2 3 4 2 3 2 2" xfId="4075"/>
    <cellStyle name="Hyperlink 2 3 4 2 3 3" xfId="2970"/>
    <cellStyle name="Hyperlink 2 3 4 2 4" xfId="1312"/>
    <cellStyle name="Hyperlink 2 3 4 2 4 2" xfId="3523"/>
    <cellStyle name="Hyperlink 2 3 4 2 5" xfId="241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3" xfId="1680"/>
    <cellStyle name="Hyperlink 2 3 4 3 2 3 2" xfId="3891"/>
    <cellStyle name="Hyperlink 2 3 4 3 2 4" xfId="2786"/>
    <cellStyle name="Hyperlink 2 3 4 3 3" xfId="843"/>
    <cellStyle name="Hyperlink 2 3 4 3 3 2" xfId="1956"/>
    <cellStyle name="Hyperlink 2 3 4 3 3 2 2" xfId="4167"/>
    <cellStyle name="Hyperlink 2 3 4 3 3 3" xfId="3062"/>
    <cellStyle name="Hyperlink 2 3 4 3 4" xfId="1404"/>
    <cellStyle name="Hyperlink 2 3 4 3 4 2" xfId="3615"/>
    <cellStyle name="Hyperlink 2 3 4 3 5" xfId="251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3" xfId="1496"/>
    <cellStyle name="Hyperlink 2 3 4 4 3 2" xfId="3707"/>
    <cellStyle name="Hyperlink 2 3 4 4 4" xfId="2602"/>
    <cellStyle name="Hyperlink 2 3 4 5" xfId="659"/>
    <cellStyle name="Hyperlink 2 3 4 5 2" xfId="1772"/>
    <cellStyle name="Hyperlink 2 3 4 5 2 2" xfId="3983"/>
    <cellStyle name="Hyperlink 2 3 4 5 3" xfId="2878"/>
    <cellStyle name="Hyperlink 2 3 4 6" xfId="1220"/>
    <cellStyle name="Hyperlink 2 3 4 6 2" xfId="3431"/>
    <cellStyle name="Hyperlink 2 3 4 7" xfId="232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3" xfId="1542"/>
    <cellStyle name="Hyperlink 2 3 5 2 3 2" xfId="3753"/>
    <cellStyle name="Hyperlink 2 3 5 2 4" xfId="2648"/>
    <cellStyle name="Hyperlink 2 3 5 3" xfId="705"/>
    <cellStyle name="Hyperlink 2 3 5 3 2" xfId="1818"/>
    <cellStyle name="Hyperlink 2 3 5 3 2 2" xfId="4029"/>
    <cellStyle name="Hyperlink 2 3 5 3 3" xfId="2924"/>
    <cellStyle name="Hyperlink 2 3 5 4" xfId="1266"/>
    <cellStyle name="Hyperlink 2 3 5 4 2" xfId="3477"/>
    <cellStyle name="Hyperlink 2 3 5 5" xfId="237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3" xfId="1634"/>
    <cellStyle name="Hyperlink 2 3 6 2 3 2" xfId="3845"/>
    <cellStyle name="Hyperlink 2 3 6 2 4" xfId="2740"/>
    <cellStyle name="Hyperlink 2 3 6 3" xfId="797"/>
    <cellStyle name="Hyperlink 2 3 6 3 2" xfId="1910"/>
    <cellStyle name="Hyperlink 2 3 6 3 2 2" xfId="4121"/>
    <cellStyle name="Hyperlink 2 3 6 3 3" xfId="3016"/>
    <cellStyle name="Hyperlink 2 3 6 4" xfId="1358"/>
    <cellStyle name="Hyperlink 2 3 6 4 2" xfId="3569"/>
    <cellStyle name="Hyperlink 2 3 6 5" xfId="246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3" xfId="1450"/>
    <cellStyle name="Hyperlink 2 3 7 3 2" xfId="3661"/>
    <cellStyle name="Hyperlink 2 3 7 4" xfId="2556"/>
    <cellStyle name="Hyperlink 2 3 8" xfId="613"/>
    <cellStyle name="Hyperlink 2 3 8 2" xfId="1726"/>
    <cellStyle name="Hyperlink 2 3 8 2 2" xfId="3937"/>
    <cellStyle name="Hyperlink 2 3 8 3" xfId="2832"/>
    <cellStyle name="Hyperlink 2 3 9" xfId="1174"/>
    <cellStyle name="Hyperlink 2 3 9 2" xfId="3385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3" xfId="1613"/>
    <cellStyle name="Hyperlink 2 4 2 2 2 2 3 2" xfId="3824"/>
    <cellStyle name="Hyperlink 2 4 2 2 2 2 4" xfId="271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4" xfId="1337"/>
    <cellStyle name="Hyperlink 2 4 2 2 2 4 2" xfId="3548"/>
    <cellStyle name="Hyperlink 2 4 2 2 2 5" xfId="244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3" xfId="1705"/>
    <cellStyle name="Hyperlink 2 4 2 2 3 2 3 2" xfId="3916"/>
    <cellStyle name="Hyperlink 2 4 2 2 3 2 4" xfId="281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4" xfId="1429"/>
    <cellStyle name="Hyperlink 2 4 2 2 3 4 2" xfId="3640"/>
    <cellStyle name="Hyperlink 2 4 2 2 3 5" xfId="253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3" xfId="1521"/>
    <cellStyle name="Hyperlink 2 4 2 2 4 3 2" xfId="3732"/>
    <cellStyle name="Hyperlink 2 4 2 2 4 4" xfId="2627"/>
    <cellStyle name="Hyperlink 2 4 2 2 5" xfId="684"/>
    <cellStyle name="Hyperlink 2 4 2 2 5 2" xfId="1797"/>
    <cellStyle name="Hyperlink 2 4 2 2 5 2 2" xfId="4008"/>
    <cellStyle name="Hyperlink 2 4 2 2 5 3" xfId="2903"/>
    <cellStyle name="Hyperlink 2 4 2 2 6" xfId="1245"/>
    <cellStyle name="Hyperlink 2 4 2 2 6 2" xfId="3456"/>
    <cellStyle name="Hyperlink 2 4 2 2 7" xfId="235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3" xfId="1567"/>
    <cellStyle name="Hyperlink 2 4 2 3 2 3 2" xfId="3778"/>
    <cellStyle name="Hyperlink 2 4 2 3 2 4" xfId="2673"/>
    <cellStyle name="Hyperlink 2 4 2 3 3" xfId="730"/>
    <cellStyle name="Hyperlink 2 4 2 3 3 2" xfId="1843"/>
    <cellStyle name="Hyperlink 2 4 2 3 3 2 2" xfId="4054"/>
    <cellStyle name="Hyperlink 2 4 2 3 3 3" xfId="2949"/>
    <cellStyle name="Hyperlink 2 4 2 3 4" xfId="1291"/>
    <cellStyle name="Hyperlink 2 4 2 3 4 2" xfId="3502"/>
    <cellStyle name="Hyperlink 2 4 2 3 5" xfId="239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3" xfId="1659"/>
    <cellStyle name="Hyperlink 2 4 2 4 2 3 2" xfId="3870"/>
    <cellStyle name="Hyperlink 2 4 2 4 2 4" xfId="2765"/>
    <cellStyle name="Hyperlink 2 4 2 4 3" xfId="822"/>
    <cellStyle name="Hyperlink 2 4 2 4 3 2" xfId="1935"/>
    <cellStyle name="Hyperlink 2 4 2 4 3 2 2" xfId="4146"/>
    <cellStyle name="Hyperlink 2 4 2 4 3 3" xfId="3041"/>
    <cellStyle name="Hyperlink 2 4 2 4 4" xfId="1383"/>
    <cellStyle name="Hyperlink 2 4 2 4 4 2" xfId="3594"/>
    <cellStyle name="Hyperlink 2 4 2 4 5" xfId="248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3" xfId="1475"/>
    <cellStyle name="Hyperlink 2 4 2 5 3 2" xfId="3686"/>
    <cellStyle name="Hyperlink 2 4 2 5 4" xfId="2581"/>
    <cellStyle name="Hyperlink 2 4 2 6" xfId="638"/>
    <cellStyle name="Hyperlink 2 4 2 6 2" xfId="1751"/>
    <cellStyle name="Hyperlink 2 4 2 6 2 2" xfId="3962"/>
    <cellStyle name="Hyperlink 2 4 2 6 3" xfId="2857"/>
    <cellStyle name="Hyperlink 2 4 2 7" xfId="1199"/>
    <cellStyle name="Hyperlink 2 4 2 7 2" xfId="3410"/>
    <cellStyle name="Hyperlink 2 4 2 8" xfId="230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3" xfId="1593"/>
    <cellStyle name="Hyperlink 2 4 3 2 2 3 2" xfId="3804"/>
    <cellStyle name="Hyperlink 2 4 3 2 2 4" xfId="2699"/>
    <cellStyle name="Hyperlink 2 4 3 2 3" xfId="756"/>
    <cellStyle name="Hyperlink 2 4 3 2 3 2" xfId="1869"/>
    <cellStyle name="Hyperlink 2 4 3 2 3 2 2" xfId="4080"/>
    <cellStyle name="Hyperlink 2 4 3 2 3 3" xfId="2975"/>
    <cellStyle name="Hyperlink 2 4 3 2 4" xfId="1317"/>
    <cellStyle name="Hyperlink 2 4 3 2 4 2" xfId="3528"/>
    <cellStyle name="Hyperlink 2 4 3 2 5" xfId="242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3" xfId="1685"/>
    <cellStyle name="Hyperlink 2 4 3 3 2 3 2" xfId="3896"/>
    <cellStyle name="Hyperlink 2 4 3 3 2 4" xfId="2791"/>
    <cellStyle name="Hyperlink 2 4 3 3 3" xfId="848"/>
    <cellStyle name="Hyperlink 2 4 3 3 3 2" xfId="1961"/>
    <cellStyle name="Hyperlink 2 4 3 3 3 2 2" xfId="4172"/>
    <cellStyle name="Hyperlink 2 4 3 3 3 3" xfId="3067"/>
    <cellStyle name="Hyperlink 2 4 3 3 4" xfId="1409"/>
    <cellStyle name="Hyperlink 2 4 3 3 4 2" xfId="3620"/>
    <cellStyle name="Hyperlink 2 4 3 3 5" xfId="251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3" xfId="1501"/>
    <cellStyle name="Hyperlink 2 4 3 4 3 2" xfId="3712"/>
    <cellStyle name="Hyperlink 2 4 3 4 4" xfId="2607"/>
    <cellStyle name="Hyperlink 2 4 3 5" xfId="664"/>
    <cellStyle name="Hyperlink 2 4 3 5 2" xfId="1777"/>
    <cellStyle name="Hyperlink 2 4 3 5 2 2" xfId="3988"/>
    <cellStyle name="Hyperlink 2 4 3 5 3" xfId="2883"/>
    <cellStyle name="Hyperlink 2 4 3 6" xfId="1225"/>
    <cellStyle name="Hyperlink 2 4 3 6 2" xfId="3436"/>
    <cellStyle name="Hyperlink 2 4 3 7" xfId="233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3" xfId="1547"/>
    <cellStyle name="Hyperlink 2 4 4 2 3 2" xfId="3758"/>
    <cellStyle name="Hyperlink 2 4 4 2 4" xfId="2653"/>
    <cellStyle name="Hyperlink 2 4 4 3" xfId="710"/>
    <cellStyle name="Hyperlink 2 4 4 3 2" xfId="1823"/>
    <cellStyle name="Hyperlink 2 4 4 3 2 2" xfId="4034"/>
    <cellStyle name="Hyperlink 2 4 4 3 3" xfId="2929"/>
    <cellStyle name="Hyperlink 2 4 4 4" xfId="1271"/>
    <cellStyle name="Hyperlink 2 4 4 4 2" xfId="3482"/>
    <cellStyle name="Hyperlink 2 4 4 5" xfId="237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3" xfId="1639"/>
    <cellStyle name="Hyperlink 2 4 5 2 3 2" xfId="3850"/>
    <cellStyle name="Hyperlink 2 4 5 2 4" xfId="2745"/>
    <cellStyle name="Hyperlink 2 4 5 3" xfId="802"/>
    <cellStyle name="Hyperlink 2 4 5 3 2" xfId="1915"/>
    <cellStyle name="Hyperlink 2 4 5 3 2 2" xfId="4126"/>
    <cellStyle name="Hyperlink 2 4 5 3 3" xfId="3021"/>
    <cellStyle name="Hyperlink 2 4 5 4" xfId="1363"/>
    <cellStyle name="Hyperlink 2 4 5 4 2" xfId="3574"/>
    <cellStyle name="Hyperlink 2 4 5 5" xfId="246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3" xfId="1455"/>
    <cellStyle name="Hyperlink 2 4 6 3 2" xfId="3666"/>
    <cellStyle name="Hyperlink 2 4 6 4" xfId="2561"/>
    <cellStyle name="Hyperlink 2 4 7" xfId="618"/>
    <cellStyle name="Hyperlink 2 4 7 2" xfId="1731"/>
    <cellStyle name="Hyperlink 2 4 7 2 2" xfId="3942"/>
    <cellStyle name="Hyperlink 2 4 7 3" xfId="283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3" xfId="1603"/>
    <cellStyle name="Hyperlink 2 5 2 2 2 3 2" xfId="3814"/>
    <cellStyle name="Hyperlink 2 5 2 2 2 4" xfId="2709"/>
    <cellStyle name="Hyperlink 2 5 2 2 3" xfId="766"/>
    <cellStyle name="Hyperlink 2 5 2 2 3 2" xfId="1879"/>
    <cellStyle name="Hyperlink 2 5 2 2 3 2 2" xfId="4090"/>
    <cellStyle name="Hyperlink 2 5 2 2 3 3" xfId="2985"/>
    <cellStyle name="Hyperlink 2 5 2 2 4" xfId="1327"/>
    <cellStyle name="Hyperlink 2 5 2 2 4 2" xfId="3538"/>
    <cellStyle name="Hyperlink 2 5 2 2 5" xfId="243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3" xfId="1695"/>
    <cellStyle name="Hyperlink 2 5 2 3 2 3 2" xfId="3906"/>
    <cellStyle name="Hyperlink 2 5 2 3 2 4" xfId="2801"/>
    <cellStyle name="Hyperlink 2 5 2 3 3" xfId="858"/>
    <cellStyle name="Hyperlink 2 5 2 3 3 2" xfId="1971"/>
    <cellStyle name="Hyperlink 2 5 2 3 3 2 2" xfId="4182"/>
    <cellStyle name="Hyperlink 2 5 2 3 3 3" xfId="3077"/>
    <cellStyle name="Hyperlink 2 5 2 3 4" xfId="1419"/>
    <cellStyle name="Hyperlink 2 5 2 3 4 2" xfId="3630"/>
    <cellStyle name="Hyperlink 2 5 2 3 5" xfId="252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3" xfId="1511"/>
    <cellStyle name="Hyperlink 2 5 2 4 3 2" xfId="3722"/>
    <cellStyle name="Hyperlink 2 5 2 4 4" xfId="2617"/>
    <cellStyle name="Hyperlink 2 5 2 5" xfId="674"/>
    <cellStyle name="Hyperlink 2 5 2 5 2" xfId="1787"/>
    <cellStyle name="Hyperlink 2 5 2 5 2 2" xfId="3998"/>
    <cellStyle name="Hyperlink 2 5 2 5 3" xfId="2893"/>
    <cellStyle name="Hyperlink 2 5 2 6" xfId="1235"/>
    <cellStyle name="Hyperlink 2 5 2 6 2" xfId="3446"/>
    <cellStyle name="Hyperlink 2 5 2 7" xfId="234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3" xfId="1557"/>
    <cellStyle name="Hyperlink 2 5 3 2 3 2" xfId="3768"/>
    <cellStyle name="Hyperlink 2 5 3 2 4" xfId="2663"/>
    <cellStyle name="Hyperlink 2 5 3 3" xfId="720"/>
    <cellStyle name="Hyperlink 2 5 3 3 2" xfId="1833"/>
    <cellStyle name="Hyperlink 2 5 3 3 2 2" xfId="4044"/>
    <cellStyle name="Hyperlink 2 5 3 3 3" xfId="2939"/>
    <cellStyle name="Hyperlink 2 5 3 4" xfId="1281"/>
    <cellStyle name="Hyperlink 2 5 3 4 2" xfId="3492"/>
    <cellStyle name="Hyperlink 2 5 3 5" xfId="238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3" xfId="1649"/>
    <cellStyle name="Hyperlink 2 5 4 2 3 2" xfId="3860"/>
    <cellStyle name="Hyperlink 2 5 4 2 4" xfId="2755"/>
    <cellStyle name="Hyperlink 2 5 4 3" xfId="812"/>
    <cellStyle name="Hyperlink 2 5 4 3 2" xfId="1925"/>
    <cellStyle name="Hyperlink 2 5 4 3 2 2" xfId="4136"/>
    <cellStyle name="Hyperlink 2 5 4 3 3" xfId="3031"/>
    <cellStyle name="Hyperlink 2 5 4 4" xfId="1373"/>
    <cellStyle name="Hyperlink 2 5 4 4 2" xfId="3584"/>
    <cellStyle name="Hyperlink 2 5 4 5" xfId="247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3" xfId="1465"/>
    <cellStyle name="Hyperlink 2 5 5 3 2" xfId="3676"/>
    <cellStyle name="Hyperlink 2 5 5 4" xfId="2571"/>
    <cellStyle name="Hyperlink 2 5 6" xfId="628"/>
    <cellStyle name="Hyperlink 2 5 6 2" xfId="1741"/>
    <cellStyle name="Hyperlink 2 5 6 2 2" xfId="3952"/>
    <cellStyle name="Hyperlink 2 5 6 3" xfId="2847"/>
    <cellStyle name="Hyperlink 2 5 7" xfId="1189"/>
    <cellStyle name="Hyperlink 2 5 7 2" xfId="3400"/>
    <cellStyle name="Hyperlink 2 5 8" xfId="229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3" xfId="1624"/>
    <cellStyle name="Hyperlink 2 6 2 2 2 3 2" xfId="3835"/>
    <cellStyle name="Hyperlink 2 6 2 2 2 4" xfId="2730"/>
    <cellStyle name="Hyperlink 2 6 2 2 3" xfId="787"/>
    <cellStyle name="Hyperlink 2 6 2 2 3 2" xfId="1900"/>
    <cellStyle name="Hyperlink 2 6 2 2 3 2 2" xfId="4111"/>
    <cellStyle name="Hyperlink 2 6 2 2 3 3" xfId="3006"/>
    <cellStyle name="Hyperlink 2 6 2 2 4" xfId="1348"/>
    <cellStyle name="Hyperlink 2 6 2 2 4 2" xfId="3559"/>
    <cellStyle name="Hyperlink 2 6 2 2 5" xfId="245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3" xfId="1716"/>
    <cellStyle name="Hyperlink 2 6 2 3 2 3 2" xfId="3927"/>
    <cellStyle name="Hyperlink 2 6 2 3 2 4" xfId="2822"/>
    <cellStyle name="Hyperlink 2 6 2 3 3" xfId="879"/>
    <cellStyle name="Hyperlink 2 6 2 3 3 2" xfId="1992"/>
    <cellStyle name="Hyperlink 2 6 2 3 3 2 2" xfId="4203"/>
    <cellStyle name="Hyperlink 2 6 2 3 3 3" xfId="3098"/>
    <cellStyle name="Hyperlink 2 6 2 3 4" xfId="1440"/>
    <cellStyle name="Hyperlink 2 6 2 3 4 2" xfId="3651"/>
    <cellStyle name="Hyperlink 2 6 2 3 5" xfId="254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3" xfId="1532"/>
    <cellStyle name="Hyperlink 2 6 2 4 3 2" xfId="3743"/>
    <cellStyle name="Hyperlink 2 6 2 4 4" xfId="2638"/>
    <cellStyle name="Hyperlink 2 6 2 5" xfId="695"/>
    <cellStyle name="Hyperlink 2 6 2 5 2" xfId="1808"/>
    <cellStyle name="Hyperlink 2 6 2 5 2 2" xfId="4019"/>
    <cellStyle name="Hyperlink 2 6 2 5 3" xfId="2914"/>
    <cellStyle name="Hyperlink 2 6 2 6" xfId="1256"/>
    <cellStyle name="Hyperlink 2 6 2 6 2" xfId="3467"/>
    <cellStyle name="Hyperlink 2 6 2 7" xfId="236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3" xfId="1578"/>
    <cellStyle name="Hyperlink 2 6 3 2 3 2" xfId="3789"/>
    <cellStyle name="Hyperlink 2 6 3 2 4" xfId="2684"/>
    <cellStyle name="Hyperlink 2 6 3 3" xfId="741"/>
    <cellStyle name="Hyperlink 2 6 3 3 2" xfId="1854"/>
    <cellStyle name="Hyperlink 2 6 3 3 2 2" xfId="4065"/>
    <cellStyle name="Hyperlink 2 6 3 3 3" xfId="2960"/>
    <cellStyle name="Hyperlink 2 6 3 4" xfId="1302"/>
    <cellStyle name="Hyperlink 2 6 3 4 2" xfId="3513"/>
    <cellStyle name="Hyperlink 2 6 3 5" xfId="240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3" xfId="1670"/>
    <cellStyle name="Hyperlink 2 6 4 2 3 2" xfId="3881"/>
    <cellStyle name="Hyperlink 2 6 4 2 4" xfId="2776"/>
    <cellStyle name="Hyperlink 2 6 4 3" xfId="833"/>
    <cellStyle name="Hyperlink 2 6 4 3 2" xfId="1946"/>
    <cellStyle name="Hyperlink 2 6 4 3 2 2" xfId="4157"/>
    <cellStyle name="Hyperlink 2 6 4 3 3" xfId="3052"/>
    <cellStyle name="Hyperlink 2 6 4 4" xfId="1394"/>
    <cellStyle name="Hyperlink 2 6 4 4 2" xfId="3605"/>
    <cellStyle name="Hyperlink 2 6 4 5" xfId="250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3" xfId="1486"/>
    <cellStyle name="Hyperlink 2 6 5 3 2" xfId="3697"/>
    <cellStyle name="Hyperlink 2 6 5 4" xfId="2592"/>
    <cellStyle name="Hyperlink 2 6 6" xfId="649"/>
    <cellStyle name="Hyperlink 2 6 6 2" xfId="1762"/>
    <cellStyle name="Hyperlink 2 6 6 2 2" xfId="3973"/>
    <cellStyle name="Hyperlink 2 6 6 3" xfId="2868"/>
    <cellStyle name="Hyperlink 2 6 7" xfId="1210"/>
    <cellStyle name="Hyperlink 2 6 7 2" xfId="3421"/>
    <cellStyle name="Hyperlink 2 6 8" xfId="231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3" xfId="1583"/>
    <cellStyle name="Hyperlink 2 7 2 2 3 2" xfId="3794"/>
    <cellStyle name="Hyperlink 2 7 2 2 4" xfId="2689"/>
    <cellStyle name="Hyperlink 2 7 2 3" xfId="746"/>
    <cellStyle name="Hyperlink 2 7 2 3 2" xfId="1859"/>
    <cellStyle name="Hyperlink 2 7 2 3 2 2" xfId="4070"/>
    <cellStyle name="Hyperlink 2 7 2 3 3" xfId="2965"/>
    <cellStyle name="Hyperlink 2 7 2 4" xfId="1307"/>
    <cellStyle name="Hyperlink 2 7 2 4 2" xfId="3518"/>
    <cellStyle name="Hyperlink 2 7 2 5" xfId="241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3" xfId="1675"/>
    <cellStyle name="Hyperlink 2 7 3 2 3 2" xfId="3886"/>
    <cellStyle name="Hyperlink 2 7 3 2 4" xfId="2781"/>
    <cellStyle name="Hyperlink 2 7 3 3" xfId="838"/>
    <cellStyle name="Hyperlink 2 7 3 3 2" xfId="1951"/>
    <cellStyle name="Hyperlink 2 7 3 3 2 2" xfId="4162"/>
    <cellStyle name="Hyperlink 2 7 3 3 3" xfId="3057"/>
    <cellStyle name="Hyperlink 2 7 3 4" xfId="1399"/>
    <cellStyle name="Hyperlink 2 7 3 4 2" xfId="3610"/>
    <cellStyle name="Hyperlink 2 7 3 5" xfId="250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3" xfId="1491"/>
    <cellStyle name="Hyperlink 2 7 4 3 2" xfId="3702"/>
    <cellStyle name="Hyperlink 2 7 4 4" xfId="2597"/>
    <cellStyle name="Hyperlink 2 7 5" xfId="654"/>
    <cellStyle name="Hyperlink 2 7 5 2" xfId="1767"/>
    <cellStyle name="Hyperlink 2 7 5 2 2" xfId="3978"/>
    <cellStyle name="Hyperlink 2 7 5 3" xfId="2873"/>
    <cellStyle name="Hyperlink 2 7 6" xfId="1215"/>
    <cellStyle name="Hyperlink 2 7 6 2" xfId="3426"/>
    <cellStyle name="Hyperlink 2 7 7" xfId="232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3" xfId="1537"/>
    <cellStyle name="Hyperlink 2 8 2 3 2" xfId="3748"/>
    <cellStyle name="Hyperlink 2 8 2 4" xfId="2643"/>
    <cellStyle name="Hyperlink 2 8 3" xfId="700"/>
    <cellStyle name="Hyperlink 2 8 3 2" xfId="1813"/>
    <cellStyle name="Hyperlink 2 8 3 2 2" xfId="4024"/>
    <cellStyle name="Hyperlink 2 8 3 3" xfId="2919"/>
    <cellStyle name="Hyperlink 2 8 4" xfId="1261"/>
    <cellStyle name="Hyperlink 2 8 4 2" xfId="3472"/>
    <cellStyle name="Hyperlink 2 8 5" xfId="236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3" xfId="1629"/>
    <cellStyle name="Hyperlink 2 9 2 3 2" xfId="3840"/>
    <cellStyle name="Hyperlink 2 9 2 4" xfId="2735"/>
    <cellStyle name="Hyperlink 2 9 3" xfId="792"/>
    <cellStyle name="Hyperlink 2 9 3 2" xfId="1905"/>
    <cellStyle name="Hyperlink 2 9 3 2 2" xfId="4116"/>
    <cellStyle name="Hyperlink 2 9 3 3" xfId="3011"/>
    <cellStyle name="Hyperlink 2 9 4" xfId="1353"/>
    <cellStyle name="Hyperlink 2 9 4 2" xfId="3564"/>
    <cellStyle name="Hyperlink 2 9 5" xfId="245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1" xfId="1170"/>
    <cellStyle name="Hyperlink 3 11 2" xfId="3381"/>
    <cellStyle name="Hyperlink 3 12" xfId="2276"/>
    <cellStyle name="Hyperlink 3 2" xfId="61"/>
    <cellStyle name="Hyperlink 3 2 10" xfId="228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3" xfId="1619"/>
    <cellStyle name="Hyperlink 3 2 2 2 2 2 2 3 2" xfId="3830"/>
    <cellStyle name="Hyperlink 3 2 2 2 2 2 2 4" xfId="272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4" xfId="1343"/>
    <cellStyle name="Hyperlink 3 2 2 2 2 2 4 2" xfId="3554"/>
    <cellStyle name="Hyperlink 3 2 2 2 2 2 5" xfId="244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3" xfId="1711"/>
    <cellStyle name="Hyperlink 3 2 2 2 2 3 2 3 2" xfId="3922"/>
    <cellStyle name="Hyperlink 3 2 2 2 2 3 2 4" xfId="281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4" xfId="1435"/>
    <cellStyle name="Hyperlink 3 2 2 2 2 3 4 2" xfId="3646"/>
    <cellStyle name="Hyperlink 3 2 2 2 2 3 5" xfId="254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3" xfId="1527"/>
    <cellStyle name="Hyperlink 3 2 2 2 2 4 3 2" xfId="3738"/>
    <cellStyle name="Hyperlink 3 2 2 2 2 4 4" xfId="263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6" xfId="1251"/>
    <cellStyle name="Hyperlink 3 2 2 2 2 6 2" xfId="3462"/>
    <cellStyle name="Hyperlink 3 2 2 2 2 7" xfId="235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3" xfId="1573"/>
    <cellStyle name="Hyperlink 3 2 2 2 3 2 3 2" xfId="3784"/>
    <cellStyle name="Hyperlink 3 2 2 2 3 2 4" xfId="267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4" xfId="1297"/>
    <cellStyle name="Hyperlink 3 2 2 2 3 4 2" xfId="3508"/>
    <cellStyle name="Hyperlink 3 2 2 2 3 5" xfId="240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3" xfId="1665"/>
    <cellStyle name="Hyperlink 3 2 2 2 4 2 3 2" xfId="3876"/>
    <cellStyle name="Hyperlink 3 2 2 2 4 2 4" xfId="277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4" xfId="1389"/>
    <cellStyle name="Hyperlink 3 2 2 2 4 4 2" xfId="3600"/>
    <cellStyle name="Hyperlink 3 2 2 2 4 5" xfId="249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3" xfId="1481"/>
    <cellStyle name="Hyperlink 3 2 2 2 5 3 2" xfId="3692"/>
    <cellStyle name="Hyperlink 3 2 2 2 5 4" xfId="2587"/>
    <cellStyle name="Hyperlink 3 2 2 2 6" xfId="644"/>
    <cellStyle name="Hyperlink 3 2 2 2 6 2" xfId="1757"/>
    <cellStyle name="Hyperlink 3 2 2 2 6 2 2" xfId="3968"/>
    <cellStyle name="Hyperlink 3 2 2 2 6 3" xfId="2863"/>
    <cellStyle name="Hyperlink 3 2 2 2 7" xfId="1205"/>
    <cellStyle name="Hyperlink 3 2 2 2 7 2" xfId="3416"/>
    <cellStyle name="Hyperlink 3 2 2 2 8" xfId="231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3" xfId="1599"/>
    <cellStyle name="Hyperlink 3 2 2 3 2 2 3 2" xfId="3810"/>
    <cellStyle name="Hyperlink 3 2 2 3 2 2 4" xfId="270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4" xfId="1323"/>
    <cellStyle name="Hyperlink 3 2 2 3 2 4 2" xfId="3534"/>
    <cellStyle name="Hyperlink 3 2 2 3 2 5" xfId="242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3" xfId="1691"/>
    <cellStyle name="Hyperlink 3 2 2 3 3 2 3 2" xfId="3902"/>
    <cellStyle name="Hyperlink 3 2 2 3 3 2 4" xfId="279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4" xfId="1415"/>
    <cellStyle name="Hyperlink 3 2 2 3 3 4 2" xfId="3626"/>
    <cellStyle name="Hyperlink 3 2 2 3 3 5" xfId="252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3" xfId="1507"/>
    <cellStyle name="Hyperlink 3 2 2 3 4 3 2" xfId="3718"/>
    <cellStyle name="Hyperlink 3 2 2 3 4 4" xfId="2613"/>
    <cellStyle name="Hyperlink 3 2 2 3 5" xfId="670"/>
    <cellStyle name="Hyperlink 3 2 2 3 5 2" xfId="1783"/>
    <cellStyle name="Hyperlink 3 2 2 3 5 2 2" xfId="3994"/>
    <cellStyle name="Hyperlink 3 2 2 3 5 3" xfId="2889"/>
    <cellStyle name="Hyperlink 3 2 2 3 6" xfId="1231"/>
    <cellStyle name="Hyperlink 3 2 2 3 6 2" xfId="3442"/>
    <cellStyle name="Hyperlink 3 2 2 3 7" xfId="233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3" xfId="1553"/>
    <cellStyle name="Hyperlink 3 2 2 4 2 3 2" xfId="3764"/>
    <cellStyle name="Hyperlink 3 2 2 4 2 4" xfId="2659"/>
    <cellStyle name="Hyperlink 3 2 2 4 3" xfId="716"/>
    <cellStyle name="Hyperlink 3 2 2 4 3 2" xfId="1829"/>
    <cellStyle name="Hyperlink 3 2 2 4 3 2 2" xfId="4040"/>
    <cellStyle name="Hyperlink 3 2 2 4 3 3" xfId="2935"/>
    <cellStyle name="Hyperlink 3 2 2 4 4" xfId="1277"/>
    <cellStyle name="Hyperlink 3 2 2 4 4 2" xfId="3488"/>
    <cellStyle name="Hyperlink 3 2 2 4 5" xfId="238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3" xfId="1645"/>
    <cellStyle name="Hyperlink 3 2 2 5 2 3 2" xfId="3856"/>
    <cellStyle name="Hyperlink 3 2 2 5 2 4" xfId="2751"/>
    <cellStyle name="Hyperlink 3 2 2 5 3" xfId="808"/>
    <cellStyle name="Hyperlink 3 2 2 5 3 2" xfId="1921"/>
    <cellStyle name="Hyperlink 3 2 2 5 3 2 2" xfId="4132"/>
    <cellStyle name="Hyperlink 3 2 2 5 3 3" xfId="3027"/>
    <cellStyle name="Hyperlink 3 2 2 5 4" xfId="1369"/>
    <cellStyle name="Hyperlink 3 2 2 5 4 2" xfId="3580"/>
    <cellStyle name="Hyperlink 3 2 2 5 5" xfId="247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3" xfId="1461"/>
    <cellStyle name="Hyperlink 3 2 2 6 3 2" xfId="3672"/>
    <cellStyle name="Hyperlink 3 2 2 6 4" xfId="2567"/>
    <cellStyle name="Hyperlink 3 2 2 7" xfId="624"/>
    <cellStyle name="Hyperlink 3 2 2 7 2" xfId="1737"/>
    <cellStyle name="Hyperlink 3 2 2 7 2 2" xfId="3948"/>
    <cellStyle name="Hyperlink 3 2 2 7 3" xfId="284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3" xfId="1609"/>
    <cellStyle name="Hyperlink 3 2 3 2 2 2 3 2" xfId="3820"/>
    <cellStyle name="Hyperlink 3 2 3 2 2 2 4" xfId="271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4" xfId="1333"/>
    <cellStyle name="Hyperlink 3 2 3 2 2 4 2" xfId="3544"/>
    <cellStyle name="Hyperlink 3 2 3 2 2 5" xfId="243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3" xfId="1701"/>
    <cellStyle name="Hyperlink 3 2 3 2 3 2 3 2" xfId="3912"/>
    <cellStyle name="Hyperlink 3 2 3 2 3 2 4" xfId="280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4" xfId="1425"/>
    <cellStyle name="Hyperlink 3 2 3 2 3 4 2" xfId="3636"/>
    <cellStyle name="Hyperlink 3 2 3 2 3 5" xfId="253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3" xfId="1517"/>
    <cellStyle name="Hyperlink 3 2 3 2 4 3 2" xfId="3728"/>
    <cellStyle name="Hyperlink 3 2 3 2 4 4" xfId="2623"/>
    <cellStyle name="Hyperlink 3 2 3 2 5" xfId="680"/>
    <cellStyle name="Hyperlink 3 2 3 2 5 2" xfId="1793"/>
    <cellStyle name="Hyperlink 3 2 3 2 5 2 2" xfId="4004"/>
    <cellStyle name="Hyperlink 3 2 3 2 5 3" xfId="2899"/>
    <cellStyle name="Hyperlink 3 2 3 2 6" xfId="1241"/>
    <cellStyle name="Hyperlink 3 2 3 2 6 2" xfId="3452"/>
    <cellStyle name="Hyperlink 3 2 3 2 7" xfId="234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3" xfId="1563"/>
    <cellStyle name="Hyperlink 3 2 3 3 2 3 2" xfId="3774"/>
    <cellStyle name="Hyperlink 3 2 3 3 2 4" xfId="2669"/>
    <cellStyle name="Hyperlink 3 2 3 3 3" xfId="726"/>
    <cellStyle name="Hyperlink 3 2 3 3 3 2" xfId="1839"/>
    <cellStyle name="Hyperlink 3 2 3 3 3 2 2" xfId="4050"/>
    <cellStyle name="Hyperlink 3 2 3 3 3 3" xfId="2945"/>
    <cellStyle name="Hyperlink 3 2 3 3 4" xfId="1287"/>
    <cellStyle name="Hyperlink 3 2 3 3 4 2" xfId="3498"/>
    <cellStyle name="Hyperlink 3 2 3 3 5" xfId="239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3" xfId="1655"/>
    <cellStyle name="Hyperlink 3 2 3 4 2 3 2" xfId="3866"/>
    <cellStyle name="Hyperlink 3 2 3 4 2 4" xfId="2761"/>
    <cellStyle name="Hyperlink 3 2 3 4 3" xfId="818"/>
    <cellStyle name="Hyperlink 3 2 3 4 3 2" xfId="1931"/>
    <cellStyle name="Hyperlink 3 2 3 4 3 2 2" xfId="4142"/>
    <cellStyle name="Hyperlink 3 2 3 4 3 3" xfId="3037"/>
    <cellStyle name="Hyperlink 3 2 3 4 4" xfId="1379"/>
    <cellStyle name="Hyperlink 3 2 3 4 4 2" xfId="3590"/>
    <cellStyle name="Hyperlink 3 2 3 4 5" xfId="248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3" xfId="1471"/>
    <cellStyle name="Hyperlink 3 2 3 5 3 2" xfId="3682"/>
    <cellStyle name="Hyperlink 3 2 3 5 4" xfId="2577"/>
    <cellStyle name="Hyperlink 3 2 3 6" xfId="634"/>
    <cellStyle name="Hyperlink 3 2 3 6 2" xfId="1747"/>
    <cellStyle name="Hyperlink 3 2 3 6 2 2" xfId="3958"/>
    <cellStyle name="Hyperlink 3 2 3 6 3" xfId="2853"/>
    <cellStyle name="Hyperlink 3 2 3 7" xfId="1195"/>
    <cellStyle name="Hyperlink 3 2 3 7 2" xfId="3406"/>
    <cellStyle name="Hyperlink 3 2 3 8" xfId="230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3" xfId="1589"/>
    <cellStyle name="Hyperlink 3 2 4 2 2 3 2" xfId="3800"/>
    <cellStyle name="Hyperlink 3 2 4 2 2 4" xfId="2695"/>
    <cellStyle name="Hyperlink 3 2 4 2 3" xfId="752"/>
    <cellStyle name="Hyperlink 3 2 4 2 3 2" xfId="1865"/>
    <cellStyle name="Hyperlink 3 2 4 2 3 2 2" xfId="4076"/>
    <cellStyle name="Hyperlink 3 2 4 2 3 3" xfId="2971"/>
    <cellStyle name="Hyperlink 3 2 4 2 4" xfId="1313"/>
    <cellStyle name="Hyperlink 3 2 4 2 4 2" xfId="3524"/>
    <cellStyle name="Hyperlink 3 2 4 2 5" xfId="241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3" xfId="1681"/>
    <cellStyle name="Hyperlink 3 2 4 3 2 3 2" xfId="3892"/>
    <cellStyle name="Hyperlink 3 2 4 3 2 4" xfId="2787"/>
    <cellStyle name="Hyperlink 3 2 4 3 3" xfId="844"/>
    <cellStyle name="Hyperlink 3 2 4 3 3 2" xfId="1957"/>
    <cellStyle name="Hyperlink 3 2 4 3 3 2 2" xfId="4168"/>
    <cellStyle name="Hyperlink 3 2 4 3 3 3" xfId="3063"/>
    <cellStyle name="Hyperlink 3 2 4 3 4" xfId="1405"/>
    <cellStyle name="Hyperlink 3 2 4 3 4 2" xfId="3616"/>
    <cellStyle name="Hyperlink 3 2 4 3 5" xfId="251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3" xfId="1497"/>
    <cellStyle name="Hyperlink 3 2 4 4 3 2" xfId="3708"/>
    <cellStyle name="Hyperlink 3 2 4 4 4" xfId="2603"/>
    <cellStyle name="Hyperlink 3 2 4 5" xfId="660"/>
    <cellStyle name="Hyperlink 3 2 4 5 2" xfId="1773"/>
    <cellStyle name="Hyperlink 3 2 4 5 2 2" xfId="3984"/>
    <cellStyle name="Hyperlink 3 2 4 5 3" xfId="2879"/>
    <cellStyle name="Hyperlink 3 2 4 6" xfId="1221"/>
    <cellStyle name="Hyperlink 3 2 4 6 2" xfId="3432"/>
    <cellStyle name="Hyperlink 3 2 4 7" xfId="232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3" xfId="1543"/>
    <cellStyle name="Hyperlink 3 2 5 2 3 2" xfId="3754"/>
    <cellStyle name="Hyperlink 3 2 5 2 4" xfId="2649"/>
    <cellStyle name="Hyperlink 3 2 5 3" xfId="706"/>
    <cellStyle name="Hyperlink 3 2 5 3 2" xfId="1819"/>
    <cellStyle name="Hyperlink 3 2 5 3 2 2" xfId="4030"/>
    <cellStyle name="Hyperlink 3 2 5 3 3" xfId="2925"/>
    <cellStyle name="Hyperlink 3 2 5 4" xfId="1267"/>
    <cellStyle name="Hyperlink 3 2 5 4 2" xfId="3478"/>
    <cellStyle name="Hyperlink 3 2 5 5" xfId="237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3" xfId="1635"/>
    <cellStyle name="Hyperlink 3 2 6 2 3 2" xfId="3846"/>
    <cellStyle name="Hyperlink 3 2 6 2 4" xfId="2741"/>
    <cellStyle name="Hyperlink 3 2 6 3" xfId="798"/>
    <cellStyle name="Hyperlink 3 2 6 3 2" xfId="1911"/>
    <cellStyle name="Hyperlink 3 2 6 3 2 2" xfId="4122"/>
    <cellStyle name="Hyperlink 3 2 6 3 3" xfId="3017"/>
    <cellStyle name="Hyperlink 3 2 6 4" xfId="1359"/>
    <cellStyle name="Hyperlink 3 2 6 4 2" xfId="3570"/>
    <cellStyle name="Hyperlink 3 2 6 5" xfId="246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3" xfId="1451"/>
    <cellStyle name="Hyperlink 3 2 7 3 2" xfId="3662"/>
    <cellStyle name="Hyperlink 3 2 7 4" xfId="2557"/>
    <cellStyle name="Hyperlink 3 2 8" xfId="614"/>
    <cellStyle name="Hyperlink 3 2 8 2" xfId="1727"/>
    <cellStyle name="Hyperlink 3 2 8 2 2" xfId="3938"/>
    <cellStyle name="Hyperlink 3 2 8 3" xfId="2833"/>
    <cellStyle name="Hyperlink 3 2 9" xfId="1175"/>
    <cellStyle name="Hyperlink 3 2 9 2" xfId="3386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3" xfId="1614"/>
    <cellStyle name="Hyperlink 3 3 2 2 2 2 3 2" xfId="3825"/>
    <cellStyle name="Hyperlink 3 3 2 2 2 2 4" xfId="272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4" xfId="1338"/>
    <cellStyle name="Hyperlink 3 3 2 2 2 4 2" xfId="3549"/>
    <cellStyle name="Hyperlink 3 3 2 2 2 5" xfId="244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3" xfId="1706"/>
    <cellStyle name="Hyperlink 3 3 2 2 3 2 3 2" xfId="3917"/>
    <cellStyle name="Hyperlink 3 3 2 2 3 2 4" xfId="281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4" xfId="1430"/>
    <cellStyle name="Hyperlink 3 3 2 2 3 4 2" xfId="3641"/>
    <cellStyle name="Hyperlink 3 3 2 2 3 5" xfId="253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3" xfId="1522"/>
    <cellStyle name="Hyperlink 3 3 2 2 4 3 2" xfId="3733"/>
    <cellStyle name="Hyperlink 3 3 2 2 4 4" xfId="2628"/>
    <cellStyle name="Hyperlink 3 3 2 2 5" xfId="685"/>
    <cellStyle name="Hyperlink 3 3 2 2 5 2" xfId="1798"/>
    <cellStyle name="Hyperlink 3 3 2 2 5 2 2" xfId="4009"/>
    <cellStyle name="Hyperlink 3 3 2 2 5 3" xfId="2904"/>
    <cellStyle name="Hyperlink 3 3 2 2 6" xfId="1246"/>
    <cellStyle name="Hyperlink 3 3 2 2 6 2" xfId="3457"/>
    <cellStyle name="Hyperlink 3 3 2 2 7" xfId="235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3" xfId="1568"/>
    <cellStyle name="Hyperlink 3 3 2 3 2 3 2" xfId="3779"/>
    <cellStyle name="Hyperlink 3 3 2 3 2 4" xfId="2674"/>
    <cellStyle name="Hyperlink 3 3 2 3 3" xfId="731"/>
    <cellStyle name="Hyperlink 3 3 2 3 3 2" xfId="1844"/>
    <cellStyle name="Hyperlink 3 3 2 3 3 2 2" xfId="4055"/>
    <cellStyle name="Hyperlink 3 3 2 3 3 3" xfId="2950"/>
    <cellStyle name="Hyperlink 3 3 2 3 4" xfId="1292"/>
    <cellStyle name="Hyperlink 3 3 2 3 4 2" xfId="3503"/>
    <cellStyle name="Hyperlink 3 3 2 3 5" xfId="239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3" xfId="1660"/>
    <cellStyle name="Hyperlink 3 3 2 4 2 3 2" xfId="3871"/>
    <cellStyle name="Hyperlink 3 3 2 4 2 4" xfId="2766"/>
    <cellStyle name="Hyperlink 3 3 2 4 3" xfId="823"/>
    <cellStyle name="Hyperlink 3 3 2 4 3 2" xfId="1936"/>
    <cellStyle name="Hyperlink 3 3 2 4 3 2 2" xfId="4147"/>
    <cellStyle name="Hyperlink 3 3 2 4 3 3" xfId="3042"/>
    <cellStyle name="Hyperlink 3 3 2 4 4" xfId="1384"/>
    <cellStyle name="Hyperlink 3 3 2 4 4 2" xfId="3595"/>
    <cellStyle name="Hyperlink 3 3 2 4 5" xfId="249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3" xfId="1476"/>
    <cellStyle name="Hyperlink 3 3 2 5 3 2" xfId="3687"/>
    <cellStyle name="Hyperlink 3 3 2 5 4" xfId="2582"/>
    <cellStyle name="Hyperlink 3 3 2 6" xfId="639"/>
    <cellStyle name="Hyperlink 3 3 2 6 2" xfId="1752"/>
    <cellStyle name="Hyperlink 3 3 2 6 2 2" xfId="3963"/>
    <cellStyle name="Hyperlink 3 3 2 6 3" xfId="2858"/>
    <cellStyle name="Hyperlink 3 3 2 7" xfId="1200"/>
    <cellStyle name="Hyperlink 3 3 2 7 2" xfId="3411"/>
    <cellStyle name="Hyperlink 3 3 2 8" xfId="230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3" xfId="1594"/>
    <cellStyle name="Hyperlink 3 3 3 2 2 3 2" xfId="3805"/>
    <cellStyle name="Hyperlink 3 3 3 2 2 4" xfId="2700"/>
    <cellStyle name="Hyperlink 3 3 3 2 3" xfId="757"/>
    <cellStyle name="Hyperlink 3 3 3 2 3 2" xfId="1870"/>
    <cellStyle name="Hyperlink 3 3 3 2 3 2 2" xfId="4081"/>
    <cellStyle name="Hyperlink 3 3 3 2 3 3" xfId="2976"/>
    <cellStyle name="Hyperlink 3 3 3 2 4" xfId="1318"/>
    <cellStyle name="Hyperlink 3 3 3 2 4 2" xfId="3529"/>
    <cellStyle name="Hyperlink 3 3 3 2 5" xfId="242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3" xfId="1686"/>
    <cellStyle name="Hyperlink 3 3 3 3 2 3 2" xfId="3897"/>
    <cellStyle name="Hyperlink 3 3 3 3 2 4" xfId="2792"/>
    <cellStyle name="Hyperlink 3 3 3 3 3" xfId="849"/>
    <cellStyle name="Hyperlink 3 3 3 3 3 2" xfId="1962"/>
    <cellStyle name="Hyperlink 3 3 3 3 3 2 2" xfId="4173"/>
    <cellStyle name="Hyperlink 3 3 3 3 3 3" xfId="3068"/>
    <cellStyle name="Hyperlink 3 3 3 3 4" xfId="1410"/>
    <cellStyle name="Hyperlink 3 3 3 3 4 2" xfId="3621"/>
    <cellStyle name="Hyperlink 3 3 3 3 5" xfId="251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3" xfId="1502"/>
    <cellStyle name="Hyperlink 3 3 3 4 3 2" xfId="3713"/>
    <cellStyle name="Hyperlink 3 3 3 4 4" xfId="2608"/>
    <cellStyle name="Hyperlink 3 3 3 5" xfId="665"/>
    <cellStyle name="Hyperlink 3 3 3 5 2" xfId="1778"/>
    <cellStyle name="Hyperlink 3 3 3 5 2 2" xfId="3989"/>
    <cellStyle name="Hyperlink 3 3 3 5 3" xfId="2884"/>
    <cellStyle name="Hyperlink 3 3 3 6" xfId="1226"/>
    <cellStyle name="Hyperlink 3 3 3 6 2" xfId="3437"/>
    <cellStyle name="Hyperlink 3 3 3 7" xfId="233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3" xfId="1548"/>
    <cellStyle name="Hyperlink 3 3 4 2 3 2" xfId="3759"/>
    <cellStyle name="Hyperlink 3 3 4 2 4" xfId="2654"/>
    <cellStyle name="Hyperlink 3 3 4 3" xfId="711"/>
    <cellStyle name="Hyperlink 3 3 4 3 2" xfId="1824"/>
    <cellStyle name="Hyperlink 3 3 4 3 2 2" xfId="4035"/>
    <cellStyle name="Hyperlink 3 3 4 3 3" xfId="2930"/>
    <cellStyle name="Hyperlink 3 3 4 4" xfId="1272"/>
    <cellStyle name="Hyperlink 3 3 4 4 2" xfId="3483"/>
    <cellStyle name="Hyperlink 3 3 4 5" xfId="237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3" xfId="1640"/>
    <cellStyle name="Hyperlink 3 3 5 2 3 2" xfId="3851"/>
    <cellStyle name="Hyperlink 3 3 5 2 4" xfId="2746"/>
    <cellStyle name="Hyperlink 3 3 5 3" xfId="803"/>
    <cellStyle name="Hyperlink 3 3 5 3 2" xfId="1916"/>
    <cellStyle name="Hyperlink 3 3 5 3 2 2" xfId="4127"/>
    <cellStyle name="Hyperlink 3 3 5 3 3" xfId="3022"/>
    <cellStyle name="Hyperlink 3 3 5 4" xfId="1364"/>
    <cellStyle name="Hyperlink 3 3 5 4 2" xfId="3575"/>
    <cellStyle name="Hyperlink 3 3 5 5" xfId="247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3" xfId="1456"/>
    <cellStyle name="Hyperlink 3 3 6 3 2" xfId="3667"/>
    <cellStyle name="Hyperlink 3 3 6 4" xfId="2562"/>
    <cellStyle name="Hyperlink 3 3 7" xfId="619"/>
    <cellStyle name="Hyperlink 3 3 7 2" xfId="1732"/>
    <cellStyle name="Hyperlink 3 3 7 2 2" xfId="3943"/>
    <cellStyle name="Hyperlink 3 3 7 3" xfId="283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3" xfId="1604"/>
    <cellStyle name="Hyperlink 3 4 2 2 2 3 2" xfId="3815"/>
    <cellStyle name="Hyperlink 3 4 2 2 2 4" xfId="2710"/>
    <cellStyle name="Hyperlink 3 4 2 2 3" xfId="767"/>
    <cellStyle name="Hyperlink 3 4 2 2 3 2" xfId="1880"/>
    <cellStyle name="Hyperlink 3 4 2 2 3 2 2" xfId="4091"/>
    <cellStyle name="Hyperlink 3 4 2 2 3 3" xfId="2986"/>
    <cellStyle name="Hyperlink 3 4 2 2 4" xfId="1328"/>
    <cellStyle name="Hyperlink 3 4 2 2 4 2" xfId="3539"/>
    <cellStyle name="Hyperlink 3 4 2 2 5" xfId="243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3" xfId="1696"/>
    <cellStyle name="Hyperlink 3 4 2 3 2 3 2" xfId="3907"/>
    <cellStyle name="Hyperlink 3 4 2 3 2 4" xfId="2802"/>
    <cellStyle name="Hyperlink 3 4 2 3 3" xfId="859"/>
    <cellStyle name="Hyperlink 3 4 2 3 3 2" xfId="1972"/>
    <cellStyle name="Hyperlink 3 4 2 3 3 2 2" xfId="4183"/>
    <cellStyle name="Hyperlink 3 4 2 3 3 3" xfId="3078"/>
    <cellStyle name="Hyperlink 3 4 2 3 4" xfId="1420"/>
    <cellStyle name="Hyperlink 3 4 2 3 4 2" xfId="3631"/>
    <cellStyle name="Hyperlink 3 4 2 3 5" xfId="252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3" xfId="1512"/>
    <cellStyle name="Hyperlink 3 4 2 4 3 2" xfId="3723"/>
    <cellStyle name="Hyperlink 3 4 2 4 4" xfId="2618"/>
    <cellStyle name="Hyperlink 3 4 2 5" xfId="675"/>
    <cellStyle name="Hyperlink 3 4 2 5 2" xfId="1788"/>
    <cellStyle name="Hyperlink 3 4 2 5 2 2" xfId="3999"/>
    <cellStyle name="Hyperlink 3 4 2 5 3" xfId="2894"/>
    <cellStyle name="Hyperlink 3 4 2 6" xfId="1236"/>
    <cellStyle name="Hyperlink 3 4 2 6 2" xfId="3447"/>
    <cellStyle name="Hyperlink 3 4 2 7" xfId="234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3" xfId="1558"/>
    <cellStyle name="Hyperlink 3 4 3 2 3 2" xfId="3769"/>
    <cellStyle name="Hyperlink 3 4 3 2 4" xfId="2664"/>
    <cellStyle name="Hyperlink 3 4 3 3" xfId="721"/>
    <cellStyle name="Hyperlink 3 4 3 3 2" xfId="1834"/>
    <cellStyle name="Hyperlink 3 4 3 3 2 2" xfId="4045"/>
    <cellStyle name="Hyperlink 3 4 3 3 3" xfId="2940"/>
    <cellStyle name="Hyperlink 3 4 3 4" xfId="1282"/>
    <cellStyle name="Hyperlink 3 4 3 4 2" xfId="3493"/>
    <cellStyle name="Hyperlink 3 4 3 5" xfId="238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3" xfId="1650"/>
    <cellStyle name="Hyperlink 3 4 4 2 3 2" xfId="3861"/>
    <cellStyle name="Hyperlink 3 4 4 2 4" xfId="2756"/>
    <cellStyle name="Hyperlink 3 4 4 3" xfId="813"/>
    <cellStyle name="Hyperlink 3 4 4 3 2" xfId="1926"/>
    <cellStyle name="Hyperlink 3 4 4 3 2 2" xfId="4137"/>
    <cellStyle name="Hyperlink 3 4 4 3 3" xfId="3032"/>
    <cellStyle name="Hyperlink 3 4 4 4" xfId="1374"/>
    <cellStyle name="Hyperlink 3 4 4 4 2" xfId="3585"/>
    <cellStyle name="Hyperlink 3 4 4 5" xfId="248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3" xfId="1466"/>
    <cellStyle name="Hyperlink 3 4 5 3 2" xfId="3677"/>
    <cellStyle name="Hyperlink 3 4 5 4" xfId="2572"/>
    <cellStyle name="Hyperlink 3 4 6" xfId="629"/>
    <cellStyle name="Hyperlink 3 4 6 2" xfId="1742"/>
    <cellStyle name="Hyperlink 3 4 6 2 2" xfId="3953"/>
    <cellStyle name="Hyperlink 3 4 6 3" xfId="2848"/>
    <cellStyle name="Hyperlink 3 4 7" xfId="1190"/>
    <cellStyle name="Hyperlink 3 4 7 2" xfId="3401"/>
    <cellStyle name="Hyperlink 3 4 8" xfId="229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3" xfId="1625"/>
    <cellStyle name="Hyperlink 3 5 2 2 2 3 2" xfId="3836"/>
    <cellStyle name="Hyperlink 3 5 2 2 2 4" xfId="2731"/>
    <cellStyle name="Hyperlink 3 5 2 2 3" xfId="788"/>
    <cellStyle name="Hyperlink 3 5 2 2 3 2" xfId="1901"/>
    <cellStyle name="Hyperlink 3 5 2 2 3 2 2" xfId="4112"/>
    <cellStyle name="Hyperlink 3 5 2 2 3 3" xfId="3007"/>
    <cellStyle name="Hyperlink 3 5 2 2 4" xfId="1349"/>
    <cellStyle name="Hyperlink 3 5 2 2 4 2" xfId="3560"/>
    <cellStyle name="Hyperlink 3 5 2 2 5" xfId="245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3" xfId="1717"/>
    <cellStyle name="Hyperlink 3 5 2 3 2 3 2" xfId="3928"/>
    <cellStyle name="Hyperlink 3 5 2 3 2 4" xfId="2823"/>
    <cellStyle name="Hyperlink 3 5 2 3 3" xfId="880"/>
    <cellStyle name="Hyperlink 3 5 2 3 3 2" xfId="1993"/>
    <cellStyle name="Hyperlink 3 5 2 3 3 2 2" xfId="4204"/>
    <cellStyle name="Hyperlink 3 5 2 3 3 3" xfId="3099"/>
    <cellStyle name="Hyperlink 3 5 2 3 4" xfId="1441"/>
    <cellStyle name="Hyperlink 3 5 2 3 4 2" xfId="3652"/>
    <cellStyle name="Hyperlink 3 5 2 3 5" xfId="254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3" xfId="1533"/>
    <cellStyle name="Hyperlink 3 5 2 4 3 2" xfId="3744"/>
    <cellStyle name="Hyperlink 3 5 2 4 4" xfId="2639"/>
    <cellStyle name="Hyperlink 3 5 2 5" xfId="696"/>
    <cellStyle name="Hyperlink 3 5 2 5 2" xfId="1809"/>
    <cellStyle name="Hyperlink 3 5 2 5 2 2" xfId="4020"/>
    <cellStyle name="Hyperlink 3 5 2 5 3" xfId="2915"/>
    <cellStyle name="Hyperlink 3 5 2 6" xfId="1257"/>
    <cellStyle name="Hyperlink 3 5 2 6 2" xfId="3468"/>
    <cellStyle name="Hyperlink 3 5 2 7" xfId="236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3" xfId="1579"/>
    <cellStyle name="Hyperlink 3 5 3 2 3 2" xfId="3790"/>
    <cellStyle name="Hyperlink 3 5 3 2 4" xfId="2685"/>
    <cellStyle name="Hyperlink 3 5 3 3" xfId="742"/>
    <cellStyle name="Hyperlink 3 5 3 3 2" xfId="1855"/>
    <cellStyle name="Hyperlink 3 5 3 3 2 2" xfId="4066"/>
    <cellStyle name="Hyperlink 3 5 3 3 3" xfId="2961"/>
    <cellStyle name="Hyperlink 3 5 3 4" xfId="1303"/>
    <cellStyle name="Hyperlink 3 5 3 4 2" xfId="3514"/>
    <cellStyle name="Hyperlink 3 5 3 5" xfId="240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3" xfId="1671"/>
    <cellStyle name="Hyperlink 3 5 4 2 3 2" xfId="3882"/>
    <cellStyle name="Hyperlink 3 5 4 2 4" xfId="2777"/>
    <cellStyle name="Hyperlink 3 5 4 3" xfId="834"/>
    <cellStyle name="Hyperlink 3 5 4 3 2" xfId="1947"/>
    <cellStyle name="Hyperlink 3 5 4 3 2 2" xfId="4158"/>
    <cellStyle name="Hyperlink 3 5 4 3 3" xfId="3053"/>
    <cellStyle name="Hyperlink 3 5 4 4" xfId="1395"/>
    <cellStyle name="Hyperlink 3 5 4 4 2" xfId="3606"/>
    <cellStyle name="Hyperlink 3 5 4 5" xfId="250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3" xfId="1487"/>
    <cellStyle name="Hyperlink 3 5 5 3 2" xfId="3698"/>
    <cellStyle name="Hyperlink 3 5 5 4" xfId="2593"/>
    <cellStyle name="Hyperlink 3 5 6" xfId="650"/>
    <cellStyle name="Hyperlink 3 5 6 2" xfId="1763"/>
    <cellStyle name="Hyperlink 3 5 6 2 2" xfId="3974"/>
    <cellStyle name="Hyperlink 3 5 6 3" xfId="2869"/>
    <cellStyle name="Hyperlink 3 5 7" xfId="1211"/>
    <cellStyle name="Hyperlink 3 5 7 2" xfId="3422"/>
    <cellStyle name="Hyperlink 3 5 8" xfId="231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3" xfId="1584"/>
    <cellStyle name="Hyperlink 3 6 2 2 3 2" xfId="3795"/>
    <cellStyle name="Hyperlink 3 6 2 2 4" xfId="2690"/>
    <cellStyle name="Hyperlink 3 6 2 3" xfId="747"/>
    <cellStyle name="Hyperlink 3 6 2 3 2" xfId="1860"/>
    <cellStyle name="Hyperlink 3 6 2 3 2 2" xfId="4071"/>
    <cellStyle name="Hyperlink 3 6 2 3 3" xfId="2966"/>
    <cellStyle name="Hyperlink 3 6 2 4" xfId="1308"/>
    <cellStyle name="Hyperlink 3 6 2 4 2" xfId="3519"/>
    <cellStyle name="Hyperlink 3 6 2 5" xfId="241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3" xfId="1676"/>
    <cellStyle name="Hyperlink 3 6 3 2 3 2" xfId="3887"/>
    <cellStyle name="Hyperlink 3 6 3 2 4" xfId="2782"/>
    <cellStyle name="Hyperlink 3 6 3 3" xfId="839"/>
    <cellStyle name="Hyperlink 3 6 3 3 2" xfId="1952"/>
    <cellStyle name="Hyperlink 3 6 3 3 2 2" xfId="4163"/>
    <cellStyle name="Hyperlink 3 6 3 3 3" xfId="3058"/>
    <cellStyle name="Hyperlink 3 6 3 4" xfId="1400"/>
    <cellStyle name="Hyperlink 3 6 3 4 2" xfId="3611"/>
    <cellStyle name="Hyperlink 3 6 3 5" xfId="250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3" xfId="1492"/>
    <cellStyle name="Hyperlink 3 6 4 3 2" xfId="3703"/>
    <cellStyle name="Hyperlink 3 6 4 4" xfId="2598"/>
    <cellStyle name="Hyperlink 3 6 5" xfId="655"/>
    <cellStyle name="Hyperlink 3 6 5 2" xfId="1768"/>
    <cellStyle name="Hyperlink 3 6 5 2 2" xfId="3979"/>
    <cellStyle name="Hyperlink 3 6 5 3" xfId="2874"/>
    <cellStyle name="Hyperlink 3 6 6" xfId="1216"/>
    <cellStyle name="Hyperlink 3 6 6 2" xfId="3427"/>
    <cellStyle name="Hyperlink 3 6 7" xfId="232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3" xfId="1538"/>
    <cellStyle name="Hyperlink 3 7 2 3 2" xfId="3749"/>
    <cellStyle name="Hyperlink 3 7 2 4" xfId="2644"/>
    <cellStyle name="Hyperlink 3 7 3" xfId="701"/>
    <cellStyle name="Hyperlink 3 7 3 2" xfId="1814"/>
    <cellStyle name="Hyperlink 3 7 3 2 2" xfId="4025"/>
    <cellStyle name="Hyperlink 3 7 3 3" xfId="2920"/>
    <cellStyle name="Hyperlink 3 7 4" xfId="1262"/>
    <cellStyle name="Hyperlink 3 7 4 2" xfId="3473"/>
    <cellStyle name="Hyperlink 3 7 5" xfId="236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3" xfId="1630"/>
    <cellStyle name="Hyperlink 3 8 2 3 2" xfId="3841"/>
    <cellStyle name="Hyperlink 3 8 2 4" xfId="2736"/>
    <cellStyle name="Hyperlink 3 8 3" xfId="793"/>
    <cellStyle name="Hyperlink 3 8 3 2" xfId="1906"/>
    <cellStyle name="Hyperlink 3 8 3 2 2" xfId="4117"/>
    <cellStyle name="Hyperlink 3 8 3 3" xfId="3012"/>
    <cellStyle name="Hyperlink 3 8 4" xfId="1354"/>
    <cellStyle name="Hyperlink 3 8 4 2" xfId="3565"/>
    <cellStyle name="Hyperlink 3 8 5" xfId="246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3" xfId="1446"/>
    <cellStyle name="Hyperlink 3 9 3 2" xfId="3657"/>
    <cellStyle name="Hyperlink 3 9 4" xfId="2552"/>
    <cellStyle name="Hyperlink 4" xfId="58"/>
    <cellStyle name="Hyperlink 4 10" xfId="1172"/>
    <cellStyle name="Hyperlink 4 10 2" xfId="3383"/>
    <cellStyle name="Hyperlink 4 11" xfId="2278"/>
    <cellStyle name="Hyperlink 4 2" xfId="64"/>
    <cellStyle name="Hyperlink 4 2 10" xfId="2283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3" xfId="1621"/>
    <cellStyle name="Hyperlink 4 2 2 2 2 2 2 3 2" xfId="3832"/>
    <cellStyle name="Hyperlink 4 2 2 2 2 2 2 4" xfId="272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4" xfId="1345"/>
    <cellStyle name="Hyperlink 4 2 2 2 2 2 4 2" xfId="3556"/>
    <cellStyle name="Hyperlink 4 2 2 2 2 2 5" xfId="245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3" xfId="1713"/>
    <cellStyle name="Hyperlink 4 2 2 2 2 3 2 3 2" xfId="3924"/>
    <cellStyle name="Hyperlink 4 2 2 2 2 3 2 4" xfId="281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4" xfId="1437"/>
    <cellStyle name="Hyperlink 4 2 2 2 2 3 4 2" xfId="3648"/>
    <cellStyle name="Hyperlink 4 2 2 2 2 3 5" xfId="254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3" xfId="1529"/>
    <cellStyle name="Hyperlink 4 2 2 2 2 4 3 2" xfId="3740"/>
    <cellStyle name="Hyperlink 4 2 2 2 2 4 4" xfId="263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6" xfId="1253"/>
    <cellStyle name="Hyperlink 4 2 2 2 2 6 2" xfId="3464"/>
    <cellStyle name="Hyperlink 4 2 2 2 2 7" xfId="235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3" xfId="1575"/>
    <cellStyle name="Hyperlink 4 2 2 2 3 2 3 2" xfId="3786"/>
    <cellStyle name="Hyperlink 4 2 2 2 3 2 4" xfId="268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4" xfId="1299"/>
    <cellStyle name="Hyperlink 4 2 2 2 3 4 2" xfId="3510"/>
    <cellStyle name="Hyperlink 4 2 2 2 3 5" xfId="240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3" xfId="1667"/>
    <cellStyle name="Hyperlink 4 2 2 2 4 2 3 2" xfId="3878"/>
    <cellStyle name="Hyperlink 4 2 2 2 4 2 4" xfId="277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4" xfId="1391"/>
    <cellStyle name="Hyperlink 4 2 2 2 4 4 2" xfId="3602"/>
    <cellStyle name="Hyperlink 4 2 2 2 4 5" xfId="249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3" xfId="1483"/>
    <cellStyle name="Hyperlink 4 2 2 2 5 3 2" xfId="3694"/>
    <cellStyle name="Hyperlink 4 2 2 2 5 4" xfId="2589"/>
    <cellStyle name="Hyperlink 4 2 2 2 6" xfId="646"/>
    <cellStyle name="Hyperlink 4 2 2 2 6 2" xfId="1759"/>
    <cellStyle name="Hyperlink 4 2 2 2 6 2 2" xfId="3970"/>
    <cellStyle name="Hyperlink 4 2 2 2 6 3" xfId="2865"/>
    <cellStyle name="Hyperlink 4 2 2 2 7" xfId="1207"/>
    <cellStyle name="Hyperlink 4 2 2 2 7 2" xfId="3418"/>
    <cellStyle name="Hyperlink 4 2 2 2 8" xfId="231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3" xfId="1601"/>
    <cellStyle name="Hyperlink 4 2 2 3 2 2 3 2" xfId="3812"/>
    <cellStyle name="Hyperlink 4 2 2 3 2 2 4" xfId="270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4" xfId="1325"/>
    <cellStyle name="Hyperlink 4 2 2 3 2 4 2" xfId="3536"/>
    <cellStyle name="Hyperlink 4 2 2 3 2 5" xfId="243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3" xfId="1693"/>
    <cellStyle name="Hyperlink 4 2 2 3 3 2 3 2" xfId="3904"/>
    <cellStyle name="Hyperlink 4 2 2 3 3 2 4" xfId="279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4" xfId="1417"/>
    <cellStyle name="Hyperlink 4 2 2 3 3 4 2" xfId="3628"/>
    <cellStyle name="Hyperlink 4 2 2 3 3 5" xfId="252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3" xfId="1509"/>
    <cellStyle name="Hyperlink 4 2 2 3 4 3 2" xfId="3720"/>
    <cellStyle name="Hyperlink 4 2 2 3 4 4" xfId="2615"/>
    <cellStyle name="Hyperlink 4 2 2 3 5" xfId="672"/>
    <cellStyle name="Hyperlink 4 2 2 3 5 2" xfId="1785"/>
    <cellStyle name="Hyperlink 4 2 2 3 5 2 2" xfId="3996"/>
    <cellStyle name="Hyperlink 4 2 2 3 5 3" xfId="2891"/>
    <cellStyle name="Hyperlink 4 2 2 3 6" xfId="1233"/>
    <cellStyle name="Hyperlink 4 2 2 3 6 2" xfId="3444"/>
    <cellStyle name="Hyperlink 4 2 2 3 7" xfId="233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3" xfId="1555"/>
    <cellStyle name="Hyperlink 4 2 2 4 2 3 2" xfId="3766"/>
    <cellStyle name="Hyperlink 4 2 2 4 2 4" xfId="2661"/>
    <cellStyle name="Hyperlink 4 2 2 4 3" xfId="718"/>
    <cellStyle name="Hyperlink 4 2 2 4 3 2" xfId="1831"/>
    <cellStyle name="Hyperlink 4 2 2 4 3 2 2" xfId="4042"/>
    <cellStyle name="Hyperlink 4 2 2 4 3 3" xfId="2937"/>
    <cellStyle name="Hyperlink 4 2 2 4 4" xfId="1279"/>
    <cellStyle name="Hyperlink 4 2 2 4 4 2" xfId="3490"/>
    <cellStyle name="Hyperlink 4 2 2 4 5" xfId="238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3" xfId="1647"/>
    <cellStyle name="Hyperlink 4 2 2 5 2 3 2" xfId="3858"/>
    <cellStyle name="Hyperlink 4 2 2 5 2 4" xfId="2753"/>
    <cellStyle name="Hyperlink 4 2 2 5 3" xfId="810"/>
    <cellStyle name="Hyperlink 4 2 2 5 3 2" xfId="1923"/>
    <cellStyle name="Hyperlink 4 2 2 5 3 2 2" xfId="4134"/>
    <cellStyle name="Hyperlink 4 2 2 5 3 3" xfId="3029"/>
    <cellStyle name="Hyperlink 4 2 2 5 4" xfId="1371"/>
    <cellStyle name="Hyperlink 4 2 2 5 4 2" xfId="3582"/>
    <cellStyle name="Hyperlink 4 2 2 5 5" xfId="247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3" xfId="1463"/>
    <cellStyle name="Hyperlink 4 2 2 6 3 2" xfId="3674"/>
    <cellStyle name="Hyperlink 4 2 2 6 4" xfId="2569"/>
    <cellStyle name="Hyperlink 4 2 2 7" xfId="626"/>
    <cellStyle name="Hyperlink 4 2 2 7 2" xfId="1739"/>
    <cellStyle name="Hyperlink 4 2 2 7 2 2" xfId="3950"/>
    <cellStyle name="Hyperlink 4 2 2 7 3" xfId="284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3" xfId="1611"/>
    <cellStyle name="Hyperlink 4 2 3 2 2 2 3 2" xfId="3822"/>
    <cellStyle name="Hyperlink 4 2 3 2 2 2 4" xfId="271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4" xfId="1335"/>
    <cellStyle name="Hyperlink 4 2 3 2 2 4 2" xfId="3546"/>
    <cellStyle name="Hyperlink 4 2 3 2 2 5" xfId="244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3" xfId="1703"/>
    <cellStyle name="Hyperlink 4 2 3 2 3 2 3 2" xfId="3914"/>
    <cellStyle name="Hyperlink 4 2 3 2 3 2 4" xfId="280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4" xfId="1427"/>
    <cellStyle name="Hyperlink 4 2 3 2 3 4 2" xfId="3638"/>
    <cellStyle name="Hyperlink 4 2 3 2 3 5" xfId="253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3" xfId="1519"/>
    <cellStyle name="Hyperlink 4 2 3 2 4 3 2" xfId="3730"/>
    <cellStyle name="Hyperlink 4 2 3 2 4 4" xfId="2625"/>
    <cellStyle name="Hyperlink 4 2 3 2 5" xfId="682"/>
    <cellStyle name="Hyperlink 4 2 3 2 5 2" xfId="1795"/>
    <cellStyle name="Hyperlink 4 2 3 2 5 2 2" xfId="4006"/>
    <cellStyle name="Hyperlink 4 2 3 2 5 3" xfId="2901"/>
    <cellStyle name="Hyperlink 4 2 3 2 6" xfId="1243"/>
    <cellStyle name="Hyperlink 4 2 3 2 6 2" xfId="3454"/>
    <cellStyle name="Hyperlink 4 2 3 2 7" xfId="234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3" xfId="1565"/>
    <cellStyle name="Hyperlink 4 2 3 3 2 3 2" xfId="3776"/>
    <cellStyle name="Hyperlink 4 2 3 3 2 4" xfId="2671"/>
    <cellStyle name="Hyperlink 4 2 3 3 3" xfId="728"/>
    <cellStyle name="Hyperlink 4 2 3 3 3 2" xfId="1841"/>
    <cellStyle name="Hyperlink 4 2 3 3 3 2 2" xfId="4052"/>
    <cellStyle name="Hyperlink 4 2 3 3 3 3" xfId="2947"/>
    <cellStyle name="Hyperlink 4 2 3 3 4" xfId="1289"/>
    <cellStyle name="Hyperlink 4 2 3 3 4 2" xfId="3500"/>
    <cellStyle name="Hyperlink 4 2 3 3 5" xfId="239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3" xfId="1657"/>
    <cellStyle name="Hyperlink 4 2 3 4 2 3 2" xfId="3868"/>
    <cellStyle name="Hyperlink 4 2 3 4 2 4" xfId="2763"/>
    <cellStyle name="Hyperlink 4 2 3 4 3" xfId="820"/>
    <cellStyle name="Hyperlink 4 2 3 4 3 2" xfId="1933"/>
    <cellStyle name="Hyperlink 4 2 3 4 3 2 2" xfId="4144"/>
    <cellStyle name="Hyperlink 4 2 3 4 3 3" xfId="3039"/>
    <cellStyle name="Hyperlink 4 2 3 4 4" xfId="1381"/>
    <cellStyle name="Hyperlink 4 2 3 4 4 2" xfId="3592"/>
    <cellStyle name="Hyperlink 4 2 3 4 5" xfId="248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3" xfId="1473"/>
    <cellStyle name="Hyperlink 4 2 3 5 3 2" xfId="3684"/>
    <cellStyle name="Hyperlink 4 2 3 5 4" xfId="2579"/>
    <cellStyle name="Hyperlink 4 2 3 6" xfId="636"/>
    <cellStyle name="Hyperlink 4 2 3 6 2" xfId="1749"/>
    <cellStyle name="Hyperlink 4 2 3 6 2 2" xfId="3960"/>
    <cellStyle name="Hyperlink 4 2 3 6 3" xfId="2855"/>
    <cellStyle name="Hyperlink 4 2 3 7" xfId="1197"/>
    <cellStyle name="Hyperlink 4 2 3 7 2" xfId="3408"/>
    <cellStyle name="Hyperlink 4 2 3 8" xfId="230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3" xfId="1591"/>
    <cellStyle name="Hyperlink 4 2 4 2 2 3 2" xfId="3802"/>
    <cellStyle name="Hyperlink 4 2 4 2 2 4" xfId="2697"/>
    <cellStyle name="Hyperlink 4 2 4 2 3" xfId="754"/>
    <cellStyle name="Hyperlink 4 2 4 2 3 2" xfId="1867"/>
    <cellStyle name="Hyperlink 4 2 4 2 3 2 2" xfId="4078"/>
    <cellStyle name="Hyperlink 4 2 4 2 3 3" xfId="2973"/>
    <cellStyle name="Hyperlink 4 2 4 2 4" xfId="1315"/>
    <cellStyle name="Hyperlink 4 2 4 2 4 2" xfId="3526"/>
    <cellStyle name="Hyperlink 4 2 4 2 5" xfId="242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3" xfId="1683"/>
    <cellStyle name="Hyperlink 4 2 4 3 2 3 2" xfId="3894"/>
    <cellStyle name="Hyperlink 4 2 4 3 2 4" xfId="2789"/>
    <cellStyle name="Hyperlink 4 2 4 3 3" xfId="846"/>
    <cellStyle name="Hyperlink 4 2 4 3 3 2" xfId="1959"/>
    <cellStyle name="Hyperlink 4 2 4 3 3 2 2" xfId="4170"/>
    <cellStyle name="Hyperlink 4 2 4 3 3 3" xfId="3065"/>
    <cellStyle name="Hyperlink 4 2 4 3 4" xfId="1407"/>
    <cellStyle name="Hyperlink 4 2 4 3 4 2" xfId="3618"/>
    <cellStyle name="Hyperlink 4 2 4 3 5" xfId="251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3" xfId="1499"/>
    <cellStyle name="Hyperlink 4 2 4 4 3 2" xfId="3710"/>
    <cellStyle name="Hyperlink 4 2 4 4 4" xfId="2605"/>
    <cellStyle name="Hyperlink 4 2 4 5" xfId="662"/>
    <cellStyle name="Hyperlink 4 2 4 5 2" xfId="1775"/>
    <cellStyle name="Hyperlink 4 2 4 5 2 2" xfId="3986"/>
    <cellStyle name="Hyperlink 4 2 4 5 3" xfId="2881"/>
    <cellStyle name="Hyperlink 4 2 4 6" xfId="1223"/>
    <cellStyle name="Hyperlink 4 2 4 6 2" xfId="3434"/>
    <cellStyle name="Hyperlink 4 2 4 7" xfId="232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3" xfId="1545"/>
    <cellStyle name="Hyperlink 4 2 5 2 3 2" xfId="3756"/>
    <cellStyle name="Hyperlink 4 2 5 2 4" xfId="2651"/>
    <cellStyle name="Hyperlink 4 2 5 3" xfId="708"/>
    <cellStyle name="Hyperlink 4 2 5 3 2" xfId="1821"/>
    <cellStyle name="Hyperlink 4 2 5 3 2 2" xfId="4032"/>
    <cellStyle name="Hyperlink 4 2 5 3 3" xfId="2927"/>
    <cellStyle name="Hyperlink 4 2 5 4" xfId="1269"/>
    <cellStyle name="Hyperlink 4 2 5 4 2" xfId="3480"/>
    <cellStyle name="Hyperlink 4 2 5 5" xfId="237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3" xfId="1637"/>
    <cellStyle name="Hyperlink 4 2 6 2 3 2" xfId="3848"/>
    <cellStyle name="Hyperlink 4 2 6 2 4" xfId="2743"/>
    <cellStyle name="Hyperlink 4 2 6 3" xfId="800"/>
    <cellStyle name="Hyperlink 4 2 6 3 2" xfId="1913"/>
    <cellStyle name="Hyperlink 4 2 6 3 2 2" xfId="4124"/>
    <cellStyle name="Hyperlink 4 2 6 3 3" xfId="3019"/>
    <cellStyle name="Hyperlink 4 2 6 4" xfId="1361"/>
    <cellStyle name="Hyperlink 4 2 6 4 2" xfId="3572"/>
    <cellStyle name="Hyperlink 4 2 6 5" xfId="246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3" xfId="1453"/>
    <cellStyle name="Hyperlink 4 2 7 3 2" xfId="3664"/>
    <cellStyle name="Hyperlink 4 2 7 4" xfId="2559"/>
    <cellStyle name="Hyperlink 4 2 8" xfId="616"/>
    <cellStyle name="Hyperlink 4 2 8 2" xfId="1729"/>
    <cellStyle name="Hyperlink 4 2 8 2 2" xfId="3940"/>
    <cellStyle name="Hyperlink 4 2 8 3" xfId="2835"/>
    <cellStyle name="Hyperlink 4 2 9" xfId="1177"/>
    <cellStyle name="Hyperlink 4 2 9 2" xfId="3388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3" xfId="1616"/>
    <cellStyle name="Hyperlink 4 3 2 2 2 2 3 2" xfId="3827"/>
    <cellStyle name="Hyperlink 4 3 2 2 2 2 4" xfId="272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4" xfId="1340"/>
    <cellStyle name="Hyperlink 4 3 2 2 2 4 2" xfId="3551"/>
    <cellStyle name="Hyperlink 4 3 2 2 2 5" xfId="244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3" xfId="1708"/>
    <cellStyle name="Hyperlink 4 3 2 2 3 2 3 2" xfId="3919"/>
    <cellStyle name="Hyperlink 4 3 2 2 3 2 4" xfId="281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4" xfId="1432"/>
    <cellStyle name="Hyperlink 4 3 2 2 3 4 2" xfId="3643"/>
    <cellStyle name="Hyperlink 4 3 2 2 3 5" xfId="253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3" xfId="1524"/>
    <cellStyle name="Hyperlink 4 3 2 2 4 3 2" xfId="3735"/>
    <cellStyle name="Hyperlink 4 3 2 2 4 4" xfId="2630"/>
    <cellStyle name="Hyperlink 4 3 2 2 5" xfId="687"/>
    <cellStyle name="Hyperlink 4 3 2 2 5 2" xfId="1800"/>
    <cellStyle name="Hyperlink 4 3 2 2 5 2 2" xfId="4011"/>
    <cellStyle name="Hyperlink 4 3 2 2 5 3" xfId="2906"/>
    <cellStyle name="Hyperlink 4 3 2 2 6" xfId="1248"/>
    <cellStyle name="Hyperlink 4 3 2 2 6 2" xfId="3459"/>
    <cellStyle name="Hyperlink 4 3 2 2 7" xfId="235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3" xfId="1570"/>
    <cellStyle name="Hyperlink 4 3 2 3 2 3 2" xfId="3781"/>
    <cellStyle name="Hyperlink 4 3 2 3 2 4" xfId="2676"/>
    <cellStyle name="Hyperlink 4 3 2 3 3" xfId="733"/>
    <cellStyle name="Hyperlink 4 3 2 3 3 2" xfId="1846"/>
    <cellStyle name="Hyperlink 4 3 2 3 3 2 2" xfId="4057"/>
    <cellStyle name="Hyperlink 4 3 2 3 3 3" xfId="2952"/>
    <cellStyle name="Hyperlink 4 3 2 3 4" xfId="1294"/>
    <cellStyle name="Hyperlink 4 3 2 3 4 2" xfId="3505"/>
    <cellStyle name="Hyperlink 4 3 2 3 5" xfId="240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3" xfId="1662"/>
    <cellStyle name="Hyperlink 4 3 2 4 2 3 2" xfId="3873"/>
    <cellStyle name="Hyperlink 4 3 2 4 2 4" xfId="2768"/>
    <cellStyle name="Hyperlink 4 3 2 4 3" xfId="825"/>
    <cellStyle name="Hyperlink 4 3 2 4 3 2" xfId="1938"/>
    <cellStyle name="Hyperlink 4 3 2 4 3 2 2" xfId="4149"/>
    <cellStyle name="Hyperlink 4 3 2 4 3 3" xfId="3044"/>
    <cellStyle name="Hyperlink 4 3 2 4 4" xfId="1386"/>
    <cellStyle name="Hyperlink 4 3 2 4 4 2" xfId="3597"/>
    <cellStyle name="Hyperlink 4 3 2 4 5" xfId="249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3" xfId="1478"/>
    <cellStyle name="Hyperlink 4 3 2 5 3 2" xfId="3689"/>
    <cellStyle name="Hyperlink 4 3 2 5 4" xfId="2584"/>
    <cellStyle name="Hyperlink 4 3 2 6" xfId="641"/>
    <cellStyle name="Hyperlink 4 3 2 6 2" xfId="1754"/>
    <cellStyle name="Hyperlink 4 3 2 6 2 2" xfId="3965"/>
    <cellStyle name="Hyperlink 4 3 2 6 3" xfId="2860"/>
    <cellStyle name="Hyperlink 4 3 2 7" xfId="1202"/>
    <cellStyle name="Hyperlink 4 3 2 7 2" xfId="3413"/>
    <cellStyle name="Hyperlink 4 3 2 8" xfId="230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3" xfId="1596"/>
    <cellStyle name="Hyperlink 4 3 3 2 2 3 2" xfId="3807"/>
    <cellStyle name="Hyperlink 4 3 3 2 2 4" xfId="2702"/>
    <cellStyle name="Hyperlink 4 3 3 2 3" xfId="759"/>
    <cellStyle name="Hyperlink 4 3 3 2 3 2" xfId="1872"/>
    <cellStyle name="Hyperlink 4 3 3 2 3 2 2" xfId="4083"/>
    <cellStyle name="Hyperlink 4 3 3 2 3 3" xfId="2978"/>
    <cellStyle name="Hyperlink 4 3 3 2 4" xfId="1320"/>
    <cellStyle name="Hyperlink 4 3 3 2 4 2" xfId="3531"/>
    <cellStyle name="Hyperlink 4 3 3 2 5" xfId="242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3" xfId="1688"/>
    <cellStyle name="Hyperlink 4 3 3 3 2 3 2" xfId="3899"/>
    <cellStyle name="Hyperlink 4 3 3 3 2 4" xfId="2794"/>
    <cellStyle name="Hyperlink 4 3 3 3 3" xfId="851"/>
    <cellStyle name="Hyperlink 4 3 3 3 3 2" xfId="1964"/>
    <cellStyle name="Hyperlink 4 3 3 3 3 2 2" xfId="4175"/>
    <cellStyle name="Hyperlink 4 3 3 3 3 3" xfId="3070"/>
    <cellStyle name="Hyperlink 4 3 3 3 4" xfId="1412"/>
    <cellStyle name="Hyperlink 4 3 3 3 4 2" xfId="3623"/>
    <cellStyle name="Hyperlink 4 3 3 3 5" xfId="251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3" xfId="1504"/>
    <cellStyle name="Hyperlink 4 3 3 4 3 2" xfId="3715"/>
    <cellStyle name="Hyperlink 4 3 3 4 4" xfId="2610"/>
    <cellStyle name="Hyperlink 4 3 3 5" xfId="667"/>
    <cellStyle name="Hyperlink 4 3 3 5 2" xfId="1780"/>
    <cellStyle name="Hyperlink 4 3 3 5 2 2" xfId="3991"/>
    <cellStyle name="Hyperlink 4 3 3 5 3" xfId="2886"/>
    <cellStyle name="Hyperlink 4 3 3 6" xfId="1228"/>
    <cellStyle name="Hyperlink 4 3 3 6 2" xfId="3439"/>
    <cellStyle name="Hyperlink 4 3 3 7" xfId="233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3" xfId="1550"/>
    <cellStyle name="Hyperlink 4 3 4 2 3 2" xfId="3761"/>
    <cellStyle name="Hyperlink 4 3 4 2 4" xfId="2656"/>
    <cellStyle name="Hyperlink 4 3 4 3" xfId="713"/>
    <cellStyle name="Hyperlink 4 3 4 3 2" xfId="1826"/>
    <cellStyle name="Hyperlink 4 3 4 3 2 2" xfId="4037"/>
    <cellStyle name="Hyperlink 4 3 4 3 3" xfId="2932"/>
    <cellStyle name="Hyperlink 4 3 4 4" xfId="1274"/>
    <cellStyle name="Hyperlink 4 3 4 4 2" xfId="3485"/>
    <cellStyle name="Hyperlink 4 3 4 5" xfId="238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3" xfId="1642"/>
    <cellStyle name="Hyperlink 4 3 5 2 3 2" xfId="3853"/>
    <cellStyle name="Hyperlink 4 3 5 2 4" xfId="2748"/>
    <cellStyle name="Hyperlink 4 3 5 3" xfId="805"/>
    <cellStyle name="Hyperlink 4 3 5 3 2" xfId="1918"/>
    <cellStyle name="Hyperlink 4 3 5 3 2 2" xfId="4129"/>
    <cellStyle name="Hyperlink 4 3 5 3 3" xfId="3024"/>
    <cellStyle name="Hyperlink 4 3 5 4" xfId="1366"/>
    <cellStyle name="Hyperlink 4 3 5 4 2" xfId="3577"/>
    <cellStyle name="Hyperlink 4 3 5 5" xfId="247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3" xfId="1458"/>
    <cellStyle name="Hyperlink 4 3 6 3 2" xfId="3669"/>
    <cellStyle name="Hyperlink 4 3 6 4" xfId="2564"/>
    <cellStyle name="Hyperlink 4 3 7" xfId="621"/>
    <cellStyle name="Hyperlink 4 3 7 2" xfId="1734"/>
    <cellStyle name="Hyperlink 4 3 7 2 2" xfId="3945"/>
    <cellStyle name="Hyperlink 4 3 7 3" xfId="284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3" xfId="1606"/>
    <cellStyle name="Hyperlink 4 4 2 2 2 3 2" xfId="3817"/>
    <cellStyle name="Hyperlink 4 4 2 2 2 4" xfId="2712"/>
    <cellStyle name="Hyperlink 4 4 2 2 3" xfId="769"/>
    <cellStyle name="Hyperlink 4 4 2 2 3 2" xfId="1882"/>
    <cellStyle name="Hyperlink 4 4 2 2 3 2 2" xfId="4093"/>
    <cellStyle name="Hyperlink 4 4 2 2 3 3" xfId="2988"/>
    <cellStyle name="Hyperlink 4 4 2 2 4" xfId="1330"/>
    <cellStyle name="Hyperlink 4 4 2 2 4 2" xfId="3541"/>
    <cellStyle name="Hyperlink 4 4 2 2 5" xfId="243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3" xfId="1698"/>
    <cellStyle name="Hyperlink 4 4 2 3 2 3 2" xfId="3909"/>
    <cellStyle name="Hyperlink 4 4 2 3 2 4" xfId="2804"/>
    <cellStyle name="Hyperlink 4 4 2 3 3" xfId="861"/>
    <cellStyle name="Hyperlink 4 4 2 3 3 2" xfId="1974"/>
    <cellStyle name="Hyperlink 4 4 2 3 3 2 2" xfId="4185"/>
    <cellStyle name="Hyperlink 4 4 2 3 3 3" xfId="3080"/>
    <cellStyle name="Hyperlink 4 4 2 3 4" xfId="1422"/>
    <cellStyle name="Hyperlink 4 4 2 3 4 2" xfId="3633"/>
    <cellStyle name="Hyperlink 4 4 2 3 5" xfId="252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3" xfId="1514"/>
    <cellStyle name="Hyperlink 4 4 2 4 3 2" xfId="3725"/>
    <cellStyle name="Hyperlink 4 4 2 4 4" xfId="2620"/>
    <cellStyle name="Hyperlink 4 4 2 5" xfId="677"/>
    <cellStyle name="Hyperlink 4 4 2 5 2" xfId="1790"/>
    <cellStyle name="Hyperlink 4 4 2 5 2 2" xfId="4001"/>
    <cellStyle name="Hyperlink 4 4 2 5 3" xfId="2896"/>
    <cellStyle name="Hyperlink 4 4 2 6" xfId="1238"/>
    <cellStyle name="Hyperlink 4 4 2 6 2" xfId="3449"/>
    <cellStyle name="Hyperlink 4 4 2 7" xfId="234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3" xfId="1560"/>
    <cellStyle name="Hyperlink 4 4 3 2 3 2" xfId="3771"/>
    <cellStyle name="Hyperlink 4 4 3 2 4" xfId="2666"/>
    <cellStyle name="Hyperlink 4 4 3 3" xfId="723"/>
    <cellStyle name="Hyperlink 4 4 3 3 2" xfId="1836"/>
    <cellStyle name="Hyperlink 4 4 3 3 2 2" xfId="4047"/>
    <cellStyle name="Hyperlink 4 4 3 3 3" xfId="2942"/>
    <cellStyle name="Hyperlink 4 4 3 4" xfId="1284"/>
    <cellStyle name="Hyperlink 4 4 3 4 2" xfId="3495"/>
    <cellStyle name="Hyperlink 4 4 3 5" xfId="239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3" xfId="1652"/>
    <cellStyle name="Hyperlink 4 4 4 2 3 2" xfId="3863"/>
    <cellStyle name="Hyperlink 4 4 4 2 4" xfId="2758"/>
    <cellStyle name="Hyperlink 4 4 4 3" xfId="815"/>
    <cellStyle name="Hyperlink 4 4 4 3 2" xfId="1928"/>
    <cellStyle name="Hyperlink 4 4 4 3 2 2" xfId="4139"/>
    <cellStyle name="Hyperlink 4 4 4 3 3" xfId="3034"/>
    <cellStyle name="Hyperlink 4 4 4 4" xfId="1376"/>
    <cellStyle name="Hyperlink 4 4 4 4 2" xfId="3587"/>
    <cellStyle name="Hyperlink 4 4 4 5" xfId="248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3" xfId="1468"/>
    <cellStyle name="Hyperlink 4 4 5 3 2" xfId="3679"/>
    <cellStyle name="Hyperlink 4 4 5 4" xfId="2574"/>
    <cellStyle name="Hyperlink 4 4 6" xfId="631"/>
    <cellStyle name="Hyperlink 4 4 6 2" xfId="1744"/>
    <cellStyle name="Hyperlink 4 4 6 2 2" xfId="3955"/>
    <cellStyle name="Hyperlink 4 4 6 3" xfId="2850"/>
    <cellStyle name="Hyperlink 4 4 7" xfId="1192"/>
    <cellStyle name="Hyperlink 4 4 7 2" xfId="3403"/>
    <cellStyle name="Hyperlink 4 4 8" xfId="229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3" xfId="1586"/>
    <cellStyle name="Hyperlink 4 5 2 2 3 2" xfId="3797"/>
    <cellStyle name="Hyperlink 4 5 2 2 4" xfId="2692"/>
    <cellStyle name="Hyperlink 4 5 2 3" xfId="749"/>
    <cellStyle name="Hyperlink 4 5 2 3 2" xfId="1862"/>
    <cellStyle name="Hyperlink 4 5 2 3 2 2" xfId="4073"/>
    <cellStyle name="Hyperlink 4 5 2 3 3" xfId="2968"/>
    <cellStyle name="Hyperlink 4 5 2 4" xfId="1310"/>
    <cellStyle name="Hyperlink 4 5 2 4 2" xfId="3521"/>
    <cellStyle name="Hyperlink 4 5 2 5" xfId="241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3" xfId="1678"/>
    <cellStyle name="Hyperlink 4 5 3 2 3 2" xfId="3889"/>
    <cellStyle name="Hyperlink 4 5 3 2 4" xfId="2784"/>
    <cellStyle name="Hyperlink 4 5 3 3" xfId="841"/>
    <cellStyle name="Hyperlink 4 5 3 3 2" xfId="1954"/>
    <cellStyle name="Hyperlink 4 5 3 3 2 2" xfId="4165"/>
    <cellStyle name="Hyperlink 4 5 3 3 3" xfId="3060"/>
    <cellStyle name="Hyperlink 4 5 3 4" xfId="1402"/>
    <cellStyle name="Hyperlink 4 5 3 4 2" xfId="3613"/>
    <cellStyle name="Hyperlink 4 5 3 5" xfId="250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3" xfId="1494"/>
    <cellStyle name="Hyperlink 4 5 4 3 2" xfId="3705"/>
    <cellStyle name="Hyperlink 4 5 4 4" xfId="2600"/>
    <cellStyle name="Hyperlink 4 5 5" xfId="657"/>
    <cellStyle name="Hyperlink 4 5 5 2" xfId="1770"/>
    <cellStyle name="Hyperlink 4 5 5 2 2" xfId="3981"/>
    <cellStyle name="Hyperlink 4 5 5 3" xfId="2876"/>
    <cellStyle name="Hyperlink 4 5 6" xfId="1218"/>
    <cellStyle name="Hyperlink 4 5 6 2" xfId="3429"/>
    <cellStyle name="Hyperlink 4 5 7" xfId="232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3" xfId="1540"/>
    <cellStyle name="Hyperlink 4 6 2 3 2" xfId="3751"/>
    <cellStyle name="Hyperlink 4 6 2 4" xfId="2646"/>
    <cellStyle name="Hyperlink 4 6 3" xfId="703"/>
    <cellStyle name="Hyperlink 4 6 3 2" xfId="1816"/>
    <cellStyle name="Hyperlink 4 6 3 2 2" xfId="4027"/>
    <cellStyle name="Hyperlink 4 6 3 3" xfId="2922"/>
    <cellStyle name="Hyperlink 4 6 4" xfId="1264"/>
    <cellStyle name="Hyperlink 4 6 4 2" xfId="3475"/>
    <cellStyle name="Hyperlink 4 6 5" xfId="237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3" xfId="1632"/>
    <cellStyle name="Hyperlink 4 7 2 3 2" xfId="3843"/>
    <cellStyle name="Hyperlink 4 7 2 4" xfId="2738"/>
    <cellStyle name="Hyperlink 4 7 3" xfId="795"/>
    <cellStyle name="Hyperlink 4 7 3 2" xfId="1908"/>
    <cellStyle name="Hyperlink 4 7 3 2 2" xfId="4119"/>
    <cellStyle name="Hyperlink 4 7 3 3" xfId="3014"/>
    <cellStyle name="Hyperlink 4 7 4" xfId="1356"/>
    <cellStyle name="Hyperlink 4 7 4 2" xfId="3567"/>
    <cellStyle name="Hyperlink 4 7 5" xfId="246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3" xfId="1448"/>
    <cellStyle name="Hyperlink 4 8 3 2" xfId="3659"/>
    <cellStyle name="Hyperlink 4 8 4" xfId="2554"/>
    <cellStyle name="Hyperlink 4 9" xfId="611"/>
    <cellStyle name="Hyperlink 4 9 2" xfId="1724"/>
    <cellStyle name="Hyperlink 4 9 2 2" xfId="3935"/>
    <cellStyle name="Hyperlink 4 9 3" xfId="2830"/>
    <cellStyle name="Hyperlink 5" xfId="59"/>
    <cellStyle name="Hyperlink 5 10" xfId="227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3" xfId="1617"/>
    <cellStyle name="Hyperlink 5 2 2 2 2 2 3 2" xfId="3828"/>
    <cellStyle name="Hyperlink 5 2 2 2 2 2 4" xfId="272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4" xfId="1341"/>
    <cellStyle name="Hyperlink 5 2 2 2 2 4 2" xfId="3552"/>
    <cellStyle name="Hyperlink 5 2 2 2 2 5" xfId="244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3" xfId="1709"/>
    <cellStyle name="Hyperlink 5 2 2 2 3 2 3 2" xfId="3920"/>
    <cellStyle name="Hyperlink 5 2 2 2 3 2 4" xfId="281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4" xfId="1433"/>
    <cellStyle name="Hyperlink 5 2 2 2 3 4 2" xfId="3644"/>
    <cellStyle name="Hyperlink 5 2 2 2 3 5" xfId="253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3" xfId="1525"/>
    <cellStyle name="Hyperlink 5 2 2 2 4 3 2" xfId="3736"/>
    <cellStyle name="Hyperlink 5 2 2 2 4 4" xfId="2631"/>
    <cellStyle name="Hyperlink 5 2 2 2 5" xfId="688"/>
    <cellStyle name="Hyperlink 5 2 2 2 5 2" xfId="1801"/>
    <cellStyle name="Hyperlink 5 2 2 2 5 2 2" xfId="4012"/>
    <cellStyle name="Hyperlink 5 2 2 2 5 3" xfId="2907"/>
    <cellStyle name="Hyperlink 5 2 2 2 6" xfId="1249"/>
    <cellStyle name="Hyperlink 5 2 2 2 6 2" xfId="3460"/>
    <cellStyle name="Hyperlink 5 2 2 2 7" xfId="235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3" xfId="1571"/>
    <cellStyle name="Hyperlink 5 2 2 3 2 3 2" xfId="3782"/>
    <cellStyle name="Hyperlink 5 2 2 3 2 4" xfId="2677"/>
    <cellStyle name="Hyperlink 5 2 2 3 3" xfId="734"/>
    <cellStyle name="Hyperlink 5 2 2 3 3 2" xfId="1847"/>
    <cellStyle name="Hyperlink 5 2 2 3 3 2 2" xfId="4058"/>
    <cellStyle name="Hyperlink 5 2 2 3 3 3" xfId="2953"/>
    <cellStyle name="Hyperlink 5 2 2 3 4" xfId="1295"/>
    <cellStyle name="Hyperlink 5 2 2 3 4 2" xfId="3506"/>
    <cellStyle name="Hyperlink 5 2 2 3 5" xfId="240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3" xfId="1663"/>
    <cellStyle name="Hyperlink 5 2 2 4 2 3 2" xfId="3874"/>
    <cellStyle name="Hyperlink 5 2 2 4 2 4" xfId="2769"/>
    <cellStyle name="Hyperlink 5 2 2 4 3" xfId="826"/>
    <cellStyle name="Hyperlink 5 2 2 4 3 2" xfId="1939"/>
    <cellStyle name="Hyperlink 5 2 2 4 3 2 2" xfId="4150"/>
    <cellStyle name="Hyperlink 5 2 2 4 3 3" xfId="3045"/>
    <cellStyle name="Hyperlink 5 2 2 4 4" xfId="1387"/>
    <cellStyle name="Hyperlink 5 2 2 4 4 2" xfId="3598"/>
    <cellStyle name="Hyperlink 5 2 2 4 5" xfId="249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3" xfId="1479"/>
    <cellStyle name="Hyperlink 5 2 2 5 3 2" xfId="3690"/>
    <cellStyle name="Hyperlink 5 2 2 5 4" xfId="2585"/>
    <cellStyle name="Hyperlink 5 2 2 6" xfId="642"/>
    <cellStyle name="Hyperlink 5 2 2 6 2" xfId="1755"/>
    <cellStyle name="Hyperlink 5 2 2 6 2 2" xfId="3966"/>
    <cellStyle name="Hyperlink 5 2 2 6 3" xfId="2861"/>
    <cellStyle name="Hyperlink 5 2 2 7" xfId="1203"/>
    <cellStyle name="Hyperlink 5 2 2 7 2" xfId="3414"/>
    <cellStyle name="Hyperlink 5 2 2 8" xfId="230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3" xfId="1597"/>
    <cellStyle name="Hyperlink 5 2 3 2 2 3 2" xfId="3808"/>
    <cellStyle name="Hyperlink 5 2 3 2 2 4" xfId="2703"/>
    <cellStyle name="Hyperlink 5 2 3 2 3" xfId="760"/>
    <cellStyle name="Hyperlink 5 2 3 2 3 2" xfId="1873"/>
    <cellStyle name="Hyperlink 5 2 3 2 3 2 2" xfId="4084"/>
    <cellStyle name="Hyperlink 5 2 3 2 3 3" xfId="2979"/>
    <cellStyle name="Hyperlink 5 2 3 2 4" xfId="1321"/>
    <cellStyle name="Hyperlink 5 2 3 2 4 2" xfId="3532"/>
    <cellStyle name="Hyperlink 5 2 3 2 5" xfId="242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3" xfId="1689"/>
    <cellStyle name="Hyperlink 5 2 3 3 2 3 2" xfId="3900"/>
    <cellStyle name="Hyperlink 5 2 3 3 2 4" xfId="2795"/>
    <cellStyle name="Hyperlink 5 2 3 3 3" xfId="852"/>
    <cellStyle name="Hyperlink 5 2 3 3 3 2" xfId="1965"/>
    <cellStyle name="Hyperlink 5 2 3 3 3 2 2" xfId="4176"/>
    <cellStyle name="Hyperlink 5 2 3 3 3 3" xfId="3071"/>
    <cellStyle name="Hyperlink 5 2 3 3 4" xfId="1413"/>
    <cellStyle name="Hyperlink 5 2 3 3 4 2" xfId="3624"/>
    <cellStyle name="Hyperlink 5 2 3 3 5" xfId="251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3" xfId="1505"/>
    <cellStyle name="Hyperlink 5 2 3 4 3 2" xfId="3716"/>
    <cellStyle name="Hyperlink 5 2 3 4 4" xfId="2611"/>
    <cellStyle name="Hyperlink 5 2 3 5" xfId="668"/>
    <cellStyle name="Hyperlink 5 2 3 5 2" xfId="1781"/>
    <cellStyle name="Hyperlink 5 2 3 5 2 2" xfId="3992"/>
    <cellStyle name="Hyperlink 5 2 3 5 3" xfId="2887"/>
    <cellStyle name="Hyperlink 5 2 3 6" xfId="1229"/>
    <cellStyle name="Hyperlink 5 2 3 6 2" xfId="3440"/>
    <cellStyle name="Hyperlink 5 2 3 7" xfId="233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3" xfId="1551"/>
    <cellStyle name="Hyperlink 5 2 4 2 3 2" xfId="3762"/>
    <cellStyle name="Hyperlink 5 2 4 2 4" xfId="2657"/>
    <cellStyle name="Hyperlink 5 2 4 3" xfId="714"/>
    <cellStyle name="Hyperlink 5 2 4 3 2" xfId="1827"/>
    <cellStyle name="Hyperlink 5 2 4 3 2 2" xfId="4038"/>
    <cellStyle name="Hyperlink 5 2 4 3 3" xfId="2933"/>
    <cellStyle name="Hyperlink 5 2 4 4" xfId="1275"/>
    <cellStyle name="Hyperlink 5 2 4 4 2" xfId="3486"/>
    <cellStyle name="Hyperlink 5 2 4 5" xfId="238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3" xfId="1643"/>
    <cellStyle name="Hyperlink 5 2 5 2 3 2" xfId="3854"/>
    <cellStyle name="Hyperlink 5 2 5 2 4" xfId="2749"/>
    <cellStyle name="Hyperlink 5 2 5 3" xfId="806"/>
    <cellStyle name="Hyperlink 5 2 5 3 2" xfId="1919"/>
    <cellStyle name="Hyperlink 5 2 5 3 2 2" xfId="4130"/>
    <cellStyle name="Hyperlink 5 2 5 3 3" xfId="3025"/>
    <cellStyle name="Hyperlink 5 2 5 4" xfId="1367"/>
    <cellStyle name="Hyperlink 5 2 5 4 2" xfId="3578"/>
    <cellStyle name="Hyperlink 5 2 5 5" xfId="247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3" xfId="1459"/>
    <cellStyle name="Hyperlink 5 2 6 3 2" xfId="3670"/>
    <cellStyle name="Hyperlink 5 2 6 4" xfId="2565"/>
    <cellStyle name="Hyperlink 5 2 7" xfId="622"/>
    <cellStyle name="Hyperlink 5 2 7 2" xfId="1735"/>
    <cellStyle name="Hyperlink 5 2 7 2 2" xfId="3946"/>
    <cellStyle name="Hyperlink 5 2 7 3" xfId="284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3" xfId="1607"/>
    <cellStyle name="Hyperlink 5 3 2 2 2 3 2" xfId="3818"/>
    <cellStyle name="Hyperlink 5 3 2 2 2 4" xfId="2713"/>
    <cellStyle name="Hyperlink 5 3 2 2 3" xfId="770"/>
    <cellStyle name="Hyperlink 5 3 2 2 3 2" xfId="1883"/>
    <cellStyle name="Hyperlink 5 3 2 2 3 2 2" xfId="4094"/>
    <cellStyle name="Hyperlink 5 3 2 2 3 3" xfId="2989"/>
    <cellStyle name="Hyperlink 5 3 2 2 4" xfId="1331"/>
    <cellStyle name="Hyperlink 5 3 2 2 4 2" xfId="3542"/>
    <cellStyle name="Hyperlink 5 3 2 2 5" xfId="243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3" xfId="1699"/>
    <cellStyle name="Hyperlink 5 3 2 3 2 3 2" xfId="3910"/>
    <cellStyle name="Hyperlink 5 3 2 3 2 4" xfId="2805"/>
    <cellStyle name="Hyperlink 5 3 2 3 3" xfId="862"/>
    <cellStyle name="Hyperlink 5 3 2 3 3 2" xfId="1975"/>
    <cellStyle name="Hyperlink 5 3 2 3 3 2 2" xfId="4186"/>
    <cellStyle name="Hyperlink 5 3 2 3 3 3" xfId="3081"/>
    <cellStyle name="Hyperlink 5 3 2 3 4" xfId="1423"/>
    <cellStyle name="Hyperlink 5 3 2 3 4 2" xfId="3634"/>
    <cellStyle name="Hyperlink 5 3 2 3 5" xfId="252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3" xfId="1515"/>
    <cellStyle name="Hyperlink 5 3 2 4 3 2" xfId="3726"/>
    <cellStyle name="Hyperlink 5 3 2 4 4" xfId="2621"/>
    <cellStyle name="Hyperlink 5 3 2 5" xfId="678"/>
    <cellStyle name="Hyperlink 5 3 2 5 2" xfId="1791"/>
    <cellStyle name="Hyperlink 5 3 2 5 2 2" xfId="4002"/>
    <cellStyle name="Hyperlink 5 3 2 5 3" xfId="2897"/>
    <cellStyle name="Hyperlink 5 3 2 6" xfId="1239"/>
    <cellStyle name="Hyperlink 5 3 2 6 2" xfId="3450"/>
    <cellStyle name="Hyperlink 5 3 2 7" xfId="234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3" xfId="1561"/>
    <cellStyle name="Hyperlink 5 3 3 2 3 2" xfId="3772"/>
    <cellStyle name="Hyperlink 5 3 3 2 4" xfId="2667"/>
    <cellStyle name="Hyperlink 5 3 3 3" xfId="724"/>
    <cellStyle name="Hyperlink 5 3 3 3 2" xfId="1837"/>
    <cellStyle name="Hyperlink 5 3 3 3 2 2" xfId="4048"/>
    <cellStyle name="Hyperlink 5 3 3 3 3" xfId="2943"/>
    <cellStyle name="Hyperlink 5 3 3 4" xfId="1285"/>
    <cellStyle name="Hyperlink 5 3 3 4 2" xfId="3496"/>
    <cellStyle name="Hyperlink 5 3 3 5" xfId="239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3" xfId="1653"/>
    <cellStyle name="Hyperlink 5 3 4 2 3 2" xfId="3864"/>
    <cellStyle name="Hyperlink 5 3 4 2 4" xfId="2759"/>
    <cellStyle name="Hyperlink 5 3 4 3" xfId="816"/>
    <cellStyle name="Hyperlink 5 3 4 3 2" xfId="1929"/>
    <cellStyle name="Hyperlink 5 3 4 3 2 2" xfId="4140"/>
    <cellStyle name="Hyperlink 5 3 4 3 3" xfId="3035"/>
    <cellStyle name="Hyperlink 5 3 4 4" xfId="1377"/>
    <cellStyle name="Hyperlink 5 3 4 4 2" xfId="3588"/>
    <cellStyle name="Hyperlink 5 3 4 5" xfId="248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3" xfId="1469"/>
    <cellStyle name="Hyperlink 5 3 5 3 2" xfId="3680"/>
    <cellStyle name="Hyperlink 5 3 5 4" xfId="2575"/>
    <cellStyle name="Hyperlink 5 3 6" xfId="632"/>
    <cellStyle name="Hyperlink 5 3 6 2" xfId="1745"/>
    <cellStyle name="Hyperlink 5 3 6 2 2" xfId="3956"/>
    <cellStyle name="Hyperlink 5 3 6 3" xfId="2851"/>
    <cellStyle name="Hyperlink 5 3 7" xfId="1193"/>
    <cellStyle name="Hyperlink 5 3 7 2" xfId="3404"/>
    <cellStyle name="Hyperlink 5 3 8" xfId="229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3" xfId="1587"/>
    <cellStyle name="Hyperlink 5 4 2 2 3 2" xfId="3798"/>
    <cellStyle name="Hyperlink 5 4 2 2 4" xfId="2693"/>
    <cellStyle name="Hyperlink 5 4 2 3" xfId="750"/>
    <cellStyle name="Hyperlink 5 4 2 3 2" xfId="1863"/>
    <cellStyle name="Hyperlink 5 4 2 3 2 2" xfId="4074"/>
    <cellStyle name="Hyperlink 5 4 2 3 3" xfId="2969"/>
    <cellStyle name="Hyperlink 5 4 2 4" xfId="1311"/>
    <cellStyle name="Hyperlink 5 4 2 4 2" xfId="3522"/>
    <cellStyle name="Hyperlink 5 4 2 5" xfId="241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3" xfId="1679"/>
    <cellStyle name="Hyperlink 5 4 3 2 3 2" xfId="3890"/>
    <cellStyle name="Hyperlink 5 4 3 2 4" xfId="2785"/>
    <cellStyle name="Hyperlink 5 4 3 3" xfId="842"/>
    <cellStyle name="Hyperlink 5 4 3 3 2" xfId="1955"/>
    <cellStyle name="Hyperlink 5 4 3 3 2 2" xfId="4166"/>
    <cellStyle name="Hyperlink 5 4 3 3 3" xfId="3061"/>
    <cellStyle name="Hyperlink 5 4 3 4" xfId="1403"/>
    <cellStyle name="Hyperlink 5 4 3 4 2" xfId="3614"/>
    <cellStyle name="Hyperlink 5 4 3 5" xfId="250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3" xfId="1495"/>
    <cellStyle name="Hyperlink 5 4 4 3 2" xfId="3706"/>
    <cellStyle name="Hyperlink 5 4 4 4" xfId="2601"/>
    <cellStyle name="Hyperlink 5 4 5" xfId="658"/>
    <cellStyle name="Hyperlink 5 4 5 2" xfId="1771"/>
    <cellStyle name="Hyperlink 5 4 5 2 2" xfId="3982"/>
    <cellStyle name="Hyperlink 5 4 5 3" xfId="2877"/>
    <cellStyle name="Hyperlink 5 4 6" xfId="1219"/>
    <cellStyle name="Hyperlink 5 4 6 2" xfId="3430"/>
    <cellStyle name="Hyperlink 5 4 7" xfId="232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3" xfId="1541"/>
    <cellStyle name="Hyperlink 5 5 2 3 2" xfId="3752"/>
    <cellStyle name="Hyperlink 5 5 2 4" xfId="2647"/>
    <cellStyle name="Hyperlink 5 5 3" xfId="704"/>
    <cellStyle name="Hyperlink 5 5 3 2" xfId="1817"/>
    <cellStyle name="Hyperlink 5 5 3 2 2" xfId="4028"/>
    <cellStyle name="Hyperlink 5 5 3 3" xfId="2923"/>
    <cellStyle name="Hyperlink 5 5 4" xfId="1265"/>
    <cellStyle name="Hyperlink 5 5 4 2" xfId="3476"/>
    <cellStyle name="Hyperlink 5 5 5" xfId="237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3" xfId="1633"/>
    <cellStyle name="Hyperlink 5 6 2 3 2" xfId="3844"/>
    <cellStyle name="Hyperlink 5 6 2 4" xfId="2739"/>
    <cellStyle name="Hyperlink 5 6 3" xfId="796"/>
    <cellStyle name="Hyperlink 5 6 3 2" xfId="1909"/>
    <cellStyle name="Hyperlink 5 6 3 2 2" xfId="4120"/>
    <cellStyle name="Hyperlink 5 6 3 3" xfId="3015"/>
    <cellStyle name="Hyperlink 5 6 4" xfId="1357"/>
    <cellStyle name="Hyperlink 5 6 4 2" xfId="3568"/>
    <cellStyle name="Hyperlink 5 6 5" xfId="246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3" xfId="1449"/>
    <cellStyle name="Hyperlink 5 7 3 2" xfId="3660"/>
    <cellStyle name="Hyperlink 5 7 4" xfId="2555"/>
    <cellStyle name="Hyperlink 5 8" xfId="612"/>
    <cellStyle name="Hyperlink 5 8 2" xfId="1725"/>
    <cellStyle name="Hyperlink 5 8 2 2" xfId="3936"/>
    <cellStyle name="Hyperlink 5 8 3" xfId="2831"/>
    <cellStyle name="Hyperlink 5 9" xfId="1173"/>
    <cellStyle name="Hyperlink 5 9 2" xfId="3384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3" xfId="1612"/>
    <cellStyle name="Hyperlink 6 2 2 2 2 3 2" xfId="3823"/>
    <cellStyle name="Hyperlink 6 2 2 2 2 4" xfId="2718"/>
    <cellStyle name="Hyperlink 6 2 2 2 3" xfId="775"/>
    <cellStyle name="Hyperlink 6 2 2 2 3 2" xfId="1888"/>
    <cellStyle name="Hyperlink 6 2 2 2 3 2 2" xfId="4099"/>
    <cellStyle name="Hyperlink 6 2 2 2 3 3" xfId="2994"/>
    <cellStyle name="Hyperlink 6 2 2 2 4" xfId="1336"/>
    <cellStyle name="Hyperlink 6 2 2 2 4 2" xfId="3547"/>
    <cellStyle name="Hyperlink 6 2 2 2 5" xfId="244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3" xfId="1704"/>
    <cellStyle name="Hyperlink 6 2 2 3 2 3 2" xfId="3915"/>
    <cellStyle name="Hyperlink 6 2 2 3 2 4" xfId="2810"/>
    <cellStyle name="Hyperlink 6 2 2 3 3" xfId="867"/>
    <cellStyle name="Hyperlink 6 2 2 3 3 2" xfId="1980"/>
    <cellStyle name="Hyperlink 6 2 2 3 3 2 2" xfId="4191"/>
    <cellStyle name="Hyperlink 6 2 2 3 3 3" xfId="3086"/>
    <cellStyle name="Hyperlink 6 2 2 3 4" xfId="1428"/>
    <cellStyle name="Hyperlink 6 2 2 3 4 2" xfId="3639"/>
    <cellStyle name="Hyperlink 6 2 2 3 5" xfId="253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3" xfId="1520"/>
    <cellStyle name="Hyperlink 6 2 2 4 3 2" xfId="3731"/>
    <cellStyle name="Hyperlink 6 2 2 4 4" xfId="2626"/>
    <cellStyle name="Hyperlink 6 2 2 5" xfId="683"/>
    <cellStyle name="Hyperlink 6 2 2 5 2" xfId="1796"/>
    <cellStyle name="Hyperlink 6 2 2 5 2 2" xfId="4007"/>
    <cellStyle name="Hyperlink 6 2 2 5 3" xfId="2902"/>
    <cellStyle name="Hyperlink 6 2 2 6" xfId="1244"/>
    <cellStyle name="Hyperlink 6 2 2 6 2" xfId="3455"/>
    <cellStyle name="Hyperlink 6 2 2 7" xfId="235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3" xfId="1566"/>
    <cellStyle name="Hyperlink 6 2 3 2 3 2" xfId="3777"/>
    <cellStyle name="Hyperlink 6 2 3 2 4" xfId="2672"/>
    <cellStyle name="Hyperlink 6 2 3 3" xfId="729"/>
    <cellStyle name="Hyperlink 6 2 3 3 2" xfId="1842"/>
    <cellStyle name="Hyperlink 6 2 3 3 2 2" xfId="4053"/>
    <cellStyle name="Hyperlink 6 2 3 3 3" xfId="2948"/>
    <cellStyle name="Hyperlink 6 2 3 4" xfId="1290"/>
    <cellStyle name="Hyperlink 6 2 3 4 2" xfId="3501"/>
    <cellStyle name="Hyperlink 6 2 3 5" xfId="239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3" xfId="1658"/>
    <cellStyle name="Hyperlink 6 2 4 2 3 2" xfId="3869"/>
    <cellStyle name="Hyperlink 6 2 4 2 4" xfId="2764"/>
    <cellStyle name="Hyperlink 6 2 4 3" xfId="821"/>
    <cellStyle name="Hyperlink 6 2 4 3 2" xfId="1934"/>
    <cellStyle name="Hyperlink 6 2 4 3 2 2" xfId="4145"/>
    <cellStyle name="Hyperlink 6 2 4 3 3" xfId="3040"/>
    <cellStyle name="Hyperlink 6 2 4 4" xfId="1382"/>
    <cellStyle name="Hyperlink 6 2 4 4 2" xfId="3593"/>
    <cellStyle name="Hyperlink 6 2 4 5" xfId="248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3" xfId="1474"/>
    <cellStyle name="Hyperlink 6 2 5 3 2" xfId="3685"/>
    <cellStyle name="Hyperlink 6 2 5 4" xfId="2580"/>
    <cellStyle name="Hyperlink 6 2 6" xfId="637"/>
    <cellStyle name="Hyperlink 6 2 6 2" xfId="1750"/>
    <cellStyle name="Hyperlink 6 2 6 2 2" xfId="3961"/>
    <cellStyle name="Hyperlink 6 2 6 3" xfId="2856"/>
    <cellStyle name="Hyperlink 6 2 7" xfId="1198"/>
    <cellStyle name="Hyperlink 6 2 7 2" xfId="3409"/>
    <cellStyle name="Hyperlink 6 2 8" xfId="230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3" xfId="1592"/>
    <cellStyle name="Hyperlink 6 3 2 2 3 2" xfId="3803"/>
    <cellStyle name="Hyperlink 6 3 2 2 4" xfId="2698"/>
    <cellStyle name="Hyperlink 6 3 2 3" xfId="755"/>
    <cellStyle name="Hyperlink 6 3 2 3 2" xfId="1868"/>
    <cellStyle name="Hyperlink 6 3 2 3 2 2" xfId="4079"/>
    <cellStyle name="Hyperlink 6 3 2 3 3" xfId="2974"/>
    <cellStyle name="Hyperlink 6 3 2 4" xfId="1316"/>
    <cellStyle name="Hyperlink 6 3 2 4 2" xfId="3527"/>
    <cellStyle name="Hyperlink 6 3 2 5" xfId="242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3" xfId="1684"/>
    <cellStyle name="Hyperlink 6 3 3 2 3 2" xfId="3895"/>
    <cellStyle name="Hyperlink 6 3 3 2 4" xfId="2790"/>
    <cellStyle name="Hyperlink 6 3 3 3" xfId="847"/>
    <cellStyle name="Hyperlink 6 3 3 3 2" xfId="1960"/>
    <cellStyle name="Hyperlink 6 3 3 3 2 2" xfId="4171"/>
    <cellStyle name="Hyperlink 6 3 3 3 3" xfId="3066"/>
    <cellStyle name="Hyperlink 6 3 3 4" xfId="1408"/>
    <cellStyle name="Hyperlink 6 3 3 4 2" xfId="3619"/>
    <cellStyle name="Hyperlink 6 3 3 5" xfId="251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3" xfId="1500"/>
    <cellStyle name="Hyperlink 6 3 4 3 2" xfId="3711"/>
    <cellStyle name="Hyperlink 6 3 4 4" xfId="2606"/>
    <cellStyle name="Hyperlink 6 3 5" xfId="663"/>
    <cellStyle name="Hyperlink 6 3 5 2" xfId="1776"/>
    <cellStyle name="Hyperlink 6 3 5 2 2" xfId="3987"/>
    <cellStyle name="Hyperlink 6 3 5 3" xfId="2882"/>
    <cellStyle name="Hyperlink 6 3 6" xfId="1224"/>
    <cellStyle name="Hyperlink 6 3 6 2" xfId="3435"/>
    <cellStyle name="Hyperlink 6 3 7" xfId="233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3" xfId="1546"/>
    <cellStyle name="Hyperlink 6 4 2 3 2" xfId="3757"/>
    <cellStyle name="Hyperlink 6 4 2 4" xfId="2652"/>
    <cellStyle name="Hyperlink 6 4 3" xfId="709"/>
    <cellStyle name="Hyperlink 6 4 3 2" xfId="1822"/>
    <cellStyle name="Hyperlink 6 4 3 2 2" xfId="4033"/>
    <cellStyle name="Hyperlink 6 4 3 3" xfId="2928"/>
    <cellStyle name="Hyperlink 6 4 4" xfId="1270"/>
    <cellStyle name="Hyperlink 6 4 4 2" xfId="3481"/>
    <cellStyle name="Hyperlink 6 4 5" xfId="237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3" xfId="1638"/>
    <cellStyle name="Hyperlink 6 5 2 3 2" xfId="3849"/>
    <cellStyle name="Hyperlink 6 5 2 4" xfId="2744"/>
    <cellStyle name="Hyperlink 6 5 3" xfId="801"/>
    <cellStyle name="Hyperlink 6 5 3 2" xfId="1914"/>
    <cellStyle name="Hyperlink 6 5 3 2 2" xfId="4125"/>
    <cellStyle name="Hyperlink 6 5 3 3" xfId="3020"/>
    <cellStyle name="Hyperlink 6 5 4" xfId="1362"/>
    <cellStyle name="Hyperlink 6 5 4 2" xfId="3573"/>
    <cellStyle name="Hyperlink 6 5 5" xfId="246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3" xfId="1454"/>
    <cellStyle name="Hyperlink 6 6 3 2" xfId="3665"/>
    <cellStyle name="Hyperlink 6 6 4" xfId="2560"/>
    <cellStyle name="Hyperlink 6 7" xfId="617"/>
    <cellStyle name="Hyperlink 6 7 2" xfId="1730"/>
    <cellStyle name="Hyperlink 6 7 2 2" xfId="3941"/>
    <cellStyle name="Hyperlink 6 7 3" xfId="283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3" xfId="1602"/>
    <cellStyle name="Hyperlink 7 2 2 2 3 2" xfId="3813"/>
    <cellStyle name="Hyperlink 7 2 2 2 4" xfId="2708"/>
    <cellStyle name="Hyperlink 7 2 2 3" xfId="765"/>
    <cellStyle name="Hyperlink 7 2 2 3 2" xfId="1878"/>
    <cellStyle name="Hyperlink 7 2 2 3 2 2" xfId="4089"/>
    <cellStyle name="Hyperlink 7 2 2 3 3" xfId="2984"/>
    <cellStyle name="Hyperlink 7 2 2 4" xfId="1326"/>
    <cellStyle name="Hyperlink 7 2 2 4 2" xfId="3537"/>
    <cellStyle name="Hyperlink 7 2 2 5" xfId="243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3" xfId="1694"/>
    <cellStyle name="Hyperlink 7 2 3 2 3 2" xfId="3905"/>
    <cellStyle name="Hyperlink 7 2 3 2 4" xfId="2800"/>
    <cellStyle name="Hyperlink 7 2 3 3" xfId="857"/>
    <cellStyle name="Hyperlink 7 2 3 3 2" xfId="1970"/>
    <cellStyle name="Hyperlink 7 2 3 3 2 2" xfId="4181"/>
    <cellStyle name="Hyperlink 7 2 3 3 3" xfId="3076"/>
    <cellStyle name="Hyperlink 7 2 3 4" xfId="1418"/>
    <cellStyle name="Hyperlink 7 2 3 4 2" xfId="3629"/>
    <cellStyle name="Hyperlink 7 2 3 5" xfId="252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3" xfId="1510"/>
    <cellStyle name="Hyperlink 7 2 4 3 2" xfId="3721"/>
    <cellStyle name="Hyperlink 7 2 4 4" xfId="2616"/>
    <cellStyle name="Hyperlink 7 2 5" xfId="673"/>
    <cellStyle name="Hyperlink 7 2 5 2" xfId="1786"/>
    <cellStyle name="Hyperlink 7 2 5 2 2" xfId="3997"/>
    <cellStyle name="Hyperlink 7 2 5 3" xfId="2892"/>
    <cellStyle name="Hyperlink 7 2 6" xfId="1234"/>
    <cellStyle name="Hyperlink 7 2 6 2" xfId="3445"/>
    <cellStyle name="Hyperlink 7 2 7" xfId="234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3" xfId="1556"/>
    <cellStyle name="Hyperlink 7 3 2 3 2" xfId="3767"/>
    <cellStyle name="Hyperlink 7 3 2 4" xfId="2662"/>
    <cellStyle name="Hyperlink 7 3 3" xfId="719"/>
    <cellStyle name="Hyperlink 7 3 3 2" xfId="1832"/>
    <cellStyle name="Hyperlink 7 3 3 2 2" xfId="4043"/>
    <cellStyle name="Hyperlink 7 3 3 3" xfId="2938"/>
    <cellStyle name="Hyperlink 7 3 4" xfId="1280"/>
    <cellStyle name="Hyperlink 7 3 4 2" xfId="3491"/>
    <cellStyle name="Hyperlink 7 3 5" xfId="238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3" xfId="1648"/>
    <cellStyle name="Hyperlink 7 4 2 3 2" xfId="3859"/>
    <cellStyle name="Hyperlink 7 4 2 4" xfId="2754"/>
    <cellStyle name="Hyperlink 7 4 3" xfId="811"/>
    <cellStyle name="Hyperlink 7 4 3 2" xfId="1924"/>
    <cellStyle name="Hyperlink 7 4 3 2 2" xfId="4135"/>
    <cellStyle name="Hyperlink 7 4 3 3" xfId="3030"/>
    <cellStyle name="Hyperlink 7 4 4" xfId="1372"/>
    <cellStyle name="Hyperlink 7 4 4 2" xfId="3583"/>
    <cellStyle name="Hyperlink 7 4 5" xfId="247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3" xfId="1464"/>
    <cellStyle name="Hyperlink 7 5 3 2" xfId="3675"/>
    <cellStyle name="Hyperlink 7 5 4" xfId="2570"/>
    <cellStyle name="Hyperlink 7 6" xfId="627"/>
    <cellStyle name="Hyperlink 7 6 2" xfId="1740"/>
    <cellStyle name="Hyperlink 7 6 2 2" xfId="3951"/>
    <cellStyle name="Hyperlink 7 6 3" xfId="2846"/>
    <cellStyle name="Hyperlink 7 7" xfId="1188"/>
    <cellStyle name="Hyperlink 7 7 2" xfId="3399"/>
    <cellStyle name="Hyperlink 7 8" xfId="229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3" xfId="1623"/>
    <cellStyle name="Hyperlink 8 2 2 2 3 2" xfId="3834"/>
    <cellStyle name="Hyperlink 8 2 2 2 4" xfId="2729"/>
    <cellStyle name="Hyperlink 8 2 2 3" xfId="786"/>
    <cellStyle name="Hyperlink 8 2 2 3 2" xfId="1899"/>
    <cellStyle name="Hyperlink 8 2 2 3 2 2" xfId="4110"/>
    <cellStyle name="Hyperlink 8 2 2 3 3" xfId="3005"/>
    <cellStyle name="Hyperlink 8 2 2 4" xfId="1347"/>
    <cellStyle name="Hyperlink 8 2 2 4 2" xfId="3558"/>
    <cellStyle name="Hyperlink 8 2 2 5" xfId="245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3" xfId="1715"/>
    <cellStyle name="Hyperlink 8 2 3 2 3 2" xfId="3926"/>
    <cellStyle name="Hyperlink 8 2 3 2 4" xfId="2821"/>
    <cellStyle name="Hyperlink 8 2 3 3" xfId="878"/>
    <cellStyle name="Hyperlink 8 2 3 3 2" xfId="1991"/>
    <cellStyle name="Hyperlink 8 2 3 3 2 2" xfId="4202"/>
    <cellStyle name="Hyperlink 8 2 3 3 3" xfId="3097"/>
    <cellStyle name="Hyperlink 8 2 3 4" xfId="1439"/>
    <cellStyle name="Hyperlink 8 2 3 4 2" xfId="3650"/>
    <cellStyle name="Hyperlink 8 2 3 5" xfId="254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3" xfId="1531"/>
    <cellStyle name="Hyperlink 8 2 4 3 2" xfId="3742"/>
    <cellStyle name="Hyperlink 8 2 4 4" xfId="2637"/>
    <cellStyle name="Hyperlink 8 2 5" xfId="694"/>
    <cellStyle name="Hyperlink 8 2 5 2" xfId="1807"/>
    <cellStyle name="Hyperlink 8 2 5 2 2" xfId="4018"/>
    <cellStyle name="Hyperlink 8 2 5 3" xfId="2913"/>
    <cellStyle name="Hyperlink 8 2 6" xfId="1255"/>
    <cellStyle name="Hyperlink 8 2 6 2" xfId="3466"/>
    <cellStyle name="Hyperlink 8 2 7" xfId="236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3" xfId="1577"/>
    <cellStyle name="Hyperlink 8 3 2 3 2" xfId="3788"/>
    <cellStyle name="Hyperlink 8 3 2 4" xfId="2683"/>
    <cellStyle name="Hyperlink 8 3 3" xfId="740"/>
    <cellStyle name="Hyperlink 8 3 3 2" xfId="1853"/>
    <cellStyle name="Hyperlink 8 3 3 2 2" xfId="4064"/>
    <cellStyle name="Hyperlink 8 3 3 3" xfId="2959"/>
    <cellStyle name="Hyperlink 8 3 4" xfId="1301"/>
    <cellStyle name="Hyperlink 8 3 4 2" xfId="3512"/>
    <cellStyle name="Hyperlink 8 3 5" xfId="240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3" xfId="1669"/>
    <cellStyle name="Hyperlink 8 4 2 3 2" xfId="3880"/>
    <cellStyle name="Hyperlink 8 4 2 4" xfId="2775"/>
    <cellStyle name="Hyperlink 8 4 3" xfId="832"/>
    <cellStyle name="Hyperlink 8 4 3 2" xfId="1945"/>
    <cellStyle name="Hyperlink 8 4 3 2 2" xfId="4156"/>
    <cellStyle name="Hyperlink 8 4 3 3" xfId="3051"/>
    <cellStyle name="Hyperlink 8 4 4" xfId="1393"/>
    <cellStyle name="Hyperlink 8 4 4 2" xfId="3604"/>
    <cellStyle name="Hyperlink 8 4 5" xfId="249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3" xfId="1485"/>
    <cellStyle name="Hyperlink 8 5 3 2" xfId="3696"/>
    <cellStyle name="Hyperlink 8 5 4" xfId="2591"/>
    <cellStyle name="Hyperlink 8 6" xfId="648"/>
    <cellStyle name="Hyperlink 8 6 2" xfId="1761"/>
    <cellStyle name="Hyperlink 8 6 2 2" xfId="3972"/>
    <cellStyle name="Hyperlink 8 6 3" xfId="2867"/>
    <cellStyle name="Hyperlink 8 7" xfId="1209"/>
    <cellStyle name="Hyperlink 8 7 2" xfId="3420"/>
    <cellStyle name="Hyperlink 8 8" xfId="231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3" xfId="1582"/>
    <cellStyle name="Hyperlink 9 2 2 3 2" xfId="3793"/>
    <cellStyle name="Hyperlink 9 2 2 4" xfId="2688"/>
    <cellStyle name="Hyperlink 9 2 3" xfId="745"/>
    <cellStyle name="Hyperlink 9 2 3 2" xfId="1858"/>
    <cellStyle name="Hyperlink 9 2 3 2 2" xfId="4069"/>
    <cellStyle name="Hyperlink 9 2 3 3" xfId="2964"/>
    <cellStyle name="Hyperlink 9 2 4" xfId="1306"/>
    <cellStyle name="Hyperlink 9 2 4 2" xfId="3517"/>
    <cellStyle name="Hyperlink 9 2 5" xfId="241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3" xfId="1674"/>
    <cellStyle name="Hyperlink 9 3 2 3 2" xfId="3885"/>
    <cellStyle name="Hyperlink 9 3 2 4" xfId="2780"/>
    <cellStyle name="Hyperlink 9 3 3" xfId="837"/>
    <cellStyle name="Hyperlink 9 3 3 2" xfId="1950"/>
    <cellStyle name="Hyperlink 9 3 3 2 2" xfId="4161"/>
    <cellStyle name="Hyperlink 9 3 3 3" xfId="3056"/>
    <cellStyle name="Hyperlink 9 3 4" xfId="1398"/>
    <cellStyle name="Hyperlink 9 3 4 2" xfId="3609"/>
    <cellStyle name="Hyperlink 9 3 5" xfId="250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3" xfId="1490"/>
    <cellStyle name="Hyperlink 9 4 3 2" xfId="3701"/>
    <cellStyle name="Hyperlink 9 4 4" xfId="2596"/>
    <cellStyle name="Hyperlink 9 5" xfId="653"/>
    <cellStyle name="Hyperlink 9 5 2" xfId="1766"/>
    <cellStyle name="Hyperlink 9 5 2 2" xfId="3977"/>
    <cellStyle name="Hyperlink 9 5 3" xfId="2872"/>
    <cellStyle name="Hyperlink 9 6" xfId="1214"/>
    <cellStyle name="Hyperlink 9 6 2" xfId="3425"/>
    <cellStyle name="Hyperlink 9 7" xfId="232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36"/>
      <tableStyleElement type="headerRow" dxfId="235"/>
      <tableStyleElement type="totalRow" dxfId="234"/>
      <tableStyleElement type="firstColumn" dxfId="233"/>
      <tableStyleElement type="lastColumn" dxfId="232"/>
      <tableStyleElement type="firstRowStripe" dxfId="231"/>
      <tableStyleElement type="firstColumnStripe" dxfId="230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hartsheet" Target="chartsheets/sheet4.xml"/><Relationship Id="rId18" Type="http://schemas.openxmlformats.org/officeDocument/2006/relationships/theme" Target="theme/theme1.xml"/><Relationship Id="rId3" Type="http://schemas.openxmlformats.org/officeDocument/2006/relationships/worksheet" Target="worksheets/sheet1.xml"/><Relationship Id="rId21" Type="http://schemas.openxmlformats.org/officeDocument/2006/relationships/calcChain" Target="calcChain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9.xml"/><Relationship Id="rId1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10" Type="http://schemas.openxmlformats.org/officeDocument/2006/relationships/worksheet" Target="worksheets/sheet8.xml"/><Relationship Id="rId19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4CCF8-611C-4010-952C-E59ABA3D9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7B50-505E-4FF1-9532-A885BD559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366</v>
          </cell>
          <cell r="B259" t="str">
            <v>ATM Oficina Boulevard (Higuey) II</v>
          </cell>
          <cell r="C259" t="str">
            <v>ESTE</v>
          </cell>
        </row>
        <row r="260">
          <cell r="A260">
            <v>370</v>
          </cell>
          <cell r="B260" t="str">
            <v>ATM Oficina Cruce de Imbert II (puerto Plata)</v>
          </cell>
          <cell r="C260" t="str">
            <v>NORTE</v>
          </cell>
        </row>
        <row r="261">
          <cell r="A261">
            <v>372</v>
          </cell>
          <cell r="B261" t="str">
            <v>ATM Oficina Sánchez II</v>
          </cell>
          <cell r="C261" t="str">
            <v>NORTE</v>
          </cell>
        </row>
        <row r="262">
          <cell r="A262">
            <v>373</v>
          </cell>
          <cell r="B262" t="str">
            <v>S/M Tangui Nagua</v>
          </cell>
          <cell r="C262" t="str">
            <v>NORTE</v>
          </cell>
        </row>
        <row r="263">
          <cell r="A263">
            <v>377</v>
          </cell>
          <cell r="B263" t="str">
            <v>ATM Estación del Metro Eduardo Brito</v>
          </cell>
          <cell r="C263" t="str">
            <v>DISTRITO NACIONAL</v>
          </cell>
        </row>
        <row r="264">
          <cell r="A264">
            <v>378</v>
          </cell>
          <cell r="B264" t="str">
            <v>ATM UNP Villa Flores</v>
          </cell>
          <cell r="C264" t="str">
            <v>DISTRITO NACIONAL</v>
          </cell>
        </row>
        <row r="265">
          <cell r="A265">
            <v>380</v>
          </cell>
          <cell r="B265" t="str">
            <v xml:space="preserve">ATM Oficina Navarrete </v>
          </cell>
          <cell r="C265" t="str">
            <v>NORTE</v>
          </cell>
        </row>
        <row r="266">
          <cell r="A266">
            <v>382</v>
          </cell>
          <cell r="B266" t="str">
            <v>ATM Estación del Metro María Montés</v>
          </cell>
          <cell r="C266" t="str">
            <v>DISTRITO NACIONAL</v>
          </cell>
        </row>
        <row r="267">
          <cell r="A267">
            <v>383</v>
          </cell>
          <cell r="B267" t="str">
            <v>ATM S/M Daniel (Dajabón)</v>
          </cell>
          <cell r="C267" t="str">
            <v>NORTE</v>
          </cell>
        </row>
        <row r="268">
          <cell r="A268">
            <v>385</v>
          </cell>
          <cell r="B268" t="str">
            <v xml:space="preserve">ATM Plaza Verón I </v>
          </cell>
          <cell r="C268" t="str">
            <v>ESTE</v>
          </cell>
        </row>
        <row r="269">
          <cell r="A269">
            <v>386</v>
          </cell>
          <cell r="B269" t="str">
            <v xml:space="preserve">ATM Plaza Verón II </v>
          </cell>
          <cell r="C269" t="str">
            <v>ESTE</v>
          </cell>
        </row>
        <row r="270">
          <cell r="A270">
            <v>387</v>
          </cell>
          <cell r="B270" t="str">
            <v xml:space="preserve">ATM S/M La Cadena San Vicente de Paul </v>
          </cell>
          <cell r="C270" t="str">
            <v>DISTRITO NACIONAL</v>
          </cell>
        </row>
        <row r="271">
          <cell r="A271">
            <v>388</v>
          </cell>
          <cell r="B271" t="str">
            <v xml:space="preserve">ATM Multicentro La Sirena Puerto Plata </v>
          </cell>
          <cell r="C271" t="str">
            <v>NORTE</v>
          </cell>
        </row>
        <row r="272">
          <cell r="A272">
            <v>389</v>
          </cell>
          <cell r="B272" t="str">
            <v xml:space="preserve">ATM Casino Hotel Princess </v>
          </cell>
          <cell r="C272" t="str">
            <v>DISTRITO NACIONAL</v>
          </cell>
        </row>
        <row r="273">
          <cell r="A273">
            <v>390</v>
          </cell>
          <cell r="B273" t="str">
            <v xml:space="preserve">ATM Oficina Boca Chica II </v>
          </cell>
          <cell r="C273" t="str">
            <v>DISTRITO NACIONAL</v>
          </cell>
        </row>
        <row r="274">
          <cell r="A274">
            <v>391</v>
          </cell>
          <cell r="B274" t="str">
            <v xml:space="preserve">ATM S/M Jumbo Luperón </v>
          </cell>
          <cell r="C274" t="str">
            <v>DISTRITO NACIONAL</v>
          </cell>
        </row>
        <row r="275">
          <cell r="A275">
            <v>392</v>
          </cell>
          <cell r="B275" t="str">
            <v xml:space="preserve">ATM Oficina San Juan de la Maguana II </v>
          </cell>
          <cell r="C275" t="str">
            <v>SUR</v>
          </cell>
        </row>
        <row r="276">
          <cell r="A276">
            <v>394</v>
          </cell>
          <cell r="B276" t="str">
            <v xml:space="preserve">ATM Multicentro La Sirena Luperón </v>
          </cell>
          <cell r="C276" t="str">
            <v>DISTRITO NACIONAL</v>
          </cell>
        </row>
        <row r="277">
          <cell r="A277">
            <v>395</v>
          </cell>
          <cell r="B277" t="str">
            <v xml:space="preserve">ATM UNP Sabana Iglesia </v>
          </cell>
          <cell r="C277" t="str">
            <v>NORTE</v>
          </cell>
        </row>
        <row r="278">
          <cell r="A278">
            <v>396</v>
          </cell>
          <cell r="B278" t="str">
            <v xml:space="preserve">ATM Oficina Plaza Ulloa (La Fuente) </v>
          </cell>
          <cell r="C278" t="str">
            <v>NORTE</v>
          </cell>
        </row>
        <row r="279">
          <cell r="A279">
            <v>397</v>
          </cell>
          <cell r="B279" t="str">
            <v xml:space="preserve">ATM Autobanco San Francisco de Macoris </v>
          </cell>
          <cell r="C279" t="str">
            <v>NORTE</v>
          </cell>
        </row>
        <row r="280">
          <cell r="A280">
            <v>399</v>
          </cell>
          <cell r="B280" t="str">
            <v xml:space="preserve">ATM Oficina La Romana II </v>
          </cell>
          <cell r="C280" t="str">
            <v>ESTE</v>
          </cell>
        </row>
        <row r="281">
          <cell r="A281">
            <v>402</v>
          </cell>
          <cell r="B281" t="str">
            <v xml:space="preserve">ATM La Sirena La Vega </v>
          </cell>
          <cell r="C281" t="str">
            <v>NORTE</v>
          </cell>
        </row>
        <row r="282">
          <cell r="A282">
            <v>403</v>
          </cell>
          <cell r="B282" t="str">
            <v xml:space="preserve">ATM Oficina Vicente Noble </v>
          </cell>
          <cell r="C282" t="str">
            <v>SUR</v>
          </cell>
        </row>
        <row r="283">
          <cell r="A283">
            <v>405</v>
          </cell>
          <cell r="B283" t="str">
            <v xml:space="preserve">ATM UNP Loma de Cabrera </v>
          </cell>
          <cell r="C283" t="str">
            <v>NORTE</v>
          </cell>
        </row>
        <row r="284">
          <cell r="A284">
            <v>406</v>
          </cell>
          <cell r="B284" t="str">
            <v xml:space="preserve">ATM UNP Plaza Lama Máximo Gómez </v>
          </cell>
          <cell r="C284" t="str">
            <v>DISTRITO NACIONAL</v>
          </cell>
        </row>
        <row r="285">
          <cell r="A285">
            <v>407</v>
          </cell>
          <cell r="B285" t="str">
            <v xml:space="preserve">ATM Multicentro La Sirena Villa Mella </v>
          </cell>
          <cell r="C285" t="str">
            <v>DISTRITO NACIONAL</v>
          </cell>
        </row>
        <row r="286">
          <cell r="A286">
            <v>408</v>
          </cell>
          <cell r="B286" t="str">
            <v xml:space="preserve">ATM Autobanco Las Palmas de Herrera </v>
          </cell>
          <cell r="C286" t="str">
            <v>DISTRITO NACIONAL</v>
          </cell>
        </row>
        <row r="287">
          <cell r="A287">
            <v>409</v>
          </cell>
          <cell r="B287" t="str">
            <v xml:space="preserve">ATM Oficina Las Palmas de Herrera I </v>
          </cell>
          <cell r="C287" t="str">
            <v>DISTRITO NACIONAL</v>
          </cell>
        </row>
        <row r="288">
          <cell r="A288">
            <v>410</v>
          </cell>
          <cell r="B288" t="str">
            <v xml:space="preserve">ATM Oficina Las Palmas de Herrera II </v>
          </cell>
          <cell r="C288" t="str">
            <v>DISTRITO NACIONAL</v>
          </cell>
        </row>
        <row r="289">
          <cell r="A289">
            <v>411</v>
          </cell>
          <cell r="B289" t="str">
            <v xml:space="preserve">ATM UNP Piedra Blanca </v>
          </cell>
          <cell r="C289" t="str">
            <v>NORTE</v>
          </cell>
        </row>
        <row r="290">
          <cell r="A290">
            <v>413</v>
          </cell>
          <cell r="B290" t="str">
            <v xml:space="preserve">ATM UNP Las Galeras Samaná </v>
          </cell>
          <cell r="C290" t="str">
            <v>NORTE</v>
          </cell>
        </row>
        <row r="291">
          <cell r="A291">
            <v>414</v>
          </cell>
          <cell r="B291" t="str">
            <v>ATM Villa Francisca II</v>
          </cell>
          <cell r="C291" t="str">
            <v>DISTRITO NACIONAL</v>
          </cell>
        </row>
        <row r="292">
          <cell r="A292">
            <v>415</v>
          </cell>
          <cell r="B292" t="str">
            <v xml:space="preserve">ATM Autobanco San Martín I </v>
          </cell>
          <cell r="C292" t="str">
            <v>DISTRITO NACIONAL</v>
          </cell>
        </row>
        <row r="293">
          <cell r="A293">
            <v>416</v>
          </cell>
          <cell r="B293" t="str">
            <v xml:space="preserve">ATM Autobanco San Martín II </v>
          </cell>
          <cell r="C293" t="str">
            <v>DISTRITO NACIONAL</v>
          </cell>
        </row>
        <row r="294">
          <cell r="A294">
            <v>420</v>
          </cell>
          <cell r="B294" t="str">
            <v xml:space="preserve">ATM DGII Av. Lincoln </v>
          </cell>
          <cell r="C294" t="str">
            <v>DISTRITO NACIONAL</v>
          </cell>
        </row>
        <row r="295">
          <cell r="A295">
            <v>421</v>
          </cell>
          <cell r="B295" t="str">
            <v xml:space="preserve">ATM Estación Texaco Arroyo Hondo </v>
          </cell>
          <cell r="C295" t="str">
            <v>DISTRITO NACIONAL</v>
          </cell>
        </row>
        <row r="296">
          <cell r="A296">
            <v>422</v>
          </cell>
          <cell r="B296" t="str">
            <v xml:space="preserve">ATM Olé Manoguayabo </v>
          </cell>
          <cell r="C296" t="str">
            <v>DISTRITO NACIONAL</v>
          </cell>
        </row>
        <row r="297">
          <cell r="A297">
            <v>423</v>
          </cell>
          <cell r="B297" t="str">
            <v xml:space="preserve">ATM Farmacia Marinely </v>
          </cell>
          <cell r="C297" t="str">
            <v>DISTRITO NACIONAL</v>
          </cell>
        </row>
        <row r="298">
          <cell r="A298">
            <v>424</v>
          </cell>
          <cell r="B298" t="str">
            <v xml:space="preserve">ATM UNP Jumbo Luperón I </v>
          </cell>
          <cell r="C298" t="str">
            <v>DISTRITO NACIONAL</v>
          </cell>
        </row>
        <row r="299">
          <cell r="A299">
            <v>425</v>
          </cell>
          <cell r="B299" t="str">
            <v xml:space="preserve">ATM UNP Jumbo Luperón II </v>
          </cell>
          <cell r="C299" t="str">
            <v>DISTRITO NACIONAL</v>
          </cell>
        </row>
        <row r="300">
          <cell r="A300">
            <v>427</v>
          </cell>
          <cell r="B300" t="str">
            <v xml:space="preserve">ATM Almacenes Iberia (Hato Mayor) </v>
          </cell>
          <cell r="C300" t="str">
            <v>ESTE</v>
          </cell>
        </row>
        <row r="301">
          <cell r="A301">
            <v>428</v>
          </cell>
          <cell r="B301" t="str">
            <v xml:space="preserve">ATM Acrópolis Center </v>
          </cell>
          <cell r="C301" t="str">
            <v>DISTRITO NACIONAL</v>
          </cell>
        </row>
        <row r="302">
          <cell r="A302">
            <v>429</v>
          </cell>
          <cell r="B302" t="str">
            <v xml:space="preserve">ATM Oficina Jumbo La Romana </v>
          </cell>
          <cell r="C302" t="str">
            <v>ESTE</v>
          </cell>
        </row>
        <row r="303">
          <cell r="A303">
            <v>430</v>
          </cell>
          <cell r="B303" t="str">
            <v xml:space="preserve">ATM Almacén IKEA </v>
          </cell>
          <cell r="C303" t="str">
            <v>DISTRITO NACIONAL</v>
          </cell>
        </row>
        <row r="304">
          <cell r="A304">
            <v>431</v>
          </cell>
          <cell r="B304" t="str">
            <v xml:space="preserve">ATM Autoservicio Sol (Santiago) </v>
          </cell>
          <cell r="C304" t="str">
            <v>NORTE</v>
          </cell>
        </row>
        <row r="305">
          <cell r="A305">
            <v>432</v>
          </cell>
          <cell r="B305" t="str">
            <v xml:space="preserve">ATM Oficina Puerto Plata II </v>
          </cell>
          <cell r="C305" t="str">
            <v>NORTE</v>
          </cell>
        </row>
        <row r="306">
          <cell r="A306">
            <v>433</v>
          </cell>
          <cell r="B306" t="str">
            <v xml:space="preserve">ATM Centro Comercial Las Canas (Cap Cana) </v>
          </cell>
          <cell r="C306" t="str">
            <v>ESTE</v>
          </cell>
        </row>
        <row r="307">
          <cell r="A307">
            <v>434</v>
          </cell>
          <cell r="B307" t="str">
            <v xml:space="preserve">ATM Generadora Hidroeléctrica Dom. (EGEHID) </v>
          </cell>
          <cell r="C307" t="str">
            <v>DISTRITO NACIONAL</v>
          </cell>
        </row>
        <row r="308">
          <cell r="A308">
            <v>435</v>
          </cell>
          <cell r="B308" t="str">
            <v xml:space="preserve">ATM Autobanco Torre I </v>
          </cell>
          <cell r="C308" t="str">
            <v>DISTRITO NACIONAL</v>
          </cell>
        </row>
        <row r="309">
          <cell r="A309">
            <v>436</v>
          </cell>
          <cell r="B309" t="str">
            <v xml:space="preserve">ATM Autobanco Torre II </v>
          </cell>
          <cell r="C309" t="str">
            <v>DISTRITO NACIONAL</v>
          </cell>
        </row>
        <row r="310">
          <cell r="A310">
            <v>437</v>
          </cell>
          <cell r="B310" t="str">
            <v xml:space="preserve">ATM Autobanco Torre III </v>
          </cell>
          <cell r="C310" t="str">
            <v>DISTRITO NACIONAL</v>
          </cell>
        </row>
        <row r="311">
          <cell r="A311">
            <v>438</v>
          </cell>
          <cell r="B311" t="str">
            <v xml:space="preserve">ATM Autobanco Torre IV </v>
          </cell>
          <cell r="C311" t="str">
            <v>DISTRITO NACIONAL</v>
          </cell>
        </row>
        <row r="312">
          <cell r="A312">
            <v>441</v>
          </cell>
          <cell r="B312" t="str">
            <v>ATM Estacion de Servicio Romulo Betancour</v>
          </cell>
          <cell r="C312" t="str">
            <v>DISTRITO NACIONAL</v>
          </cell>
        </row>
        <row r="313">
          <cell r="A313">
            <v>443</v>
          </cell>
          <cell r="B313" t="str">
            <v xml:space="preserve">ATM Edificio San Rafael </v>
          </cell>
          <cell r="C313" t="str">
            <v>DISTRITO NACIONAL</v>
          </cell>
        </row>
        <row r="314">
          <cell r="A314">
            <v>444</v>
          </cell>
          <cell r="B314" t="str">
            <v xml:space="preserve">ATM Hospital Metropolitano de (Santiago) (HOMS) </v>
          </cell>
          <cell r="C314" t="str">
            <v>NORTE</v>
          </cell>
        </row>
        <row r="315">
          <cell r="A315">
            <v>445</v>
          </cell>
          <cell r="B315" t="str">
            <v xml:space="preserve">ATM Distribuidora Corripio </v>
          </cell>
          <cell r="C315" t="str">
            <v>DISTRITO NACIONAL</v>
          </cell>
        </row>
        <row r="316">
          <cell r="A316">
            <v>446</v>
          </cell>
          <cell r="B316" t="str">
            <v>ATM Hipodromo V Centenario</v>
          </cell>
          <cell r="C316" t="str">
            <v>DISTRITO NACIONAL</v>
          </cell>
        </row>
        <row r="317">
          <cell r="A317">
            <v>447</v>
          </cell>
          <cell r="B317" t="str">
            <v xml:space="preserve">ATM Centro Caja Plaza Lama (La Romana) </v>
          </cell>
          <cell r="C317" t="str">
            <v>ESTE</v>
          </cell>
        </row>
        <row r="318">
          <cell r="A318">
            <v>448</v>
          </cell>
          <cell r="B318" t="str">
            <v xml:space="preserve">ATM Club Banco Central </v>
          </cell>
          <cell r="C318" t="str">
            <v>DISTRITO NACIONAL</v>
          </cell>
        </row>
        <row r="319">
          <cell r="A319">
            <v>449</v>
          </cell>
          <cell r="B319" t="str">
            <v>ATM Autobanco Lope de Vega II</v>
          </cell>
          <cell r="C319" t="str">
            <v>DISTRITO NACIONAL</v>
          </cell>
        </row>
        <row r="320">
          <cell r="A320">
            <v>453</v>
          </cell>
          <cell r="B320" t="str">
            <v xml:space="preserve">ATM Autobanco Sarasota II </v>
          </cell>
          <cell r="C320" t="str">
            <v>DISTRITO NACIONAL</v>
          </cell>
        </row>
        <row r="321">
          <cell r="A321">
            <v>454</v>
          </cell>
          <cell r="B321" t="str">
            <v>ATM Partido Dajabón</v>
          </cell>
          <cell r="C321" t="str">
            <v>NORTE</v>
          </cell>
        </row>
        <row r="322">
          <cell r="A322">
            <v>455</v>
          </cell>
          <cell r="B322" t="str">
            <v xml:space="preserve">ATM Oficina Baní II </v>
          </cell>
          <cell r="C322" t="str">
            <v>SUR</v>
          </cell>
        </row>
        <row r="323">
          <cell r="A323">
            <v>457</v>
          </cell>
          <cell r="B323" t="str">
            <v>ATM S/M Olé Hainamosa</v>
          </cell>
          <cell r="C323" t="str">
            <v>DISTRITO NACIONAL</v>
          </cell>
        </row>
        <row r="324">
          <cell r="A324">
            <v>458</v>
          </cell>
          <cell r="B324" t="str">
            <v>ATM Hospital Dario Contreras</v>
          </cell>
          <cell r="C324" t="str">
            <v>DISTRITO NACIONAL</v>
          </cell>
        </row>
        <row r="325">
          <cell r="A325">
            <v>459</v>
          </cell>
          <cell r="B325" t="str">
            <v>ATM Estación Jima Bonao</v>
          </cell>
          <cell r="C325" t="str">
            <v>DISTRITO NACIONAL</v>
          </cell>
        </row>
        <row r="326">
          <cell r="A326">
            <v>461</v>
          </cell>
          <cell r="B326" t="str">
            <v xml:space="preserve">ATM Autobanco Sarasota I </v>
          </cell>
          <cell r="C326" t="str">
            <v>DISTRITO NACIONAL</v>
          </cell>
        </row>
        <row r="327">
          <cell r="A327">
            <v>462</v>
          </cell>
          <cell r="B327" t="str">
            <v>ATM Agrocafe Del Caribe</v>
          </cell>
          <cell r="C327" t="str">
            <v>ESTE</v>
          </cell>
        </row>
        <row r="328">
          <cell r="A328">
            <v>463</v>
          </cell>
          <cell r="B328" t="str">
            <v xml:space="preserve">ATM La Sirena El Embrujo </v>
          </cell>
          <cell r="C328" t="str">
            <v>NORTE</v>
          </cell>
        </row>
        <row r="329">
          <cell r="A329">
            <v>465</v>
          </cell>
          <cell r="B329" t="str">
            <v>ATM Edificio Tarjeta de Crédito</v>
          </cell>
          <cell r="C329" t="str">
            <v>DISTRITO NACIONAL</v>
          </cell>
        </row>
        <row r="330">
          <cell r="A330">
            <v>466</v>
          </cell>
          <cell r="B330" t="str">
            <v>ATM Superintendencia de Valores</v>
          </cell>
          <cell r="C330" t="str">
            <v>DISTRITO NACIONAL</v>
          </cell>
        </row>
        <row r="331">
          <cell r="A331">
            <v>467</v>
          </cell>
          <cell r="B331" t="str">
            <v>ATM Estacion Rilix Pontezuela (puerto Plata)</v>
          </cell>
          <cell r="C331" t="str">
            <v>NORTE</v>
          </cell>
        </row>
        <row r="332">
          <cell r="A332">
            <v>468</v>
          </cell>
          <cell r="B332" t="str">
            <v>ATM Estadio Quisqueya</v>
          </cell>
          <cell r="C332" t="str">
            <v>DISTRITO NACIONAL</v>
          </cell>
        </row>
        <row r="333">
          <cell r="A333">
            <v>469</v>
          </cell>
          <cell r="B333" t="str">
            <v>ATM ASOCIVU</v>
          </cell>
          <cell r="C333" t="str">
            <v>DISTRITO NACIONAL</v>
          </cell>
        </row>
        <row r="334">
          <cell r="A334">
            <v>470</v>
          </cell>
          <cell r="B334" t="str">
            <v xml:space="preserve">ATM Hospital Taiwán (Azua) </v>
          </cell>
          <cell r="C334" t="str">
            <v>SUR</v>
          </cell>
        </row>
        <row r="335">
          <cell r="A335">
            <v>471</v>
          </cell>
          <cell r="B335" t="str">
            <v>ATM Autoservicio DGT I</v>
          </cell>
          <cell r="C335" t="str">
            <v>DISTRITO NACIONAL</v>
          </cell>
        </row>
        <row r="336">
          <cell r="A336">
            <v>472</v>
          </cell>
          <cell r="B336" t="str">
            <v xml:space="preserve">ATM Plaza Megatone (Moca) </v>
          </cell>
          <cell r="C336" t="str">
            <v>NORTE</v>
          </cell>
        </row>
        <row r="337">
          <cell r="A337">
            <v>473</v>
          </cell>
          <cell r="B337" t="str">
            <v xml:space="preserve">ATM Oficina Carrefour II </v>
          </cell>
          <cell r="C337" t="str">
            <v>DISTRITO NACIONAL</v>
          </cell>
        </row>
        <row r="338">
          <cell r="A338">
            <v>476</v>
          </cell>
          <cell r="B338" t="str">
            <v xml:space="preserve">ATM Multicentro La Sirena Las Caobas </v>
          </cell>
          <cell r="C338" t="str">
            <v>DISTRITO NACIONAL</v>
          </cell>
        </row>
        <row r="339">
          <cell r="A339">
            <v>480</v>
          </cell>
          <cell r="B339" t="str">
            <v>ATM UNP Farmaconal Higuey</v>
          </cell>
          <cell r="C339" t="str">
            <v>ESTE</v>
          </cell>
        </row>
        <row r="340">
          <cell r="A340">
            <v>482</v>
          </cell>
          <cell r="B340" t="str">
            <v xml:space="preserve">ATM Centro de Caja Plaza Lama (Santiago) </v>
          </cell>
          <cell r="C340" t="str">
            <v>NORTE</v>
          </cell>
        </row>
        <row r="341">
          <cell r="A341">
            <v>483</v>
          </cell>
          <cell r="B341" t="str">
            <v xml:space="preserve">ATM S/M Karla (Dajabón) </v>
          </cell>
          <cell r="C341" t="str">
            <v>NORTE</v>
          </cell>
        </row>
        <row r="342">
          <cell r="A342">
            <v>485</v>
          </cell>
          <cell r="B342" t="str">
            <v xml:space="preserve">ATM CEDIMAT </v>
          </cell>
          <cell r="C342" t="str">
            <v>DISTRITO NACIONAL</v>
          </cell>
        </row>
        <row r="343">
          <cell r="A343">
            <v>486</v>
          </cell>
          <cell r="B343" t="str">
            <v xml:space="preserve">ATM Olé La Caleta </v>
          </cell>
          <cell r="C343" t="str">
            <v>DISTRITO NACIONAL</v>
          </cell>
        </row>
        <row r="344">
          <cell r="A344">
            <v>487</v>
          </cell>
          <cell r="B344" t="str">
            <v xml:space="preserve">ATM Olé Hainamosa </v>
          </cell>
          <cell r="C344" t="str">
            <v>DISTRITO NACIONAL</v>
          </cell>
        </row>
        <row r="345">
          <cell r="A345">
            <v>488</v>
          </cell>
          <cell r="B345" t="str">
            <v xml:space="preserve">ATM Aeropuerto El Higuero </v>
          </cell>
          <cell r="C345" t="str">
            <v>DISTRITO NACIONAL</v>
          </cell>
        </row>
        <row r="346">
          <cell r="A346">
            <v>489</v>
          </cell>
          <cell r="B346" t="str">
            <v xml:space="preserve">ATM Aeropuerto El Catey (Samaná) </v>
          </cell>
          <cell r="C346" t="str">
            <v>NORTE</v>
          </cell>
        </row>
        <row r="347">
          <cell r="A347">
            <v>490</v>
          </cell>
          <cell r="B347" t="str">
            <v xml:space="preserve">ATM Hospital Ney Arias Lora </v>
          </cell>
          <cell r="C347" t="str">
            <v>DISTRITO NACIONAL</v>
          </cell>
        </row>
        <row r="348">
          <cell r="A348">
            <v>491</v>
          </cell>
          <cell r="B348" t="str">
            <v xml:space="preserve">ATM Dolphin Explorer </v>
          </cell>
          <cell r="C348" t="str">
            <v>ESTE</v>
          </cell>
        </row>
        <row r="349">
          <cell r="A349">
            <v>492</v>
          </cell>
          <cell r="B349" t="str">
            <v>S/M Nacional El Dorado (Santiago)</v>
          </cell>
          <cell r="C349" t="str">
            <v>NORTE</v>
          </cell>
        </row>
        <row r="350">
          <cell r="A350">
            <v>493</v>
          </cell>
          <cell r="B350" t="str">
            <v xml:space="preserve">ATM Oficina Haina Occidental II </v>
          </cell>
          <cell r="C350" t="str">
            <v>DISTRITO NACIONAL</v>
          </cell>
        </row>
        <row r="351">
          <cell r="A351">
            <v>494</v>
          </cell>
          <cell r="B351" t="str">
            <v xml:space="preserve">ATM Oficina Blue Mall </v>
          </cell>
          <cell r="C351" t="str">
            <v>DISTRITO NACIONAL</v>
          </cell>
        </row>
        <row r="352">
          <cell r="A352">
            <v>495</v>
          </cell>
          <cell r="B352" t="str">
            <v>ATM Cemento PANAM</v>
          </cell>
          <cell r="C352" t="str">
            <v>ESTE</v>
          </cell>
        </row>
        <row r="353">
          <cell r="A353">
            <v>496</v>
          </cell>
          <cell r="B353" t="str">
            <v xml:space="preserve">ATM Multicentro La Sirena Bonao </v>
          </cell>
          <cell r="C353" t="str">
            <v>NORTE</v>
          </cell>
        </row>
        <row r="354">
          <cell r="A354">
            <v>497</v>
          </cell>
          <cell r="B354" t="str">
            <v>ATM Ofic. El Portal ll (Santiago)</v>
          </cell>
          <cell r="C354" t="str">
            <v>NORTE</v>
          </cell>
        </row>
        <row r="355">
          <cell r="A355">
            <v>498</v>
          </cell>
          <cell r="B355" t="str">
            <v xml:space="preserve">ATM Estación Sunix 27 de Febrero </v>
          </cell>
          <cell r="C355" t="str">
            <v>DISTRITO NACIONAL</v>
          </cell>
        </row>
        <row r="356">
          <cell r="A356">
            <v>499</v>
          </cell>
          <cell r="B356" t="str">
            <v xml:space="preserve">ATM Estación Sunix Tiradentes </v>
          </cell>
          <cell r="C356" t="str">
            <v>DISTRITO NACIONAL</v>
          </cell>
        </row>
        <row r="357">
          <cell r="A357">
            <v>500</v>
          </cell>
          <cell r="B357" t="str">
            <v xml:space="preserve">ATM UNP Cutupú </v>
          </cell>
          <cell r="C357" t="str">
            <v>NORTE</v>
          </cell>
        </row>
        <row r="358">
          <cell r="A358">
            <v>501</v>
          </cell>
          <cell r="B358" t="str">
            <v xml:space="preserve">ATM UNP La Canela </v>
          </cell>
          <cell r="C358" t="str">
            <v>NORTE</v>
          </cell>
        </row>
        <row r="359">
          <cell r="A359">
            <v>502</v>
          </cell>
          <cell r="B359" t="str">
            <v xml:space="preserve">ATM Materno Infantil de (Santiago) </v>
          </cell>
          <cell r="C359" t="str">
            <v>NORTE</v>
          </cell>
        </row>
        <row r="360">
          <cell r="A360">
            <v>504</v>
          </cell>
          <cell r="B360" t="str">
            <v>ATM CURNA UASD Nagua</v>
          </cell>
          <cell r="C360" t="str">
            <v>NORTE</v>
          </cell>
        </row>
        <row r="361">
          <cell r="A361">
            <v>507</v>
          </cell>
          <cell r="B361" t="str">
            <v>ATM Estación Sigma Boca Chica</v>
          </cell>
          <cell r="C361" t="str">
            <v>DISTRITO NACIONAL</v>
          </cell>
        </row>
        <row r="362">
          <cell r="A362">
            <v>510</v>
          </cell>
          <cell r="B362" t="str">
            <v xml:space="preserve">ATM Ferretería Bellón (Santiago) </v>
          </cell>
          <cell r="C362" t="str">
            <v>NORTE</v>
          </cell>
        </row>
        <row r="363">
          <cell r="A363">
            <v>511</v>
          </cell>
          <cell r="B363" t="str">
            <v xml:space="preserve">ATM UNP Río San Juan (Nagua) </v>
          </cell>
          <cell r="C363" t="str">
            <v>NORTE</v>
          </cell>
        </row>
        <row r="364">
          <cell r="A364">
            <v>512</v>
          </cell>
          <cell r="B364" t="str">
            <v>ATM Plaza Jesús Ferreira</v>
          </cell>
          <cell r="C364" t="str">
            <v>SUR</v>
          </cell>
        </row>
        <row r="365">
          <cell r="A365">
            <v>513</v>
          </cell>
          <cell r="B365" t="str">
            <v xml:space="preserve">ATM UNP Lagunas de Nisibón </v>
          </cell>
          <cell r="C365" t="str">
            <v>ESTE</v>
          </cell>
        </row>
        <row r="366">
          <cell r="A366">
            <v>514</v>
          </cell>
          <cell r="B366" t="str">
            <v>ATM Autoservicio Charles de Gaulle</v>
          </cell>
          <cell r="C366" t="str">
            <v>DISTRITO NACIONAL</v>
          </cell>
        </row>
        <row r="367">
          <cell r="A367">
            <v>515</v>
          </cell>
          <cell r="B367" t="str">
            <v xml:space="preserve">ATM Oficina Agora Mall I </v>
          </cell>
          <cell r="C367" t="str">
            <v>DISTRITO NACIONAL</v>
          </cell>
        </row>
        <row r="368">
          <cell r="A368">
            <v>516</v>
          </cell>
          <cell r="B368" t="str">
            <v xml:space="preserve">ATM Oficina Gascue </v>
          </cell>
          <cell r="C368" t="str">
            <v>DISTRITO NACIONAL</v>
          </cell>
        </row>
        <row r="369">
          <cell r="A369">
            <v>517</v>
          </cell>
          <cell r="B369" t="str">
            <v xml:space="preserve">ATM Autobanco Oficina Sans Soucí </v>
          </cell>
          <cell r="C369" t="str">
            <v>DISTRITO NACIONAL</v>
          </cell>
        </row>
        <row r="370">
          <cell r="A370">
            <v>518</v>
          </cell>
          <cell r="B370" t="str">
            <v xml:space="preserve">ATM Autobanco Los Alamos </v>
          </cell>
          <cell r="C370" t="str">
            <v>NORTE</v>
          </cell>
        </row>
        <row r="371">
          <cell r="A371">
            <v>519</v>
          </cell>
          <cell r="B371" t="str">
            <v xml:space="preserve">ATM Plaza Estrella (Bávaro) </v>
          </cell>
          <cell r="C371" t="str">
            <v>ESTE</v>
          </cell>
        </row>
        <row r="372">
          <cell r="A372">
            <v>520</v>
          </cell>
          <cell r="B372" t="str">
            <v xml:space="preserve">ATM Cooperativa Navarrete (COOPNAVA) </v>
          </cell>
          <cell r="C372" t="str">
            <v>NORTE</v>
          </cell>
        </row>
        <row r="373">
          <cell r="A373">
            <v>521</v>
          </cell>
          <cell r="B373" t="str">
            <v xml:space="preserve">ATM UNP Bayahibe (La Romana) </v>
          </cell>
          <cell r="C373" t="str">
            <v>ESTE</v>
          </cell>
        </row>
        <row r="374">
          <cell r="A374">
            <v>522</v>
          </cell>
          <cell r="B374" t="str">
            <v xml:space="preserve">ATM Oficina Galería 360 </v>
          </cell>
          <cell r="C374" t="str">
            <v>DISTRITO NACIONAL</v>
          </cell>
        </row>
        <row r="375">
          <cell r="A375">
            <v>524</v>
          </cell>
          <cell r="B375" t="str">
            <v xml:space="preserve">ATM DNCD </v>
          </cell>
          <cell r="C375" t="str">
            <v>DISTRITO NACIONAL</v>
          </cell>
        </row>
        <row r="376">
          <cell r="A376">
            <v>525</v>
          </cell>
          <cell r="B376" t="str">
            <v>ATM S/M Bravo Las Americas</v>
          </cell>
          <cell r="C376" t="str">
            <v>DISTRITO NACIONAL</v>
          </cell>
        </row>
        <row r="377">
          <cell r="A377">
            <v>527</v>
          </cell>
          <cell r="B377" t="str">
            <v>ATM Oficina Zona Oriental II</v>
          </cell>
          <cell r="C377" t="str">
            <v>DISTRITO NACIONAL</v>
          </cell>
        </row>
        <row r="378">
          <cell r="A378">
            <v>528</v>
          </cell>
          <cell r="B378" t="str">
            <v xml:space="preserve">ATM Ferretería Ochoa (Santiago) </v>
          </cell>
          <cell r="C378" t="str">
            <v>NORTE</v>
          </cell>
        </row>
        <row r="379">
          <cell r="A379">
            <v>529</v>
          </cell>
          <cell r="B379" t="str">
            <v xml:space="preserve">ATM Plan Social de la Presidencia </v>
          </cell>
          <cell r="C379" t="str">
            <v>DISTRITO NACIONAL</v>
          </cell>
        </row>
        <row r="380">
          <cell r="A380">
            <v>530</v>
          </cell>
          <cell r="B380" t="str">
            <v xml:space="preserve">ATM Estación Next Dipsa (Charles Summer) </v>
          </cell>
          <cell r="C380" t="str">
            <v>DISTRITO NACIONAL</v>
          </cell>
        </row>
        <row r="381">
          <cell r="A381">
            <v>531</v>
          </cell>
          <cell r="B381" t="str">
            <v xml:space="preserve">ATM Escuela Nacional de la Judicatura </v>
          </cell>
          <cell r="C381" t="str">
            <v>DISTRITO NACIONAL</v>
          </cell>
        </row>
        <row r="382">
          <cell r="A382">
            <v>532</v>
          </cell>
          <cell r="B382" t="str">
            <v xml:space="preserve">ATM UNP Guanábano (Moca) </v>
          </cell>
          <cell r="C382" t="str">
            <v>NORTE</v>
          </cell>
        </row>
        <row r="383">
          <cell r="A383">
            <v>533</v>
          </cell>
          <cell r="B383" t="str">
            <v>ATM AILA II</v>
          </cell>
          <cell r="C383" t="str">
            <v>DISTRITO NACIONAL</v>
          </cell>
        </row>
        <row r="384">
          <cell r="A384">
            <v>533</v>
          </cell>
          <cell r="B384" t="str">
            <v xml:space="preserve">ATM Oficina Aeropuerto Las Américas II </v>
          </cell>
          <cell r="C384" t="str">
            <v>DISTRITO NACIONAL</v>
          </cell>
        </row>
        <row r="385">
          <cell r="A385">
            <v>534</v>
          </cell>
          <cell r="B385" t="str">
            <v xml:space="preserve">ATM Oficina Torre II </v>
          </cell>
          <cell r="C385" t="str">
            <v>DISTRITO NACIONAL</v>
          </cell>
        </row>
        <row r="386">
          <cell r="A386">
            <v>535</v>
          </cell>
          <cell r="B386" t="str">
            <v xml:space="preserve">ATM Autoservicio Torre III </v>
          </cell>
          <cell r="C386" t="str">
            <v>DISTRITO NACIONAL</v>
          </cell>
        </row>
        <row r="387">
          <cell r="A387">
            <v>536</v>
          </cell>
          <cell r="B387" t="str">
            <v xml:space="preserve">ATM Super Lama San Isidro </v>
          </cell>
          <cell r="C387" t="str">
            <v>DISTRITO NACIONAL</v>
          </cell>
        </row>
        <row r="388">
          <cell r="A388">
            <v>537</v>
          </cell>
          <cell r="B388" t="str">
            <v xml:space="preserve">ATM Estación Texaco Enriquillo (Barahona) </v>
          </cell>
          <cell r="C388" t="str">
            <v>SUR</v>
          </cell>
        </row>
        <row r="389">
          <cell r="A389">
            <v>538</v>
          </cell>
          <cell r="B389" t="str">
            <v>ATM  Autoservicio San Fco. Macorís</v>
          </cell>
          <cell r="C389" t="str">
            <v>NORTE</v>
          </cell>
        </row>
        <row r="390">
          <cell r="A390">
            <v>539</v>
          </cell>
          <cell r="B390" t="str">
            <v>ATM S/M La Cadena Los Proceres</v>
          </cell>
          <cell r="C390" t="str">
            <v>DISTRITO NACIONAL</v>
          </cell>
        </row>
        <row r="391">
          <cell r="A391">
            <v>540</v>
          </cell>
          <cell r="B391" t="str">
            <v xml:space="preserve">ATM Autoservicio Sambil I </v>
          </cell>
          <cell r="C391" t="str">
            <v>DISTRITO NACIONAL</v>
          </cell>
        </row>
        <row r="392">
          <cell r="A392">
            <v>541</v>
          </cell>
          <cell r="B392" t="str">
            <v xml:space="preserve">ATM Oficina Sambil II </v>
          </cell>
          <cell r="C392" t="str">
            <v>DISTRITO NACIONAL</v>
          </cell>
        </row>
        <row r="393">
          <cell r="A393">
            <v>542</v>
          </cell>
          <cell r="B393" t="str">
            <v>ATM S/M la Cadena Carretera Mella</v>
          </cell>
          <cell r="C393" t="str">
            <v>DISTRITO NACIONAL</v>
          </cell>
        </row>
        <row r="394">
          <cell r="A394">
            <v>544</v>
          </cell>
          <cell r="B394" t="str">
            <v xml:space="preserve">ATM Dirección General de Tecnología (DGT CTB) </v>
          </cell>
          <cell r="C394" t="str">
            <v>DISTRITO NACIONAL</v>
          </cell>
        </row>
        <row r="395">
          <cell r="A395">
            <v>545</v>
          </cell>
          <cell r="B395" t="str">
            <v xml:space="preserve">ATM Oficina Isabel La Católica II  </v>
          </cell>
          <cell r="C395" t="str">
            <v>DISTRITO NACIONAL</v>
          </cell>
        </row>
        <row r="396">
          <cell r="A396">
            <v>546</v>
          </cell>
          <cell r="B396" t="str">
            <v xml:space="preserve">ATM ITLA </v>
          </cell>
          <cell r="C396" t="str">
            <v>DISTRITO NACIONAL</v>
          </cell>
        </row>
        <row r="397">
          <cell r="A397">
            <v>547</v>
          </cell>
          <cell r="B397" t="str">
            <v xml:space="preserve">ATM Plaza Lama Herrera </v>
          </cell>
          <cell r="C397" t="str">
            <v>DISTRITO NACIONAL</v>
          </cell>
        </row>
        <row r="398">
          <cell r="A398">
            <v>548</v>
          </cell>
          <cell r="B398" t="str">
            <v xml:space="preserve">ATM AMET </v>
          </cell>
          <cell r="C398" t="str">
            <v>DISTRITO NACIONAL</v>
          </cell>
        </row>
        <row r="399">
          <cell r="A399">
            <v>549</v>
          </cell>
          <cell r="B399" t="str">
            <v xml:space="preserve">ATM Ministerio de Turismo (Oficinas Gubernamentales) </v>
          </cell>
          <cell r="C399" t="str">
            <v>DISTRITO NACIONAL</v>
          </cell>
        </row>
        <row r="400">
          <cell r="A400">
            <v>551</v>
          </cell>
          <cell r="B400" t="str">
            <v xml:space="preserve">ATM Oficina Padre Castellanos </v>
          </cell>
          <cell r="C400" t="str">
            <v>DISTRITO NACIONAL</v>
          </cell>
        </row>
        <row r="401">
          <cell r="A401">
            <v>552</v>
          </cell>
          <cell r="B401" t="str">
            <v xml:space="preserve">ATM Suprema Corte de Justicia </v>
          </cell>
          <cell r="C401" t="str">
            <v>DISTRITO NACIONAL</v>
          </cell>
        </row>
        <row r="402">
          <cell r="A402">
            <v>553</v>
          </cell>
          <cell r="B402" t="str">
            <v xml:space="preserve">ATM Centro de Caja Las Américas </v>
          </cell>
          <cell r="C402" t="str">
            <v>DISTRITO NACIONAL</v>
          </cell>
        </row>
        <row r="403">
          <cell r="A403">
            <v>554</v>
          </cell>
          <cell r="B403" t="str">
            <v xml:space="preserve">ATM Oficina Isabel La Católica I </v>
          </cell>
          <cell r="C403" t="str">
            <v>DISTRITO NACIONAL</v>
          </cell>
        </row>
        <row r="404">
          <cell r="A404">
            <v>555</v>
          </cell>
          <cell r="B404" t="str">
            <v xml:space="preserve">ATM Estación Shell Las Praderas </v>
          </cell>
          <cell r="C404" t="str">
            <v>DISTRITO NACIONAL</v>
          </cell>
        </row>
        <row r="405">
          <cell r="A405">
            <v>556</v>
          </cell>
          <cell r="B405" t="str">
            <v xml:space="preserve">ATM Almacén General Ave. Luperón </v>
          </cell>
          <cell r="C405" t="str">
            <v>DISTRITO NACIONAL</v>
          </cell>
        </row>
        <row r="406">
          <cell r="A406">
            <v>557</v>
          </cell>
          <cell r="B406" t="str">
            <v xml:space="preserve">ATM Multicentro La Sirena Ave. Mella </v>
          </cell>
          <cell r="C406" t="str">
            <v>DISTRITO NACIONAL</v>
          </cell>
        </row>
        <row r="407">
          <cell r="A407">
            <v>558</v>
          </cell>
          <cell r="B407" t="str">
            <v xml:space="preserve">ATM Base Naval 27 de Febrero (Sans Soucí) </v>
          </cell>
          <cell r="C407" t="str">
            <v>DISTRITO NACIONAL</v>
          </cell>
        </row>
        <row r="408">
          <cell r="A408">
            <v>559</v>
          </cell>
          <cell r="B408" t="str">
            <v xml:space="preserve">ATM UNP Metro I </v>
          </cell>
          <cell r="C408" t="str">
            <v>DISTRITO NACIONAL</v>
          </cell>
        </row>
        <row r="409">
          <cell r="A409">
            <v>560</v>
          </cell>
          <cell r="B409" t="str">
            <v xml:space="preserve">ATM Junta Central Electoral </v>
          </cell>
          <cell r="C409" t="str">
            <v>DISTRITO NACIONAL</v>
          </cell>
        </row>
        <row r="410">
          <cell r="A410">
            <v>561</v>
          </cell>
          <cell r="B410" t="str">
            <v xml:space="preserve">ATM Comando Regional P.N. S.D. Este </v>
          </cell>
          <cell r="C410" t="str">
            <v>DISTRITO NACIONAL</v>
          </cell>
        </row>
        <row r="411">
          <cell r="A411">
            <v>562</v>
          </cell>
          <cell r="B411" t="str">
            <v xml:space="preserve">ATM S/M Jumbo Carretera Mella </v>
          </cell>
          <cell r="C411" t="str">
            <v>DISTRITO NACIONAL</v>
          </cell>
        </row>
        <row r="412">
          <cell r="A412">
            <v>563</v>
          </cell>
          <cell r="B412" t="str">
            <v xml:space="preserve">ATM Base Aérea San Isidro </v>
          </cell>
          <cell r="C412" t="str">
            <v>DISTRITO NACIONAL</v>
          </cell>
        </row>
        <row r="413">
          <cell r="A413">
            <v>564</v>
          </cell>
          <cell r="B413" t="str">
            <v xml:space="preserve">ATM Ministerio de Agricultura </v>
          </cell>
          <cell r="C413" t="str">
            <v>DISTRITO NACIONAL</v>
          </cell>
        </row>
        <row r="414">
          <cell r="A414">
            <v>565</v>
          </cell>
          <cell r="B414" t="str">
            <v xml:space="preserve">ATM S/M La Cadena Núñez de Cáceres </v>
          </cell>
          <cell r="C414" t="str">
            <v>DISTRITO NACIONAL</v>
          </cell>
        </row>
        <row r="415">
          <cell r="A415">
            <v>566</v>
          </cell>
          <cell r="B415" t="str">
            <v xml:space="preserve">ATM Hiper Olé Aut. Duarte </v>
          </cell>
          <cell r="C415" t="str">
            <v>DISTRITO NACIONAL</v>
          </cell>
        </row>
        <row r="416">
          <cell r="A416">
            <v>567</v>
          </cell>
          <cell r="B416" t="str">
            <v xml:space="preserve">ATM Oficina Máximo Gómez </v>
          </cell>
          <cell r="C416" t="str">
            <v>DISTRITO NACIONAL</v>
          </cell>
        </row>
        <row r="417">
          <cell r="A417">
            <v>568</v>
          </cell>
          <cell r="B417" t="str">
            <v xml:space="preserve">ATM Ministerio de Educación </v>
          </cell>
          <cell r="C417" t="str">
            <v>DISTRITO NACIONAL</v>
          </cell>
        </row>
        <row r="418">
          <cell r="A418">
            <v>569</v>
          </cell>
          <cell r="B418" t="str">
            <v xml:space="preserve">ATM Superintendencia de Seguros </v>
          </cell>
          <cell r="C418" t="str">
            <v>DISTRITO NACIONAL</v>
          </cell>
        </row>
        <row r="419">
          <cell r="A419">
            <v>570</v>
          </cell>
          <cell r="B419" t="str">
            <v xml:space="preserve">ATM S/M Liverpool Villa Mella </v>
          </cell>
          <cell r="C419" t="str">
            <v>DISTRITO NACIONAL</v>
          </cell>
        </row>
        <row r="420">
          <cell r="A420">
            <v>571</v>
          </cell>
          <cell r="B420" t="str">
            <v xml:space="preserve">ATM Hospital Central FF. AA. </v>
          </cell>
          <cell r="C420" t="str">
            <v>DISTRITO NACIONAL</v>
          </cell>
        </row>
        <row r="421">
          <cell r="A421">
            <v>572</v>
          </cell>
          <cell r="B421" t="str">
            <v xml:space="preserve">ATM Olé Ovando </v>
          </cell>
          <cell r="C421" t="str">
            <v>DISTRITO NACIONAL</v>
          </cell>
        </row>
        <row r="422">
          <cell r="A422">
            <v>573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574</v>
          </cell>
          <cell r="B423" t="str">
            <v xml:space="preserve">ATM Club Obras Públicas </v>
          </cell>
          <cell r="C423" t="str">
            <v>DISTRITO NACIONAL</v>
          </cell>
        </row>
        <row r="424">
          <cell r="A424">
            <v>575</v>
          </cell>
          <cell r="B424" t="str">
            <v xml:space="preserve">ATM EDESUR Tiradentes </v>
          </cell>
          <cell r="C424" t="str">
            <v>DISTRITO NACIONAL</v>
          </cell>
        </row>
        <row r="425">
          <cell r="A425">
            <v>576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577</v>
          </cell>
          <cell r="B426" t="str">
            <v xml:space="preserve">ATM Olé Ave. Duarte </v>
          </cell>
          <cell r="C426" t="str">
            <v>DISTRITO NACIONAL</v>
          </cell>
        </row>
        <row r="427">
          <cell r="A427">
            <v>578</v>
          </cell>
          <cell r="B427" t="str">
            <v xml:space="preserve">ATM Procuraduría General de la República </v>
          </cell>
          <cell r="C427" t="str">
            <v>DISTRITO NACIONAL</v>
          </cell>
        </row>
        <row r="428">
          <cell r="A428">
            <v>579</v>
          </cell>
          <cell r="B428" t="str">
            <v xml:space="preserve">ATM Estación Sunix Down Town </v>
          </cell>
          <cell r="C428" t="str">
            <v>ESTE</v>
          </cell>
        </row>
        <row r="429">
          <cell r="A429">
            <v>580</v>
          </cell>
          <cell r="B429" t="str">
            <v xml:space="preserve">ATM Edificio Propagas </v>
          </cell>
          <cell r="C429" t="str">
            <v>DISTRITO NACIONAL</v>
          </cell>
        </row>
        <row r="430">
          <cell r="A430">
            <v>581</v>
          </cell>
          <cell r="B430" t="str">
            <v>ATM Banco Bandex II (Antiguo BNV II)</v>
          </cell>
          <cell r="C430" t="str">
            <v>DISTRITO NACIONAL</v>
          </cell>
        </row>
        <row r="431">
          <cell r="A431">
            <v>582</v>
          </cell>
          <cell r="B431" t="str">
            <v>ATM Estación Sabana Yegua</v>
          </cell>
          <cell r="C431" t="str">
            <v>SUR</v>
          </cell>
        </row>
        <row r="432">
          <cell r="A432">
            <v>583</v>
          </cell>
          <cell r="B432" t="str">
            <v xml:space="preserve">ATM Ministerio Fuerzas Armadas I </v>
          </cell>
          <cell r="C432" t="str">
            <v>DISTRITO NACIONAL</v>
          </cell>
        </row>
        <row r="433">
          <cell r="A433">
            <v>584</v>
          </cell>
          <cell r="B433" t="str">
            <v xml:space="preserve">ATM Oficina San Cristóbal I </v>
          </cell>
          <cell r="C433" t="str">
            <v>SUR</v>
          </cell>
        </row>
        <row r="434">
          <cell r="A434">
            <v>585</v>
          </cell>
          <cell r="B434" t="str">
            <v xml:space="preserve">ATM Oficina Haina Oriental </v>
          </cell>
          <cell r="C434" t="str">
            <v>DISTRITO NACIONAL</v>
          </cell>
        </row>
        <row r="435">
          <cell r="A435">
            <v>586</v>
          </cell>
          <cell r="B435" t="str">
            <v xml:space="preserve">ATM Palacio de Justicia D.N. </v>
          </cell>
          <cell r="C435" t="str">
            <v>DISTRITO NACIONAL</v>
          </cell>
        </row>
        <row r="436">
          <cell r="A436">
            <v>587</v>
          </cell>
          <cell r="B436" t="str">
            <v xml:space="preserve">ATM Cuerpo de Ayudantes Militares </v>
          </cell>
          <cell r="C436" t="str">
            <v>DISTRITO NACIONAL</v>
          </cell>
        </row>
        <row r="437">
          <cell r="A437">
            <v>588</v>
          </cell>
          <cell r="B437" t="str">
            <v xml:space="preserve">ATM INAVI </v>
          </cell>
          <cell r="C437" t="str">
            <v>DISTRITO NACIONAL</v>
          </cell>
        </row>
        <row r="438">
          <cell r="A438">
            <v>589</v>
          </cell>
          <cell r="B438" t="str">
            <v xml:space="preserve">ATM S/M Bravo San Vicente de Paul </v>
          </cell>
          <cell r="C438" t="str">
            <v>DISTRITO NACIONAL</v>
          </cell>
        </row>
        <row r="439">
          <cell r="A439">
            <v>590</v>
          </cell>
          <cell r="B439" t="str">
            <v xml:space="preserve">ATM Olé Aut. Las Américas </v>
          </cell>
          <cell r="C439" t="str">
            <v>DISTRITO NACIONAL</v>
          </cell>
        </row>
        <row r="440">
          <cell r="A440">
            <v>591</v>
          </cell>
          <cell r="B440" t="str">
            <v xml:space="preserve">ATM Universidad del Caribe </v>
          </cell>
          <cell r="C440" t="str">
            <v>DISTRITO NACIONAL</v>
          </cell>
        </row>
        <row r="441">
          <cell r="A441">
            <v>592</v>
          </cell>
          <cell r="B441" t="str">
            <v xml:space="preserve">ATM Centro de Caja San Cristóbal I </v>
          </cell>
          <cell r="C441" t="str">
            <v>SUR</v>
          </cell>
        </row>
        <row r="442">
          <cell r="A442">
            <v>593</v>
          </cell>
          <cell r="B442" t="str">
            <v xml:space="preserve">ATM Ministerio Fuerzas Armadas II </v>
          </cell>
          <cell r="C442" t="str">
            <v>DISTRITO NACIONAL</v>
          </cell>
        </row>
        <row r="443">
          <cell r="A443">
            <v>594</v>
          </cell>
          <cell r="B443" t="str">
            <v xml:space="preserve">ATM Plaza Venezuela II (Santiago) </v>
          </cell>
          <cell r="C443" t="str">
            <v>NORTE</v>
          </cell>
        </row>
        <row r="444">
          <cell r="A444">
            <v>595</v>
          </cell>
          <cell r="B444" t="str">
            <v xml:space="preserve">ATM S/M Central I (Santiago) </v>
          </cell>
          <cell r="C444" t="str">
            <v>NORTE</v>
          </cell>
        </row>
        <row r="445">
          <cell r="A445">
            <v>596</v>
          </cell>
          <cell r="B445" t="str">
            <v xml:space="preserve">ATM Autobanco Malecón Center </v>
          </cell>
          <cell r="C445" t="str">
            <v>DISTRITO NACIONAL</v>
          </cell>
        </row>
        <row r="446">
          <cell r="A446">
            <v>597</v>
          </cell>
          <cell r="B446" t="str">
            <v xml:space="preserve">ATM CTB II (Santiago) </v>
          </cell>
          <cell r="C446" t="str">
            <v>NORTE</v>
          </cell>
        </row>
        <row r="447">
          <cell r="A447">
            <v>598</v>
          </cell>
          <cell r="B447" t="str">
            <v xml:space="preserve">ATM Hotel Matún (Santiago) </v>
          </cell>
          <cell r="C447" t="str">
            <v>NORTE</v>
          </cell>
        </row>
        <row r="448">
          <cell r="A448">
            <v>599</v>
          </cell>
          <cell r="B448" t="str">
            <v xml:space="preserve">ATM Oficina Plaza Internacional (Santiago) </v>
          </cell>
          <cell r="C448" t="str">
            <v>NORTE</v>
          </cell>
        </row>
        <row r="449">
          <cell r="A449">
            <v>600</v>
          </cell>
          <cell r="B449" t="str">
            <v>ATM S/M Bravo Hipica</v>
          </cell>
          <cell r="C449" t="str">
            <v>DISTRITO NACIONAL</v>
          </cell>
        </row>
        <row r="450">
          <cell r="A450">
            <v>601</v>
          </cell>
          <cell r="B450" t="str">
            <v xml:space="preserve">ATM Plaza Haché (Santiago) </v>
          </cell>
          <cell r="C450" t="str">
            <v>NORTE</v>
          </cell>
        </row>
        <row r="451">
          <cell r="A451">
            <v>602</v>
          </cell>
          <cell r="B451" t="str">
            <v xml:space="preserve">ATM Zona Franca (Santiago) I </v>
          </cell>
          <cell r="C451" t="str">
            <v>NORTE</v>
          </cell>
        </row>
        <row r="452">
          <cell r="A452">
            <v>603</v>
          </cell>
          <cell r="B452" t="str">
            <v xml:space="preserve">ATM Zona Franca (Santiago) II </v>
          </cell>
          <cell r="C452" t="str">
            <v>NORTE</v>
          </cell>
        </row>
        <row r="453">
          <cell r="A453">
            <v>604</v>
          </cell>
          <cell r="B453" t="str">
            <v xml:space="preserve">ATM Oficina Estancia Nueva (Moca) </v>
          </cell>
          <cell r="C453" t="str">
            <v>NORTE</v>
          </cell>
        </row>
        <row r="454">
          <cell r="A454">
            <v>605</v>
          </cell>
          <cell r="B454" t="str">
            <v xml:space="preserve">ATM Oficina Bonao I </v>
          </cell>
          <cell r="C454" t="str">
            <v>NORTE</v>
          </cell>
        </row>
        <row r="455">
          <cell r="A455">
            <v>606</v>
          </cell>
          <cell r="B455" t="str">
            <v xml:space="preserve">ATM UNP Manolo Tavarez Justo </v>
          </cell>
          <cell r="C455" t="str">
            <v>NORTE</v>
          </cell>
        </row>
        <row r="456">
          <cell r="A456">
            <v>607</v>
          </cell>
          <cell r="B456" t="str">
            <v xml:space="preserve">ATM ONAPI </v>
          </cell>
          <cell r="C456" t="str">
            <v>DISTRITO NACIONAL</v>
          </cell>
        </row>
        <row r="457">
          <cell r="A457">
            <v>608</v>
          </cell>
          <cell r="B457" t="str">
            <v xml:space="preserve">ATM Oficina Jumbo (San Pedro) </v>
          </cell>
          <cell r="C457" t="str">
            <v>ESTE</v>
          </cell>
        </row>
        <row r="458">
          <cell r="A458">
            <v>609</v>
          </cell>
          <cell r="B458" t="str">
            <v xml:space="preserve">ATM S/M Jumbo (San Pedro) </v>
          </cell>
          <cell r="C458" t="str">
            <v>ESTE</v>
          </cell>
        </row>
        <row r="459">
          <cell r="A459">
            <v>610</v>
          </cell>
          <cell r="B459" t="str">
            <v xml:space="preserve">ATM EDEESTE </v>
          </cell>
          <cell r="C459" t="str">
            <v>DISTRITO NACIONAL</v>
          </cell>
        </row>
        <row r="460">
          <cell r="A460">
            <v>611</v>
          </cell>
          <cell r="B460" t="str">
            <v xml:space="preserve">ATM DGII Sede Central </v>
          </cell>
          <cell r="C460" t="str">
            <v>DISTRITO NACIONAL</v>
          </cell>
        </row>
        <row r="461">
          <cell r="A461">
            <v>612</v>
          </cell>
          <cell r="B461" t="str">
            <v xml:space="preserve">ATM Plaza Orense (La Romana) </v>
          </cell>
          <cell r="C461" t="str">
            <v>ESTE</v>
          </cell>
        </row>
        <row r="462">
          <cell r="A462">
            <v>613</v>
          </cell>
          <cell r="B462" t="str">
            <v xml:space="preserve">ATM Almacenes Zaglul (La Altagracia) </v>
          </cell>
          <cell r="C462" t="str">
            <v>ESTE</v>
          </cell>
        </row>
        <row r="463">
          <cell r="A463">
            <v>614</v>
          </cell>
          <cell r="B463" t="str">
            <v>ATM S/M Bravo Pontezuela (Zona Norte)</v>
          </cell>
          <cell r="C463" t="str">
            <v>NORTE</v>
          </cell>
        </row>
        <row r="464">
          <cell r="A464">
            <v>615</v>
          </cell>
          <cell r="B464" t="str">
            <v xml:space="preserve">ATM Estación Sunix Cabral (Barahona) </v>
          </cell>
          <cell r="C464" t="str">
            <v>SUR</v>
          </cell>
        </row>
        <row r="465">
          <cell r="A465">
            <v>616</v>
          </cell>
          <cell r="B465" t="str">
            <v xml:space="preserve">ATM 5ta. Brigada Barahona </v>
          </cell>
          <cell r="C465" t="str">
            <v>SUR</v>
          </cell>
        </row>
        <row r="466">
          <cell r="A466">
            <v>617</v>
          </cell>
          <cell r="B466" t="str">
            <v xml:space="preserve">ATM Guardia Presidencial </v>
          </cell>
          <cell r="C466" t="str">
            <v>DISTRITO NACIONAL</v>
          </cell>
        </row>
        <row r="467">
          <cell r="A467">
            <v>618</v>
          </cell>
          <cell r="B467" t="str">
            <v xml:space="preserve">ATM Bienes Nacionales </v>
          </cell>
          <cell r="C467" t="str">
            <v>DISTRITO NACIONAL</v>
          </cell>
        </row>
        <row r="468">
          <cell r="A468">
            <v>619</v>
          </cell>
          <cell r="B468" t="str">
            <v xml:space="preserve">ATM Academia P.N. Hatillo (San Cristóbal) </v>
          </cell>
          <cell r="C468" t="str">
            <v>SUR</v>
          </cell>
        </row>
        <row r="469">
          <cell r="A469">
            <v>620</v>
          </cell>
          <cell r="B469" t="str">
            <v xml:space="preserve">ATM Ministerio de Medio Ambiente </v>
          </cell>
          <cell r="C469" t="str">
            <v>DISTRITO NACIONAL</v>
          </cell>
        </row>
        <row r="470">
          <cell r="A470">
            <v>621</v>
          </cell>
          <cell r="B470" t="str">
            <v xml:space="preserve">ATM CESAC  </v>
          </cell>
          <cell r="C470" t="str">
            <v>DISTRITO NACIONAL</v>
          </cell>
        </row>
        <row r="471">
          <cell r="A471">
            <v>622</v>
          </cell>
          <cell r="B471" t="str">
            <v xml:space="preserve">ATM Ayuntamiento D.N. </v>
          </cell>
          <cell r="C471" t="str">
            <v>DISTRITO NACIONAL</v>
          </cell>
        </row>
        <row r="472">
          <cell r="A472">
            <v>623</v>
          </cell>
          <cell r="B472" t="str">
            <v xml:space="preserve">ATM Operaciones Especiales (Manoguayabo) </v>
          </cell>
          <cell r="C472" t="str">
            <v>DISTRITO NACIONAL</v>
          </cell>
        </row>
        <row r="473">
          <cell r="A473">
            <v>624</v>
          </cell>
          <cell r="B473" t="str">
            <v xml:space="preserve">ATM Policía Nacional I </v>
          </cell>
          <cell r="C473" t="str">
            <v>DISTRITO NACIONAL</v>
          </cell>
        </row>
        <row r="474">
          <cell r="A474">
            <v>625</v>
          </cell>
          <cell r="B474" t="str">
            <v xml:space="preserve">ATM Policía Nacional II </v>
          </cell>
          <cell r="C474" t="str">
            <v>DISTRITO NACIONAL</v>
          </cell>
        </row>
        <row r="475">
          <cell r="A475">
            <v>626</v>
          </cell>
          <cell r="B475" t="str">
            <v xml:space="preserve">ATM MERCASD (Merca Santo Domingo) </v>
          </cell>
          <cell r="C475" t="str">
            <v>DISTRITO NACIONAL</v>
          </cell>
        </row>
        <row r="476">
          <cell r="A476">
            <v>627</v>
          </cell>
          <cell r="B476" t="str">
            <v xml:space="preserve">ATM CAASD </v>
          </cell>
          <cell r="C476" t="str">
            <v>DISTRITO NACIONAL</v>
          </cell>
        </row>
        <row r="477">
          <cell r="A477">
            <v>628</v>
          </cell>
          <cell r="B477" t="str">
            <v xml:space="preserve">ATM Autobanco San Isidro </v>
          </cell>
          <cell r="C477" t="str">
            <v>DISTRITO NACIONAL</v>
          </cell>
        </row>
        <row r="478">
          <cell r="A478">
            <v>629</v>
          </cell>
          <cell r="B478" t="str">
            <v xml:space="preserve">ATM Oficina Americana Independencia I </v>
          </cell>
          <cell r="C478" t="str">
            <v>DISTRITO NACIONAL</v>
          </cell>
        </row>
        <row r="479">
          <cell r="A479">
            <v>630</v>
          </cell>
          <cell r="B479" t="str">
            <v xml:space="preserve">ATM Oficina Plaza Zaglul (SPM) </v>
          </cell>
          <cell r="C479" t="str">
            <v>ESTE</v>
          </cell>
        </row>
        <row r="480">
          <cell r="A480">
            <v>631</v>
          </cell>
          <cell r="B480" t="str">
            <v xml:space="preserve">ATM ASOCODEQUI (San Pedro) </v>
          </cell>
          <cell r="C480" t="str">
            <v>ESTE</v>
          </cell>
        </row>
        <row r="481">
          <cell r="A481">
            <v>632</v>
          </cell>
          <cell r="B481" t="str">
            <v xml:space="preserve">ATM Autobanco Gurabo </v>
          </cell>
          <cell r="C481" t="str">
            <v>NORTE</v>
          </cell>
        </row>
        <row r="482">
          <cell r="A482">
            <v>633</v>
          </cell>
          <cell r="B482" t="str">
            <v xml:space="preserve">ATM Autobanco Las Colinas </v>
          </cell>
          <cell r="C482" t="str">
            <v>NORTE</v>
          </cell>
        </row>
        <row r="483">
          <cell r="A483">
            <v>634</v>
          </cell>
          <cell r="B483" t="str">
            <v xml:space="preserve">ATM Ayuntamiento Los Llanos (SPM) </v>
          </cell>
          <cell r="C483" t="str">
            <v>ESTE</v>
          </cell>
        </row>
        <row r="484">
          <cell r="A484">
            <v>635</v>
          </cell>
          <cell r="B484" t="str">
            <v xml:space="preserve">ATM Zona Franca Tamboril </v>
          </cell>
          <cell r="C484" t="str">
            <v>NORTE</v>
          </cell>
        </row>
        <row r="485">
          <cell r="A485">
            <v>636</v>
          </cell>
          <cell r="B485" t="str">
            <v xml:space="preserve">ATM Oficina Tamboríl </v>
          </cell>
          <cell r="C485" t="str">
            <v>NORTE</v>
          </cell>
        </row>
        <row r="486">
          <cell r="A486">
            <v>637</v>
          </cell>
          <cell r="B486" t="str">
            <v xml:space="preserve">ATM UNP Monción </v>
          </cell>
          <cell r="C486" t="str">
            <v>NORTE</v>
          </cell>
        </row>
        <row r="487">
          <cell r="A487">
            <v>638</v>
          </cell>
          <cell r="B487" t="str">
            <v xml:space="preserve">ATM S/M Yoma </v>
          </cell>
          <cell r="C487" t="str">
            <v>NORTE</v>
          </cell>
        </row>
        <row r="488">
          <cell r="A488">
            <v>639</v>
          </cell>
          <cell r="B488" t="str">
            <v xml:space="preserve">ATM Comisión Militar MOPC </v>
          </cell>
          <cell r="C488" t="str">
            <v>DISTRITO NACIONAL</v>
          </cell>
        </row>
        <row r="489">
          <cell r="A489">
            <v>640</v>
          </cell>
          <cell r="B489" t="str">
            <v xml:space="preserve">ATM Ministerio Obras Públicas </v>
          </cell>
          <cell r="C489" t="str">
            <v>DISTRITO NACIONAL</v>
          </cell>
        </row>
        <row r="490">
          <cell r="A490">
            <v>641</v>
          </cell>
          <cell r="B490" t="str">
            <v xml:space="preserve">ATM Farmacia Rimac </v>
          </cell>
          <cell r="C490" t="str">
            <v>DISTRITO NACIONAL</v>
          </cell>
        </row>
        <row r="491">
          <cell r="A491">
            <v>642</v>
          </cell>
          <cell r="B491" t="str">
            <v xml:space="preserve">ATM OMSA Sto. Dgo. </v>
          </cell>
          <cell r="C491" t="str">
            <v>DISTRITO NACIONAL</v>
          </cell>
        </row>
        <row r="492">
          <cell r="A492">
            <v>643</v>
          </cell>
          <cell r="B492" t="str">
            <v xml:space="preserve">ATM Oficina Valerio </v>
          </cell>
          <cell r="C492" t="str">
            <v>NORTE</v>
          </cell>
        </row>
        <row r="493">
          <cell r="A493">
            <v>644</v>
          </cell>
          <cell r="B493" t="str">
            <v xml:space="preserve">ATM Zona Franca Grupo M I (Santiago) </v>
          </cell>
          <cell r="C493" t="str">
            <v>NORTE</v>
          </cell>
        </row>
        <row r="494">
          <cell r="A494">
            <v>645</v>
          </cell>
          <cell r="B494" t="str">
            <v xml:space="preserve">ATM UNP Cabrera </v>
          </cell>
          <cell r="C494" t="str">
            <v>NORTE</v>
          </cell>
        </row>
        <row r="495">
          <cell r="A495">
            <v>646</v>
          </cell>
          <cell r="B495" t="str">
            <v xml:space="preserve">ATM Plaza Jacaranda (Bonao) </v>
          </cell>
          <cell r="C495" t="str">
            <v>NORTE</v>
          </cell>
        </row>
        <row r="496">
          <cell r="A496">
            <v>647</v>
          </cell>
          <cell r="B496" t="str">
            <v xml:space="preserve">ATM CORAASAN </v>
          </cell>
          <cell r="C496" t="str">
            <v>NORTE</v>
          </cell>
        </row>
        <row r="497">
          <cell r="A497">
            <v>648</v>
          </cell>
          <cell r="B497" t="str">
            <v xml:space="preserve">ATM Hermandad de Pensionados </v>
          </cell>
          <cell r="C497" t="str">
            <v>DISTRITO NACIONAL</v>
          </cell>
        </row>
        <row r="498">
          <cell r="A498">
            <v>649</v>
          </cell>
          <cell r="B498" t="str">
            <v xml:space="preserve">ATM Oficina Galería 56 (San Francisco de Macorís) </v>
          </cell>
          <cell r="C498" t="str">
            <v>NORTE</v>
          </cell>
        </row>
        <row r="499">
          <cell r="A499">
            <v>650</v>
          </cell>
          <cell r="B499" t="str">
            <v>ATM Edificio 911 (Santiago)</v>
          </cell>
          <cell r="C499" t="str">
            <v>NORTE</v>
          </cell>
        </row>
        <row r="500">
          <cell r="A500">
            <v>651</v>
          </cell>
          <cell r="B500" t="str">
            <v>ATM Eco Petroleo Romana</v>
          </cell>
          <cell r="C500" t="str">
            <v>ESTE</v>
          </cell>
        </row>
        <row r="501">
          <cell r="A501">
            <v>653</v>
          </cell>
          <cell r="B501" t="str">
            <v>ATM Estación Isla Jarabacoa</v>
          </cell>
          <cell r="C501" t="str">
            <v>NORTE</v>
          </cell>
        </row>
        <row r="502">
          <cell r="A502">
            <v>654</v>
          </cell>
          <cell r="B502" t="str">
            <v>ATM Autoservicio S/M Jumbo Puerto Plata</v>
          </cell>
          <cell r="C502" t="str">
            <v>NORTE</v>
          </cell>
        </row>
        <row r="503">
          <cell r="A503">
            <v>655</v>
          </cell>
          <cell r="B503" t="str">
            <v>ATM Farmacia Sandra</v>
          </cell>
          <cell r="C503" t="str">
            <v>DISTRITO NACIONAL</v>
          </cell>
        </row>
        <row r="504">
          <cell r="A504">
            <v>658</v>
          </cell>
          <cell r="B504" t="str">
            <v>ATM Cámara de Cuentas</v>
          </cell>
          <cell r="C504" t="str">
            <v>DISTRITO NACIONAL</v>
          </cell>
        </row>
        <row r="505">
          <cell r="A505">
            <v>659</v>
          </cell>
          <cell r="B505" t="str">
            <v>ATM Down Town Center</v>
          </cell>
          <cell r="C505" t="str">
            <v>DISTRITO NACIONAL</v>
          </cell>
        </row>
        <row r="506">
          <cell r="A506">
            <v>660</v>
          </cell>
          <cell r="B506" t="str">
            <v>ATM Oficina Romana Norte II</v>
          </cell>
          <cell r="C506" t="str">
            <v>ESTE</v>
          </cell>
        </row>
        <row r="507">
          <cell r="A507">
            <v>661</v>
          </cell>
          <cell r="B507" t="str">
            <v xml:space="preserve">ATM Almacenes Iberia (San Pedro) </v>
          </cell>
          <cell r="C507" t="str">
            <v>ESTE</v>
          </cell>
        </row>
        <row r="508">
          <cell r="A508">
            <v>662</v>
          </cell>
          <cell r="B508" t="str">
            <v>ATM UTESA (Santiago)</v>
          </cell>
          <cell r="C508" t="str">
            <v>NORTE</v>
          </cell>
        </row>
        <row r="509">
          <cell r="A509">
            <v>664</v>
          </cell>
          <cell r="B509" t="str">
            <v>ATM S/M Asfer (Constanza)</v>
          </cell>
          <cell r="C509" t="str">
            <v>NORTE</v>
          </cell>
        </row>
        <row r="510">
          <cell r="A510">
            <v>665</v>
          </cell>
          <cell r="B510" t="str">
            <v>ATM Huacal (Santiago)</v>
          </cell>
          <cell r="C510" t="str">
            <v>NORTE</v>
          </cell>
        </row>
        <row r="511">
          <cell r="A511">
            <v>666</v>
          </cell>
          <cell r="B511" t="str">
            <v>ATM S/M El Porvernir Libert</v>
          </cell>
          <cell r="C511" t="str">
            <v>NORTE</v>
          </cell>
        </row>
        <row r="512">
          <cell r="A512">
            <v>667</v>
          </cell>
          <cell r="B512" t="str">
            <v>ATM Zona Franca Emimar (Santiago)</v>
          </cell>
          <cell r="C512" t="str">
            <v>NORTE</v>
          </cell>
        </row>
        <row r="513">
          <cell r="A513">
            <v>668</v>
          </cell>
          <cell r="B513" t="str">
            <v>ATM Hospital HEMMI (Santiago)</v>
          </cell>
          <cell r="C513" t="str">
            <v>NORTE</v>
          </cell>
        </row>
        <row r="514">
          <cell r="A514">
            <v>669</v>
          </cell>
          <cell r="B514" t="str">
            <v>ATM Ayuntamiento Sto. Dgo. Norte</v>
          </cell>
          <cell r="C514" t="str">
            <v>DISTRITO NACIONAL</v>
          </cell>
        </row>
        <row r="515">
          <cell r="A515">
            <v>670</v>
          </cell>
          <cell r="B515" t="str">
            <v>ATM Estación Texaco Algodón</v>
          </cell>
          <cell r="C515" t="str">
            <v>DISTRITO NACIONAL</v>
          </cell>
        </row>
        <row r="516">
          <cell r="A516">
            <v>671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672</v>
          </cell>
          <cell r="B517" t="str">
            <v>ATM Destacamento Policía Nacional La Victoria</v>
          </cell>
          <cell r="C517" t="str">
            <v>DISTRITO NACIONAL</v>
          </cell>
        </row>
        <row r="518">
          <cell r="A518">
            <v>673</v>
          </cell>
          <cell r="B518" t="str">
            <v>ATM Clínica Dr. Cruz Jiminián</v>
          </cell>
          <cell r="C518" t="str">
            <v>ESTE</v>
          </cell>
        </row>
        <row r="519">
          <cell r="A519">
            <v>676</v>
          </cell>
          <cell r="B519" t="str">
            <v>ATM S/M Bravo Colina Del Oeste</v>
          </cell>
          <cell r="C519" t="str">
            <v>DISTRITO NACIONAL</v>
          </cell>
        </row>
        <row r="520">
          <cell r="A520">
            <v>677</v>
          </cell>
          <cell r="B520" t="str">
            <v>ATM PBG Villa Jaragua</v>
          </cell>
          <cell r="C520" t="str">
            <v>SUR</v>
          </cell>
        </row>
        <row r="521">
          <cell r="A521">
            <v>678</v>
          </cell>
          <cell r="B521" t="str">
            <v>ATM Eco Petroleo San Isidro</v>
          </cell>
          <cell r="C521" t="str">
            <v>DISTRITO NACIONAL</v>
          </cell>
        </row>
        <row r="522">
          <cell r="A522">
            <v>679</v>
          </cell>
          <cell r="B522" t="str">
            <v>ATM Base Aerea Puerto Plata</v>
          </cell>
          <cell r="C522" t="str">
            <v>NORTE</v>
          </cell>
        </row>
        <row r="523">
          <cell r="A523">
            <v>680</v>
          </cell>
          <cell r="B523" t="str">
            <v>ATM Hotel Royalton</v>
          </cell>
          <cell r="C523" t="str">
            <v>ESTE</v>
          </cell>
        </row>
        <row r="524">
          <cell r="A524">
            <v>681</v>
          </cell>
          <cell r="B524" t="str">
            <v xml:space="preserve">ATM Hotel Royalton II </v>
          </cell>
          <cell r="C524" t="str">
            <v>ESTE</v>
          </cell>
        </row>
        <row r="525">
          <cell r="A525">
            <v>682</v>
          </cell>
          <cell r="B525" t="str">
            <v>ATM Blue Mall Punta Cana</v>
          </cell>
          <cell r="C525" t="str">
            <v>ESTE</v>
          </cell>
        </row>
        <row r="526">
          <cell r="A526">
            <v>683</v>
          </cell>
          <cell r="B526" t="str">
            <v>ATM INCARNA El Pino (la Vega)</v>
          </cell>
          <cell r="C526" t="str">
            <v>NORTE</v>
          </cell>
        </row>
        <row r="527">
          <cell r="A527">
            <v>684</v>
          </cell>
          <cell r="B527" t="str">
            <v>ATM Estación Texaco Prolongación 27 Febrero</v>
          </cell>
          <cell r="C527" t="str">
            <v>DISTRITO NACIONAL</v>
          </cell>
        </row>
        <row r="528">
          <cell r="A528">
            <v>685</v>
          </cell>
          <cell r="B528" t="str">
            <v>ATM Autoservicio UASD</v>
          </cell>
          <cell r="C528" t="str">
            <v>DISTRITO NACIONAL</v>
          </cell>
        </row>
        <row r="529">
          <cell r="A529">
            <v>686</v>
          </cell>
          <cell r="B529" t="str">
            <v>ATM Autoservicio Oficina Máximo Gómez</v>
          </cell>
          <cell r="C529" t="str">
            <v>DISTRITO NACIONAL</v>
          </cell>
        </row>
        <row r="530">
          <cell r="A530">
            <v>687</v>
          </cell>
          <cell r="B530" t="str">
            <v>ATM Oficina Monterrico II</v>
          </cell>
          <cell r="C530" t="str">
            <v>NORTE</v>
          </cell>
        </row>
        <row r="531">
          <cell r="A531">
            <v>688</v>
          </cell>
          <cell r="B531" t="str">
            <v>ATM Innova Centro Ave. Kennedy</v>
          </cell>
          <cell r="C531" t="str">
            <v>DISTRITO NACIONAL</v>
          </cell>
        </row>
        <row r="532">
          <cell r="A532">
            <v>689</v>
          </cell>
          <cell r="B532" t="str">
            <v>ATM Eco Petroleo Villa Gonzalez</v>
          </cell>
          <cell r="C532" t="str">
            <v>NORTE</v>
          </cell>
        </row>
        <row r="533">
          <cell r="A533">
            <v>690</v>
          </cell>
          <cell r="B533" t="str">
            <v>ATM Eco Petroleo Esperanza</v>
          </cell>
          <cell r="C533" t="str">
            <v>DISTRITO NACIONAL</v>
          </cell>
        </row>
        <row r="534">
          <cell r="A534">
            <v>691</v>
          </cell>
          <cell r="B534" t="str">
            <v>ATM Eco Petroleo Manzanillo</v>
          </cell>
          <cell r="C534" t="str">
            <v>NORTE</v>
          </cell>
        </row>
        <row r="535">
          <cell r="A535">
            <v>693</v>
          </cell>
          <cell r="B535" t="str">
            <v>ATM INTL Medical Punta Cana</v>
          </cell>
          <cell r="C535" t="str">
            <v>ESTE</v>
          </cell>
        </row>
        <row r="536">
          <cell r="A536">
            <v>694</v>
          </cell>
          <cell r="B536" t="str">
            <v>ATM Optica 27 de Febrero</v>
          </cell>
          <cell r="C536" t="str">
            <v>DISTRITO NACIONAL</v>
          </cell>
        </row>
        <row r="537">
          <cell r="A537">
            <v>695</v>
          </cell>
          <cell r="B537" t="str">
            <v>ATM Contac Center</v>
          </cell>
          <cell r="C537" t="str">
            <v>DISTRITO NACIONAL</v>
          </cell>
        </row>
        <row r="538">
          <cell r="A538">
            <v>696</v>
          </cell>
          <cell r="B538" t="str">
            <v>ATM Olé Jacobo Majluta</v>
          </cell>
          <cell r="C538" t="str">
            <v>DISTRITO NACIONAL</v>
          </cell>
        </row>
        <row r="539">
          <cell r="A539">
            <v>697</v>
          </cell>
          <cell r="B539" t="str">
            <v>ATM Hipermercado Olé Ciudad Juan Bosch</v>
          </cell>
          <cell r="C539" t="str">
            <v>DISTRITO NACIONAL</v>
          </cell>
        </row>
        <row r="540">
          <cell r="A540">
            <v>698</v>
          </cell>
          <cell r="B540" t="str">
            <v>ATM Parador Bellamar</v>
          </cell>
          <cell r="C540" t="str">
            <v>DISTRITO NACIONAL</v>
          </cell>
        </row>
        <row r="541">
          <cell r="A541">
            <v>699</v>
          </cell>
          <cell r="B541" t="str">
            <v>ATM S/M Bravo Bani</v>
          </cell>
          <cell r="C541" t="str">
            <v>SUR</v>
          </cell>
        </row>
        <row r="542">
          <cell r="A542">
            <v>701</v>
          </cell>
          <cell r="B542" t="str">
            <v>ATM Autoservicio Los Alcarrizos</v>
          </cell>
          <cell r="C542" t="str">
            <v>DISTRITO NACIONAL</v>
          </cell>
        </row>
        <row r="543">
          <cell r="A543">
            <v>703</v>
          </cell>
          <cell r="B543" t="str">
            <v xml:space="preserve">ATM Oficina El Mamey Los Hidalgos </v>
          </cell>
          <cell r="C543" t="str">
            <v>NORTE</v>
          </cell>
        </row>
        <row r="544">
          <cell r="A544">
            <v>705</v>
          </cell>
          <cell r="B544" t="str">
            <v xml:space="preserve">ATM ISFODOSU (Instituto Superior de Formación Docente Salomé Ureña (Licey al Medio) </v>
          </cell>
          <cell r="C544" t="str">
            <v>NORTE</v>
          </cell>
        </row>
        <row r="545">
          <cell r="A545">
            <v>706</v>
          </cell>
          <cell r="B545" t="str">
            <v xml:space="preserve">ATM S/M Pristine </v>
          </cell>
          <cell r="C545" t="str">
            <v>DISTRITO NACIONAL</v>
          </cell>
        </row>
        <row r="546">
          <cell r="A546">
            <v>707</v>
          </cell>
          <cell r="B546" t="str">
            <v xml:space="preserve">ATM IAD </v>
          </cell>
          <cell r="C546" t="str">
            <v>DISTRITO NACIONAL</v>
          </cell>
        </row>
        <row r="547">
          <cell r="A547">
            <v>708</v>
          </cell>
          <cell r="B547" t="str">
            <v xml:space="preserve">ATM El Vestir De Hoy </v>
          </cell>
          <cell r="C547" t="str">
            <v>DISTRITO NACIONAL</v>
          </cell>
        </row>
        <row r="548">
          <cell r="A548">
            <v>709</v>
          </cell>
          <cell r="B548" t="str">
            <v xml:space="preserve">ATM Seguros Maestro SEMMA  </v>
          </cell>
          <cell r="C548" t="str">
            <v>DISTRITO NACIONAL</v>
          </cell>
        </row>
        <row r="549">
          <cell r="A549">
            <v>710</v>
          </cell>
          <cell r="B549" t="str">
            <v xml:space="preserve">ATM S/M Soberano </v>
          </cell>
          <cell r="C549" t="str">
            <v>DISTRITO NACIONAL</v>
          </cell>
        </row>
        <row r="550">
          <cell r="A550">
            <v>712</v>
          </cell>
          <cell r="B550" t="str">
            <v xml:space="preserve">ATM Oficina Imbert </v>
          </cell>
          <cell r="C550" t="str">
            <v>NORTE</v>
          </cell>
        </row>
        <row r="551">
          <cell r="A551">
            <v>713</v>
          </cell>
          <cell r="B551" t="str">
            <v xml:space="preserve">ATM Oficina Las Américas </v>
          </cell>
          <cell r="C551" t="str">
            <v>DISTRITO NACIONAL</v>
          </cell>
        </row>
        <row r="552">
          <cell r="A552">
            <v>714</v>
          </cell>
          <cell r="B552" t="str">
            <v xml:space="preserve">ATM Hospital de Herrera </v>
          </cell>
          <cell r="C552" t="str">
            <v>DISTRITO NACIONAL</v>
          </cell>
        </row>
        <row r="553">
          <cell r="A553">
            <v>715</v>
          </cell>
          <cell r="B553" t="str">
            <v xml:space="preserve">ATM Oficina 27 de Febrero (Lobby) </v>
          </cell>
          <cell r="C553" t="str">
            <v>DISTRITO NACIONAL</v>
          </cell>
        </row>
        <row r="554">
          <cell r="A554">
            <v>716</v>
          </cell>
          <cell r="B554" t="str">
            <v xml:space="preserve">ATM Oficina Zona Franca (Santiago) </v>
          </cell>
          <cell r="C554" t="str">
            <v>NORTE</v>
          </cell>
        </row>
        <row r="555">
          <cell r="A555">
            <v>717</v>
          </cell>
          <cell r="B555" t="str">
            <v xml:space="preserve">ATM Oficina Los Alcarrizos </v>
          </cell>
          <cell r="C555" t="str">
            <v>DISTRITO NACIONAL</v>
          </cell>
        </row>
        <row r="556">
          <cell r="A556">
            <v>718</v>
          </cell>
          <cell r="B556" t="str">
            <v xml:space="preserve">ATM Feria Ganadera </v>
          </cell>
          <cell r="C556" t="str">
            <v>DISTRITO NACIONAL</v>
          </cell>
        </row>
        <row r="557">
          <cell r="A557">
            <v>719</v>
          </cell>
          <cell r="B557" t="str">
            <v xml:space="preserve">ATM Ayuntamiento Municipal San Luís </v>
          </cell>
          <cell r="C557" t="str">
            <v>DISTRITO NACIONAL</v>
          </cell>
        </row>
        <row r="558">
          <cell r="A558">
            <v>720</v>
          </cell>
          <cell r="B558" t="str">
            <v xml:space="preserve">ATM OMSA (Santiago) </v>
          </cell>
          <cell r="C558" t="str">
            <v>NORTE</v>
          </cell>
        </row>
        <row r="559">
          <cell r="A559">
            <v>721</v>
          </cell>
          <cell r="B559" t="str">
            <v xml:space="preserve">ATM Oficina Charles de Gaulle II </v>
          </cell>
          <cell r="C559" t="str">
            <v>DISTRITO NACIONAL</v>
          </cell>
        </row>
        <row r="560">
          <cell r="A560">
            <v>722</v>
          </cell>
          <cell r="B560" t="str">
            <v xml:space="preserve">ATM Oficina Charles de Gaulle III </v>
          </cell>
          <cell r="C560" t="str">
            <v>DISTRITO NACIONAL</v>
          </cell>
        </row>
        <row r="561">
          <cell r="A561">
            <v>723</v>
          </cell>
          <cell r="B561" t="str">
            <v xml:space="preserve">ATM Farmacia COOPINFA </v>
          </cell>
          <cell r="C561" t="str">
            <v>DISTRITO NACIONAL</v>
          </cell>
        </row>
        <row r="562">
          <cell r="A562">
            <v>724</v>
          </cell>
          <cell r="B562" t="str">
            <v xml:space="preserve">ATM El Huacal I </v>
          </cell>
          <cell r="C562" t="str">
            <v>DISTRITO NACIONAL</v>
          </cell>
        </row>
        <row r="563">
          <cell r="A563">
            <v>725</v>
          </cell>
          <cell r="B563" t="str">
            <v xml:space="preserve">ATM El Huacal II  </v>
          </cell>
          <cell r="C563" t="str">
            <v>DISTRITO NACIONAL</v>
          </cell>
        </row>
        <row r="564">
          <cell r="A564">
            <v>726</v>
          </cell>
          <cell r="B564" t="str">
            <v xml:space="preserve">ATM El Huacal III </v>
          </cell>
          <cell r="C564" t="str">
            <v>DISTRITO NACIONAL</v>
          </cell>
        </row>
        <row r="565">
          <cell r="A565">
            <v>727</v>
          </cell>
          <cell r="B565" t="str">
            <v xml:space="preserve">ATM UNP Pisano </v>
          </cell>
          <cell r="C565" t="str">
            <v>NORTE</v>
          </cell>
        </row>
        <row r="566">
          <cell r="A566">
            <v>728</v>
          </cell>
          <cell r="B566" t="str">
            <v xml:space="preserve">ATM UNP La Vega Oficina Regional Norcentral </v>
          </cell>
          <cell r="C566" t="str">
            <v>NORTE</v>
          </cell>
        </row>
        <row r="567">
          <cell r="A567">
            <v>729</v>
          </cell>
          <cell r="B567" t="str">
            <v xml:space="preserve">ATM Zona Franca (La Vega) </v>
          </cell>
          <cell r="C567" t="str">
            <v>NORTE</v>
          </cell>
        </row>
        <row r="568">
          <cell r="A568">
            <v>730</v>
          </cell>
          <cell r="B568" t="str">
            <v xml:space="preserve">ATM Palacio de Justicia Barahona </v>
          </cell>
          <cell r="C568" t="str">
            <v>SUR</v>
          </cell>
        </row>
        <row r="569">
          <cell r="A569">
            <v>731</v>
          </cell>
          <cell r="B569" t="str">
            <v xml:space="preserve">ATM UNP Villa González </v>
          </cell>
          <cell r="C569" t="str">
            <v>NORTE</v>
          </cell>
        </row>
        <row r="570">
          <cell r="A570">
            <v>732</v>
          </cell>
          <cell r="B570" t="str">
            <v xml:space="preserve">ATM Molino del Valle (Santiago) </v>
          </cell>
          <cell r="C570" t="str">
            <v>NORTE</v>
          </cell>
        </row>
        <row r="571">
          <cell r="A571">
            <v>733</v>
          </cell>
          <cell r="B571" t="str">
            <v xml:space="preserve">ATM Zona Franca Perdenales </v>
          </cell>
          <cell r="C571" t="str">
            <v>SUR</v>
          </cell>
        </row>
        <row r="572">
          <cell r="A572">
            <v>734</v>
          </cell>
          <cell r="B572" t="str">
            <v xml:space="preserve">ATM Oficina Independencia I </v>
          </cell>
          <cell r="C572" t="str">
            <v>DISTRITO NACIONAL</v>
          </cell>
        </row>
        <row r="573">
          <cell r="A573">
            <v>735</v>
          </cell>
          <cell r="B573" t="str">
            <v xml:space="preserve">ATM Oficina Independencia II  </v>
          </cell>
          <cell r="C573" t="str">
            <v>DISTRITO NACIONAL</v>
          </cell>
        </row>
        <row r="574">
          <cell r="A574">
            <v>736</v>
          </cell>
          <cell r="B574" t="str">
            <v xml:space="preserve">ATM Oficina Puerto Plata I </v>
          </cell>
          <cell r="C574" t="str">
            <v>NORTE</v>
          </cell>
        </row>
        <row r="575">
          <cell r="A575">
            <v>737</v>
          </cell>
          <cell r="B575" t="str">
            <v xml:space="preserve">ATM UNP Cabarete (Puerto Plata) </v>
          </cell>
          <cell r="C575" t="str">
            <v>NORTE</v>
          </cell>
        </row>
        <row r="576">
          <cell r="A576">
            <v>738</v>
          </cell>
          <cell r="B576" t="str">
            <v xml:space="preserve">ATM Zona Franca Los Alcarrizos </v>
          </cell>
          <cell r="C576" t="str">
            <v>DISTRITO NACIONAL</v>
          </cell>
        </row>
        <row r="577">
          <cell r="A577">
            <v>739</v>
          </cell>
          <cell r="B577" t="str">
            <v xml:space="preserve">ATM Peaje Autopista Duarte </v>
          </cell>
          <cell r="C577" t="str">
            <v>DISTRITO NACIONAL</v>
          </cell>
        </row>
        <row r="578">
          <cell r="A578">
            <v>740</v>
          </cell>
          <cell r="B578" t="str">
            <v xml:space="preserve">ATM EDENORTE (Santiago) </v>
          </cell>
          <cell r="C578" t="str">
            <v>NORTE</v>
          </cell>
        </row>
        <row r="579">
          <cell r="A579">
            <v>741</v>
          </cell>
          <cell r="B579" t="str">
            <v>ATM CURNE UASD San Francisco de Macorís</v>
          </cell>
          <cell r="C579" t="str">
            <v>NORTE</v>
          </cell>
        </row>
        <row r="580">
          <cell r="A580">
            <v>742</v>
          </cell>
          <cell r="B580" t="str">
            <v xml:space="preserve">ATM Oficina Plaza del Rey (La Romana) </v>
          </cell>
          <cell r="C580" t="str">
            <v>ESTE</v>
          </cell>
        </row>
        <row r="581">
          <cell r="A581">
            <v>743</v>
          </cell>
          <cell r="B581" t="str">
            <v xml:space="preserve">ATM Oficina Los Frailes </v>
          </cell>
          <cell r="C581" t="str">
            <v>DISTRITO NACIONAL</v>
          </cell>
        </row>
        <row r="582">
          <cell r="A582">
            <v>744</v>
          </cell>
          <cell r="B582" t="str">
            <v xml:space="preserve">ATM Multicentro La Sirena Venezuela </v>
          </cell>
          <cell r="C582" t="str">
            <v>DISTRITO NACIONAL</v>
          </cell>
        </row>
        <row r="583">
          <cell r="A583">
            <v>745</v>
          </cell>
          <cell r="B583" t="str">
            <v xml:space="preserve">ATM Oficina Ave. Duarte </v>
          </cell>
          <cell r="C583" t="str">
            <v>DISTRITO NACIONAL</v>
          </cell>
        </row>
        <row r="584">
          <cell r="A584">
            <v>746</v>
          </cell>
          <cell r="B584" t="str">
            <v xml:space="preserve">ATM Oficina Las Terrenas </v>
          </cell>
          <cell r="C584" t="str">
            <v>NORTE</v>
          </cell>
        </row>
        <row r="585">
          <cell r="A585">
            <v>747</v>
          </cell>
          <cell r="B585" t="str">
            <v xml:space="preserve">ATM Club BR (Santiago) </v>
          </cell>
          <cell r="C585" t="str">
            <v>NORTE</v>
          </cell>
        </row>
        <row r="586">
          <cell r="A586">
            <v>748</v>
          </cell>
          <cell r="B586" t="str">
            <v xml:space="preserve">ATM Centro de Caja (Santiago) </v>
          </cell>
          <cell r="C586" t="str">
            <v>NORTE</v>
          </cell>
        </row>
        <row r="587">
          <cell r="A587">
            <v>749</v>
          </cell>
          <cell r="B587" t="str">
            <v xml:space="preserve">ATM Oficina Yaque </v>
          </cell>
          <cell r="C587" t="str">
            <v>NORTE</v>
          </cell>
        </row>
        <row r="588">
          <cell r="A588">
            <v>750</v>
          </cell>
          <cell r="B588" t="str">
            <v xml:space="preserve">ATM UNP Duvergé </v>
          </cell>
          <cell r="C588" t="str">
            <v>SUR</v>
          </cell>
        </row>
        <row r="589">
          <cell r="A589">
            <v>751</v>
          </cell>
          <cell r="B589" t="str">
            <v>ATM Eco Petroleo Camilo</v>
          </cell>
          <cell r="C589" t="str">
            <v>SUR</v>
          </cell>
        </row>
        <row r="590">
          <cell r="A590">
            <v>752</v>
          </cell>
          <cell r="B590" t="str">
            <v xml:space="preserve">ATM UNP Las Carolinas (La Vega) </v>
          </cell>
          <cell r="C590" t="str">
            <v>NORTE</v>
          </cell>
        </row>
        <row r="591">
          <cell r="A591">
            <v>753</v>
          </cell>
          <cell r="B591" t="str">
            <v xml:space="preserve">ATM S/M Nacional Tiradentes </v>
          </cell>
          <cell r="C591" t="str">
            <v>DISTRITO NACIONAL</v>
          </cell>
        </row>
        <row r="592">
          <cell r="A592">
            <v>754</v>
          </cell>
          <cell r="B592" t="str">
            <v xml:space="preserve">ATM Autobanco Oficina Licey al Medio </v>
          </cell>
          <cell r="C592" t="str">
            <v>NORTE</v>
          </cell>
        </row>
        <row r="593">
          <cell r="A593">
            <v>755</v>
          </cell>
          <cell r="B593" t="str">
            <v xml:space="preserve">ATM Oficina Galería del Este (Plaza) </v>
          </cell>
          <cell r="C593" t="str">
            <v>DISTRITO NACIONAL</v>
          </cell>
        </row>
        <row r="594">
          <cell r="A594">
            <v>756</v>
          </cell>
          <cell r="B594" t="str">
            <v xml:space="preserve">ATM UNP Villa La Mata (Cotuí) </v>
          </cell>
          <cell r="C594" t="str">
            <v>NORTE</v>
          </cell>
        </row>
        <row r="595">
          <cell r="A595">
            <v>757</v>
          </cell>
          <cell r="B595" t="str">
            <v xml:space="preserve">ATM UNP Plaza Paseo (Santiago) </v>
          </cell>
          <cell r="C595" t="str">
            <v>NORTE</v>
          </cell>
        </row>
        <row r="596">
          <cell r="A596">
            <v>758</v>
          </cell>
          <cell r="B596" t="str">
            <v>ATM S/M Nacional El Embrujo</v>
          </cell>
          <cell r="C596" t="str">
            <v>NORTE</v>
          </cell>
        </row>
        <row r="597">
          <cell r="A597">
            <v>759</v>
          </cell>
          <cell r="B597" t="str">
            <v xml:space="preserve">ATM Oficina Buena Vista I </v>
          </cell>
          <cell r="C597" t="str">
            <v>DISTRITO NACIONAL</v>
          </cell>
        </row>
        <row r="598">
          <cell r="A598">
            <v>760</v>
          </cell>
          <cell r="B598" t="str">
            <v xml:space="preserve">ATM UNP Cruce Guayacanes (Mao) </v>
          </cell>
          <cell r="C598" t="str">
            <v>NORTE</v>
          </cell>
        </row>
        <row r="599">
          <cell r="A599">
            <v>761</v>
          </cell>
          <cell r="B599" t="str">
            <v xml:space="preserve">ATM ISSPOL </v>
          </cell>
          <cell r="C599" t="str">
            <v>DISTRITO NACIONAL</v>
          </cell>
        </row>
        <row r="600">
          <cell r="A600">
            <v>763</v>
          </cell>
          <cell r="B600" t="str">
            <v xml:space="preserve">ATM UNP Montellano </v>
          </cell>
          <cell r="C600" t="str">
            <v>NORTE</v>
          </cell>
        </row>
        <row r="601">
          <cell r="A601">
            <v>764</v>
          </cell>
          <cell r="B601" t="str">
            <v xml:space="preserve">ATM Oficina Elías Piña </v>
          </cell>
          <cell r="C601" t="str">
            <v>SUR</v>
          </cell>
        </row>
        <row r="602">
          <cell r="A602">
            <v>765</v>
          </cell>
          <cell r="B602" t="str">
            <v xml:space="preserve">ATM Oficina Azua I </v>
          </cell>
          <cell r="C602" t="str">
            <v>SUR</v>
          </cell>
        </row>
        <row r="603">
          <cell r="A603">
            <v>766</v>
          </cell>
          <cell r="B603" t="str">
            <v xml:space="preserve">ATM Oficina Azua II </v>
          </cell>
          <cell r="C603" t="str">
            <v>SUR</v>
          </cell>
        </row>
        <row r="604">
          <cell r="A604">
            <v>767</v>
          </cell>
          <cell r="B604" t="str">
            <v xml:space="preserve">ATM S/M Diverso (Azua) </v>
          </cell>
          <cell r="C604" t="str">
            <v>SUR</v>
          </cell>
        </row>
        <row r="605">
          <cell r="A605">
            <v>768</v>
          </cell>
          <cell r="B605" t="str">
            <v xml:space="preserve">ATM Autoservicio Tiradentes III </v>
          </cell>
          <cell r="C605" t="str">
            <v>DISTRITO NACIONAL</v>
          </cell>
        </row>
        <row r="606">
          <cell r="A606">
            <v>769</v>
          </cell>
          <cell r="B606" t="str">
            <v>ATM UNP Pablo Mella Morales</v>
          </cell>
          <cell r="C606" t="str">
            <v>DISTRITO NACIONAL</v>
          </cell>
        </row>
        <row r="607">
          <cell r="A607">
            <v>770</v>
          </cell>
          <cell r="B607" t="str">
            <v xml:space="preserve">ATM Estación Eco Los Haitises </v>
          </cell>
          <cell r="C607" t="str">
            <v>NORTE</v>
          </cell>
        </row>
        <row r="608">
          <cell r="A608">
            <v>771</v>
          </cell>
          <cell r="B608" t="str">
            <v xml:space="preserve">ATM UASD Mao </v>
          </cell>
          <cell r="C608" t="str">
            <v>NORTE</v>
          </cell>
        </row>
        <row r="609">
          <cell r="A609">
            <v>772</v>
          </cell>
          <cell r="B609" t="str">
            <v xml:space="preserve">ATM UNP Yamasá </v>
          </cell>
          <cell r="C609" t="str">
            <v>ESTE</v>
          </cell>
        </row>
        <row r="610">
          <cell r="A610">
            <v>773</v>
          </cell>
          <cell r="B610" t="str">
            <v xml:space="preserve">ATM S/M Jumbo La Romana </v>
          </cell>
          <cell r="C610" t="str">
            <v>ESTE</v>
          </cell>
        </row>
        <row r="611">
          <cell r="A611">
            <v>774</v>
          </cell>
          <cell r="B611" t="str">
            <v xml:space="preserve">ATM Oficina Montecristi </v>
          </cell>
          <cell r="C611" t="str">
            <v>NORTE</v>
          </cell>
        </row>
        <row r="612">
          <cell r="A612">
            <v>775</v>
          </cell>
          <cell r="B612" t="str">
            <v xml:space="preserve">ATM S/M Lilo (Montecristi) </v>
          </cell>
          <cell r="C612" t="str">
            <v>NORTE</v>
          </cell>
        </row>
        <row r="613">
          <cell r="A613">
            <v>776</v>
          </cell>
          <cell r="B613" t="str">
            <v xml:space="preserve">ATM Oficina Monte Plata </v>
          </cell>
          <cell r="C613" t="str">
            <v>ESTE</v>
          </cell>
        </row>
        <row r="614">
          <cell r="A614">
            <v>777</v>
          </cell>
          <cell r="B614" t="str">
            <v xml:space="preserve">ATM S/M Pérez Monte Plata </v>
          </cell>
          <cell r="C614" t="str">
            <v>ESTE</v>
          </cell>
        </row>
        <row r="615">
          <cell r="A615">
            <v>778</v>
          </cell>
          <cell r="B615" t="str">
            <v xml:space="preserve">ATM Oficina Esperanza (Mao) </v>
          </cell>
          <cell r="C615" t="str">
            <v>NORTE</v>
          </cell>
        </row>
        <row r="616">
          <cell r="A616">
            <v>779</v>
          </cell>
          <cell r="B616" t="str">
            <v xml:space="preserve">ATM Zona Franca Esperanza I (Mao) </v>
          </cell>
          <cell r="C616" t="str">
            <v>NORTE</v>
          </cell>
        </row>
        <row r="617">
          <cell r="A617">
            <v>780</v>
          </cell>
          <cell r="B617" t="str">
            <v xml:space="preserve">ATM Oficina Barahona I </v>
          </cell>
          <cell r="C617" t="str">
            <v>SUR</v>
          </cell>
        </row>
        <row r="618">
          <cell r="A618">
            <v>781</v>
          </cell>
          <cell r="B618" t="str">
            <v xml:space="preserve">ATM Estación Isla Barahona </v>
          </cell>
          <cell r="C618" t="str">
            <v>SUR</v>
          </cell>
        </row>
        <row r="619">
          <cell r="A619">
            <v>782</v>
          </cell>
          <cell r="B619" t="str">
            <v>ATM Banco Agrícola (Constanza)</v>
          </cell>
          <cell r="C619" t="str">
            <v>NORTE</v>
          </cell>
        </row>
        <row r="620">
          <cell r="A620">
            <v>783</v>
          </cell>
          <cell r="B620" t="str">
            <v xml:space="preserve">ATM Autobanco Alfa y Omega (Barahona) </v>
          </cell>
          <cell r="C620" t="str">
            <v>SUR</v>
          </cell>
        </row>
        <row r="621">
          <cell r="A621">
            <v>784</v>
          </cell>
          <cell r="B621" t="str">
            <v xml:space="preserve">ATM Tribunal Superior Electoral </v>
          </cell>
          <cell r="C621" t="str">
            <v>DISTRITO NACIONAL</v>
          </cell>
        </row>
        <row r="622">
          <cell r="A622">
            <v>785</v>
          </cell>
          <cell r="B622" t="str">
            <v xml:space="preserve">ATM S/M Nacional Máximo Gómez </v>
          </cell>
          <cell r="C622" t="str">
            <v>DISTRITO NACIONAL</v>
          </cell>
        </row>
        <row r="623">
          <cell r="A623">
            <v>786</v>
          </cell>
          <cell r="B623" t="str">
            <v xml:space="preserve">ATM Oficina Agora Mall II </v>
          </cell>
          <cell r="C623" t="str">
            <v>DISTRITO NACIONAL</v>
          </cell>
        </row>
        <row r="624">
          <cell r="A624">
            <v>787</v>
          </cell>
          <cell r="B624" t="str">
            <v xml:space="preserve">ATM Cafetería CTB II </v>
          </cell>
          <cell r="C624" t="str">
            <v>DISTRITO NACIONAL</v>
          </cell>
        </row>
        <row r="625">
          <cell r="A625">
            <v>788</v>
          </cell>
          <cell r="B625" t="str">
            <v xml:space="preserve">ATM Relaciones Exteriores (Cancillería) </v>
          </cell>
          <cell r="C625" t="str">
            <v>DISTRITO NACIONAL</v>
          </cell>
        </row>
        <row r="626">
          <cell r="A626">
            <v>789</v>
          </cell>
          <cell r="B626" t="str">
            <v>ATM Hotel Bellevue Boca Chica</v>
          </cell>
          <cell r="C626" t="str">
            <v>ESTE</v>
          </cell>
        </row>
        <row r="627">
          <cell r="A627">
            <v>790</v>
          </cell>
          <cell r="B627" t="str">
            <v xml:space="preserve">ATM Oficina Bella Vista Mall I </v>
          </cell>
          <cell r="C627" t="str">
            <v>DISTRITO NACIONAL</v>
          </cell>
        </row>
        <row r="628">
          <cell r="A628">
            <v>791</v>
          </cell>
          <cell r="B628" t="str">
            <v xml:space="preserve">ATM Oficina Sans Soucí </v>
          </cell>
          <cell r="C628" t="str">
            <v>DISTRITO NACIONAL</v>
          </cell>
        </row>
        <row r="629">
          <cell r="A629">
            <v>792</v>
          </cell>
          <cell r="B629" t="str">
            <v>ATM Hospital Salvador de Gautier</v>
          </cell>
          <cell r="C629" t="str">
            <v>DISTRITO NACIONAL</v>
          </cell>
        </row>
        <row r="630">
          <cell r="A630">
            <v>793</v>
          </cell>
          <cell r="B630" t="str">
            <v xml:space="preserve">ATM Centro de Caja Agora Mall </v>
          </cell>
          <cell r="C630" t="str">
            <v>DISTRITO NACIONAL</v>
          </cell>
        </row>
        <row r="631">
          <cell r="A631">
            <v>794</v>
          </cell>
          <cell r="B631" t="str">
            <v xml:space="preserve">ATM CODIA </v>
          </cell>
          <cell r="C631" t="str">
            <v>DISTRITO NACIONAL</v>
          </cell>
        </row>
        <row r="632">
          <cell r="A632">
            <v>795</v>
          </cell>
          <cell r="B632" t="str">
            <v xml:space="preserve">ATM UNP Guaymate (La Romana) </v>
          </cell>
          <cell r="C632" t="str">
            <v>ESTE</v>
          </cell>
        </row>
        <row r="633">
          <cell r="A633">
            <v>796</v>
          </cell>
          <cell r="B633" t="str">
            <v xml:space="preserve">ATM Oficina Plaza Ventura (Nagua) </v>
          </cell>
          <cell r="C633" t="str">
            <v>NORTE</v>
          </cell>
        </row>
        <row r="634">
          <cell r="A634">
            <v>797</v>
          </cell>
          <cell r="B634" t="str">
            <v>ATM Dirección de Jubilaciones y Pensiones</v>
          </cell>
          <cell r="C634" t="str">
            <v>DISTRITO NACIONAL</v>
          </cell>
        </row>
        <row r="635">
          <cell r="A635">
            <v>798</v>
          </cell>
          <cell r="B635" t="str">
            <v>ATM Hotel Grand Paradise Samana</v>
          </cell>
          <cell r="C635" t="str">
            <v>ESTE</v>
          </cell>
        </row>
        <row r="636">
          <cell r="A636">
            <v>799</v>
          </cell>
          <cell r="B636" t="str">
            <v xml:space="preserve">ATM Clínica Corominas (Santiago) </v>
          </cell>
          <cell r="C636" t="str">
            <v>NORTE</v>
          </cell>
        </row>
        <row r="637">
          <cell r="A637">
            <v>800</v>
          </cell>
          <cell r="B637" t="str">
            <v xml:space="preserve">ATM Estación Next Dipsa Pedro Livio Cedeño </v>
          </cell>
          <cell r="C637" t="str">
            <v>DISTRITO NACIONAL</v>
          </cell>
        </row>
        <row r="638">
          <cell r="A638">
            <v>801</v>
          </cell>
          <cell r="B638" t="str">
            <v xml:space="preserve">ATM Galería 360 Food Court </v>
          </cell>
          <cell r="C638" t="str">
            <v>DISTRITO NACIONAL</v>
          </cell>
        </row>
        <row r="639">
          <cell r="A639">
            <v>802</v>
          </cell>
          <cell r="B639" t="str">
            <v xml:space="preserve">ATM UNP Aeropuerto La Romana </v>
          </cell>
          <cell r="C639" t="str">
            <v>ESTE</v>
          </cell>
        </row>
        <row r="640">
          <cell r="A640">
            <v>803</v>
          </cell>
          <cell r="B640" t="str">
            <v xml:space="preserve">ATM Hotel Be Live Canoa (Bayahibe) I </v>
          </cell>
          <cell r="C640" t="str">
            <v>ESTE</v>
          </cell>
        </row>
        <row r="641">
          <cell r="A641">
            <v>804</v>
          </cell>
          <cell r="B641" t="str">
            <v xml:space="preserve">ATM Hotel Be Live Punta Cana (Cabeza de Toro) </v>
          </cell>
          <cell r="C641" t="str">
            <v>ESTE</v>
          </cell>
        </row>
        <row r="642">
          <cell r="A642">
            <v>805</v>
          </cell>
          <cell r="B642" t="str">
            <v xml:space="preserve">ATM Be Live Grand Marién (Puerto Plata) </v>
          </cell>
          <cell r="C642" t="str">
            <v>NORTE</v>
          </cell>
        </row>
        <row r="643">
          <cell r="A643">
            <v>806</v>
          </cell>
          <cell r="B643" t="str">
            <v xml:space="preserve">ATM SEWN (Zona Franca (Santiago)) </v>
          </cell>
          <cell r="C643" t="str">
            <v>NORTE</v>
          </cell>
        </row>
        <row r="644">
          <cell r="A644">
            <v>807</v>
          </cell>
          <cell r="B644" t="str">
            <v xml:space="preserve">ATM S/M Morel (Mao) </v>
          </cell>
          <cell r="C644" t="str">
            <v>NORTE</v>
          </cell>
        </row>
        <row r="645">
          <cell r="A645">
            <v>808</v>
          </cell>
          <cell r="B645" t="str">
            <v xml:space="preserve">ATM Oficina Castillo </v>
          </cell>
          <cell r="C645" t="str">
            <v>NORTE</v>
          </cell>
        </row>
        <row r="646">
          <cell r="A646">
            <v>809</v>
          </cell>
          <cell r="B646" t="str">
            <v>ATM Yoma (Cotuí)</v>
          </cell>
          <cell r="C646" t="str">
            <v>NORTE</v>
          </cell>
        </row>
        <row r="647">
          <cell r="A647">
            <v>810</v>
          </cell>
          <cell r="B647" t="str">
            <v xml:space="preserve">ATM UNP Multicentro La Sirena José Contreras </v>
          </cell>
          <cell r="C647" t="str">
            <v>DISTRITO NACIONAL</v>
          </cell>
        </row>
        <row r="648">
          <cell r="A648">
            <v>811</v>
          </cell>
          <cell r="B648" t="str">
            <v xml:space="preserve">ATM Almacenes Unidos </v>
          </cell>
          <cell r="C648" t="str">
            <v>DISTRITO NACIONAL</v>
          </cell>
        </row>
        <row r="649">
          <cell r="A649">
            <v>812</v>
          </cell>
          <cell r="B649" t="str">
            <v xml:space="preserve">ATM Canasta del Pueblo </v>
          </cell>
          <cell r="C649" t="str">
            <v>DISTRITO NACIONAL</v>
          </cell>
        </row>
        <row r="650">
          <cell r="A650">
            <v>813</v>
          </cell>
          <cell r="B650" t="str">
            <v>ATM Oficina Occidental Mall</v>
          </cell>
          <cell r="C650" t="str">
            <v>DISTRITO NACIONAL</v>
          </cell>
        </row>
        <row r="651">
          <cell r="A651">
            <v>815</v>
          </cell>
          <cell r="B651" t="str">
            <v xml:space="preserve">ATM Oficina Atalaya del Mar </v>
          </cell>
          <cell r="C651" t="str">
            <v>DISTRITO NACIONAL</v>
          </cell>
        </row>
        <row r="652">
          <cell r="A652">
            <v>816</v>
          </cell>
          <cell r="B652" t="str">
            <v xml:space="preserve">ATM Oficina Pedro Brand </v>
          </cell>
          <cell r="C652" t="str">
            <v>DISTRITO NACIONAL</v>
          </cell>
        </row>
        <row r="653">
          <cell r="A653">
            <v>817</v>
          </cell>
          <cell r="B653" t="str">
            <v xml:space="preserve">ATM Ayuntamiento Sabana Larga (San José de Ocoa) </v>
          </cell>
          <cell r="C653" t="str">
            <v>SUR</v>
          </cell>
        </row>
        <row r="654">
          <cell r="A654">
            <v>818</v>
          </cell>
          <cell r="B654" t="str">
            <v xml:space="preserve">ATM Juridicción Inmobiliaria </v>
          </cell>
          <cell r="C654" t="str">
            <v>DISTRITO NACIONAL</v>
          </cell>
        </row>
        <row r="655">
          <cell r="A655">
            <v>819</v>
          </cell>
          <cell r="B655" t="str">
            <v xml:space="preserve">ATM Jurisdicción Inmobiliaria (Santiago) </v>
          </cell>
          <cell r="C655" t="str">
            <v>NORTE</v>
          </cell>
        </row>
        <row r="656">
          <cell r="A656">
            <v>821</v>
          </cell>
          <cell r="B656" t="str">
            <v xml:space="preserve">ATM S/M Bravo Churchill </v>
          </cell>
          <cell r="C656" t="str">
            <v>DISTRITO NACIONAL</v>
          </cell>
        </row>
        <row r="657">
          <cell r="A657">
            <v>822</v>
          </cell>
          <cell r="B657" t="str">
            <v xml:space="preserve">ATM INDUSPALMA </v>
          </cell>
          <cell r="C657" t="str">
            <v>ESTE</v>
          </cell>
        </row>
        <row r="658">
          <cell r="A658">
            <v>823</v>
          </cell>
          <cell r="B658" t="str">
            <v xml:space="preserve">ATM UNP El Carril (Haina) </v>
          </cell>
          <cell r="C658" t="str">
            <v>DISTRITO NACIONAL</v>
          </cell>
        </row>
        <row r="659">
          <cell r="A659">
            <v>824</v>
          </cell>
          <cell r="B659" t="str">
            <v xml:space="preserve">ATM Multiplaza (Higuey) </v>
          </cell>
          <cell r="C659" t="str">
            <v>ESTE</v>
          </cell>
        </row>
        <row r="660">
          <cell r="A660">
            <v>825</v>
          </cell>
          <cell r="B660" t="str">
            <v xml:space="preserve">ATM Estacion Eco Cibeles (Las Matas de Farfán) </v>
          </cell>
          <cell r="C660" t="str">
            <v>SUR</v>
          </cell>
        </row>
        <row r="661">
          <cell r="A661">
            <v>826</v>
          </cell>
          <cell r="B661" t="str">
            <v xml:space="preserve">ATM Oficina Diamond Plaza II </v>
          </cell>
          <cell r="C661" t="str">
            <v>DISTRITO NACIONAL</v>
          </cell>
        </row>
        <row r="662">
          <cell r="A662">
            <v>827</v>
          </cell>
          <cell r="B662" t="str">
            <v xml:space="preserve">ATM Tienda Oxígeno Dominicano </v>
          </cell>
          <cell r="C662" t="str">
            <v>DISTRITO NACIONAL</v>
          </cell>
        </row>
        <row r="663">
          <cell r="A663">
            <v>828</v>
          </cell>
          <cell r="B663" t="str">
            <v xml:space="preserve">ATM Banca Fiduciaria </v>
          </cell>
          <cell r="C663" t="str">
            <v>DISTRITO NACIONAL</v>
          </cell>
        </row>
        <row r="664">
          <cell r="A664">
            <v>829</v>
          </cell>
          <cell r="B664" t="str">
            <v xml:space="preserve">ATM UNP Multicentro Sirena Baní </v>
          </cell>
          <cell r="C664" t="str">
            <v>SUR</v>
          </cell>
        </row>
        <row r="665">
          <cell r="A665">
            <v>830</v>
          </cell>
          <cell r="B665" t="str">
            <v xml:space="preserve">ATM UNP Sabana Grande de Boyá </v>
          </cell>
          <cell r="C665" t="str">
            <v>ESTE</v>
          </cell>
        </row>
        <row r="666">
          <cell r="A666">
            <v>831</v>
          </cell>
          <cell r="B666" t="str">
            <v xml:space="preserve">ATM Politécnico Loyola San Cristóbal </v>
          </cell>
          <cell r="C666" t="str">
            <v>SUR</v>
          </cell>
        </row>
        <row r="667">
          <cell r="A667">
            <v>832</v>
          </cell>
          <cell r="B667" t="str">
            <v xml:space="preserve">ATM Hospital Traumatológico La Vega </v>
          </cell>
          <cell r="C667" t="str">
            <v>NORTE</v>
          </cell>
        </row>
        <row r="668">
          <cell r="A668">
            <v>833</v>
          </cell>
          <cell r="B668" t="str">
            <v xml:space="preserve">ATM Cafetería CTB I </v>
          </cell>
          <cell r="C668" t="str">
            <v>DISTRITO NACIONAL</v>
          </cell>
        </row>
        <row r="669">
          <cell r="A669">
            <v>834</v>
          </cell>
          <cell r="B669" t="str">
            <v xml:space="preserve">ATM Centro Médico Moderno </v>
          </cell>
          <cell r="C669" t="str">
            <v>DISTRITO NACIONAL</v>
          </cell>
        </row>
        <row r="670">
          <cell r="A670">
            <v>835</v>
          </cell>
          <cell r="B670" t="str">
            <v xml:space="preserve">ATM UNP Megacentro </v>
          </cell>
          <cell r="C670" t="str">
            <v>DISTRITO NACIONAL</v>
          </cell>
        </row>
        <row r="671">
          <cell r="A671">
            <v>836</v>
          </cell>
          <cell r="B671" t="str">
            <v xml:space="preserve">ATM UNP Plaza Luperón </v>
          </cell>
          <cell r="C671" t="str">
            <v>DISTRITO NACIONAL</v>
          </cell>
        </row>
        <row r="672">
          <cell r="A672">
            <v>837</v>
          </cell>
          <cell r="B672" t="str">
            <v>ATM Estación Next Canabacoa</v>
          </cell>
          <cell r="C672" t="str">
            <v>NORTE</v>
          </cell>
        </row>
        <row r="673">
          <cell r="A673">
            <v>838</v>
          </cell>
          <cell r="B673" t="str">
            <v xml:space="preserve">ATM UNP Consuelo </v>
          </cell>
          <cell r="C673" t="str">
            <v>ESTE</v>
          </cell>
        </row>
        <row r="674">
          <cell r="A674">
            <v>839</v>
          </cell>
          <cell r="B674" t="str">
            <v xml:space="preserve">ATM INAPA </v>
          </cell>
          <cell r="C674" t="str">
            <v>DISTRITO NACIONAL</v>
          </cell>
        </row>
        <row r="675">
          <cell r="A675">
            <v>840</v>
          </cell>
          <cell r="B675" t="str">
            <v xml:space="preserve">ATM PUCMM (Santiago) </v>
          </cell>
          <cell r="C675" t="str">
            <v>NORTE</v>
          </cell>
        </row>
        <row r="676">
          <cell r="A676">
            <v>841</v>
          </cell>
          <cell r="B676" t="str">
            <v xml:space="preserve">ATM CEA </v>
          </cell>
          <cell r="C676" t="str">
            <v>DISTRITO NACIONAL</v>
          </cell>
        </row>
        <row r="677">
          <cell r="A677">
            <v>842</v>
          </cell>
          <cell r="B677" t="str">
            <v xml:space="preserve">ATM Plaza Orense II (La Romana) </v>
          </cell>
          <cell r="C677" t="str">
            <v>ESTE</v>
          </cell>
        </row>
        <row r="678">
          <cell r="A678">
            <v>843</v>
          </cell>
          <cell r="B678" t="str">
            <v xml:space="preserve">ATM Oficina Romana Centro </v>
          </cell>
          <cell r="C678" t="str">
            <v>ESTE</v>
          </cell>
        </row>
        <row r="679">
          <cell r="A679">
            <v>844</v>
          </cell>
          <cell r="B679" t="str">
            <v xml:space="preserve">ATM San Juan Shopping Center (Bávaro) </v>
          </cell>
          <cell r="C679" t="str">
            <v>ESTE</v>
          </cell>
        </row>
        <row r="680">
          <cell r="A680">
            <v>845</v>
          </cell>
          <cell r="B680" t="str">
            <v xml:space="preserve">ATM CERTV (Canal 4) </v>
          </cell>
          <cell r="C680" t="str">
            <v>DISTRITO NACIONAL</v>
          </cell>
        </row>
        <row r="681">
          <cell r="A681">
            <v>849</v>
          </cell>
          <cell r="B681" t="str">
            <v xml:space="preserve">ATM La Innovación </v>
          </cell>
          <cell r="C681" t="str">
            <v>DISTRITO NACIONAL</v>
          </cell>
        </row>
        <row r="682">
          <cell r="A682">
            <v>850</v>
          </cell>
          <cell r="B682" t="str">
            <v xml:space="preserve">ATM Hotel Be Live Hamaca </v>
          </cell>
          <cell r="C682" t="str">
            <v>DISTRITO NACIONAL</v>
          </cell>
        </row>
        <row r="683">
          <cell r="A683">
            <v>851</v>
          </cell>
          <cell r="B683" t="str">
            <v xml:space="preserve">ATM Hospital Vinicio Calventi </v>
          </cell>
          <cell r="C683" t="str">
            <v>NORTE</v>
          </cell>
        </row>
        <row r="684">
          <cell r="A684">
            <v>852</v>
          </cell>
          <cell r="B684" t="str">
            <v xml:space="preserve">ATM Gasolinera Franco Bido </v>
          </cell>
          <cell r="C684" t="str">
            <v>NORTE</v>
          </cell>
        </row>
        <row r="685">
          <cell r="A685">
            <v>853</v>
          </cell>
          <cell r="B685" t="str">
            <v xml:space="preserve">ATM Inversiones JF Group (Shell Canabacoa) </v>
          </cell>
          <cell r="C685" t="str">
            <v>NORTE</v>
          </cell>
        </row>
        <row r="686">
          <cell r="A686">
            <v>854</v>
          </cell>
          <cell r="B686" t="str">
            <v xml:space="preserve">ATM Centro Comercial Blanco Batista </v>
          </cell>
          <cell r="C686" t="str">
            <v>NORTE</v>
          </cell>
        </row>
        <row r="687">
          <cell r="A687">
            <v>855</v>
          </cell>
          <cell r="B687" t="str">
            <v xml:space="preserve">ATM Palacio de Justicia La Vega </v>
          </cell>
          <cell r="C687" t="str">
            <v>NORTE</v>
          </cell>
        </row>
        <row r="688">
          <cell r="A688">
            <v>856</v>
          </cell>
          <cell r="B688" t="str">
            <v xml:space="preserve">ATM Estación Petronán Altamira (Puerto Plata) </v>
          </cell>
          <cell r="C688" t="str">
            <v>NORTE</v>
          </cell>
        </row>
        <row r="689">
          <cell r="A689">
            <v>857</v>
          </cell>
          <cell r="B689" t="str">
            <v xml:space="preserve">ATM Oficina Los Alamos </v>
          </cell>
          <cell r="C689" t="str">
            <v>NORTE</v>
          </cell>
        </row>
        <row r="690">
          <cell r="A690">
            <v>858</v>
          </cell>
          <cell r="B690" t="str">
            <v xml:space="preserve">ATM Cooperativa Maestros (COOPNAMA) </v>
          </cell>
          <cell r="C690" t="str">
            <v>DISTRITO NACIONAL</v>
          </cell>
        </row>
        <row r="691">
          <cell r="A691">
            <v>859</v>
          </cell>
          <cell r="B691" t="str">
            <v xml:space="preserve">ATM Hotel Vista Sol (Punta Cana) </v>
          </cell>
          <cell r="C691" t="str">
            <v>ESTE</v>
          </cell>
        </row>
        <row r="692">
          <cell r="A692">
            <v>860</v>
          </cell>
          <cell r="B692" t="str">
            <v xml:space="preserve">ATM Oficina Bella Vista 27 de Febrero I </v>
          </cell>
          <cell r="C692" t="str">
            <v>DISTRITO NACIONAL</v>
          </cell>
        </row>
        <row r="693">
          <cell r="A693">
            <v>861</v>
          </cell>
          <cell r="B693" t="str">
            <v xml:space="preserve">ATM Oficina Bella Vista 27 de Febrero II </v>
          </cell>
          <cell r="C693" t="str">
            <v>DISTRITO NACIONAL</v>
          </cell>
        </row>
        <row r="694">
          <cell r="A694">
            <v>862</v>
          </cell>
          <cell r="B694" t="str">
            <v xml:space="preserve">ATM S/M Doble A (Sabaneta) </v>
          </cell>
          <cell r="C694" t="str">
            <v>NORTE</v>
          </cell>
        </row>
        <row r="695">
          <cell r="A695">
            <v>863</v>
          </cell>
          <cell r="B695" t="str">
            <v xml:space="preserve">ATM Estación Esso Autop. Duarte Km. 14 </v>
          </cell>
          <cell r="C695" t="str">
            <v>DISTRITO NACIONAL</v>
          </cell>
        </row>
        <row r="696">
          <cell r="A696">
            <v>864</v>
          </cell>
          <cell r="B696" t="str">
            <v xml:space="preserve">ATM Palmares Mall (San Francisco) </v>
          </cell>
          <cell r="C696" t="str">
            <v>NORTE</v>
          </cell>
        </row>
        <row r="697">
          <cell r="A697">
            <v>865</v>
          </cell>
          <cell r="B697" t="str">
            <v xml:space="preserve">ATM Club Naco </v>
          </cell>
          <cell r="C697" t="str">
            <v>DISTRITO NACIONAL</v>
          </cell>
        </row>
        <row r="698">
          <cell r="A698">
            <v>866</v>
          </cell>
          <cell r="B698" t="str">
            <v xml:space="preserve">ATM CARDNET </v>
          </cell>
          <cell r="C698" t="str">
            <v>DISTRITO NACIONAL</v>
          </cell>
        </row>
        <row r="699">
          <cell r="A699">
            <v>867</v>
          </cell>
          <cell r="B699" t="str">
            <v xml:space="preserve">ATM Estación Combustible Autopista El Coral </v>
          </cell>
          <cell r="C699" t="str">
            <v>ESTE</v>
          </cell>
        </row>
        <row r="700">
          <cell r="A700">
            <v>868</v>
          </cell>
          <cell r="B700" t="str">
            <v xml:space="preserve">ATM Casino Diamante </v>
          </cell>
          <cell r="C700" t="str">
            <v>DISTRITO NACIONAL</v>
          </cell>
        </row>
        <row r="701">
          <cell r="A701">
            <v>869</v>
          </cell>
          <cell r="B701" t="str">
            <v xml:space="preserve">ATM Estación Isla La Cueva (Cotuí) </v>
          </cell>
          <cell r="C701" t="str">
            <v>NORTE</v>
          </cell>
        </row>
        <row r="702">
          <cell r="A702">
            <v>870</v>
          </cell>
          <cell r="B702" t="str">
            <v xml:space="preserve">ATM Willbes Dominicana (Barahona) </v>
          </cell>
          <cell r="C702" t="str">
            <v>SUR</v>
          </cell>
        </row>
        <row r="703">
          <cell r="A703">
            <v>871</v>
          </cell>
          <cell r="B703" t="str">
            <v>ATM Plaza Cultural San Juan</v>
          </cell>
          <cell r="C703" t="str">
            <v>SUR</v>
          </cell>
        </row>
        <row r="704">
          <cell r="A704">
            <v>872</v>
          </cell>
          <cell r="B704" t="str">
            <v xml:space="preserve">ATM Zona Franca Pisano II (Santiago) </v>
          </cell>
          <cell r="C704" t="str">
            <v>NORTE</v>
          </cell>
        </row>
        <row r="705">
          <cell r="A705">
            <v>873</v>
          </cell>
          <cell r="B705" t="str">
            <v xml:space="preserve">ATM Centro de Caja San Cristóbal II </v>
          </cell>
          <cell r="C705" t="str">
            <v>SUR</v>
          </cell>
        </row>
        <row r="706">
          <cell r="A706">
            <v>874</v>
          </cell>
          <cell r="B706" t="str">
            <v xml:space="preserve">ATM Zona Franca Esperanza II (Mao) </v>
          </cell>
          <cell r="C706" t="str">
            <v>NORTE</v>
          </cell>
        </row>
        <row r="707">
          <cell r="A707">
            <v>875</v>
          </cell>
          <cell r="B707" t="str">
            <v xml:space="preserve">ATM Texaco Aut. Duarte KM 14 1/2 (Los Alcarrizos) </v>
          </cell>
          <cell r="C707" t="str">
            <v>DISTRITO NACIONAL</v>
          </cell>
        </row>
        <row r="708">
          <cell r="A708">
            <v>876</v>
          </cell>
          <cell r="B708" t="str">
            <v xml:space="preserve">ATM Estación Next Abraham Lincoln </v>
          </cell>
          <cell r="C708" t="str">
            <v>DISTRITO NACIONAL</v>
          </cell>
        </row>
        <row r="709">
          <cell r="A709">
            <v>877</v>
          </cell>
          <cell r="B709" t="str">
            <v xml:space="preserve">ATM Estación Los Samanes (Ranchito, La Vega) </v>
          </cell>
          <cell r="C709" t="str">
            <v>NORTE</v>
          </cell>
        </row>
        <row r="710">
          <cell r="A710">
            <v>878</v>
          </cell>
          <cell r="B710" t="str">
            <v>ATM UNP Cabral Y Baez</v>
          </cell>
          <cell r="C710" t="str">
            <v>NORTE</v>
          </cell>
        </row>
        <row r="711">
          <cell r="A711">
            <v>879</v>
          </cell>
          <cell r="B711" t="str">
            <v xml:space="preserve">ATM Plaza Metropolitana </v>
          </cell>
          <cell r="C711" t="str">
            <v>DISTRITO NACIONAL</v>
          </cell>
        </row>
        <row r="712">
          <cell r="A712">
            <v>880</v>
          </cell>
          <cell r="B712" t="str">
            <v xml:space="preserve">ATM Autoservicio Barahona II </v>
          </cell>
          <cell r="C712" t="str">
            <v>SUR</v>
          </cell>
        </row>
        <row r="713">
          <cell r="A713">
            <v>881</v>
          </cell>
          <cell r="B713" t="str">
            <v xml:space="preserve">ATM UNP Yaguate (San Cristóbal) </v>
          </cell>
          <cell r="C713" t="str">
            <v>SUR</v>
          </cell>
        </row>
        <row r="714">
          <cell r="A714">
            <v>882</v>
          </cell>
          <cell r="B714" t="str">
            <v xml:space="preserve">ATM Oficina Moca II </v>
          </cell>
          <cell r="C714" t="str">
            <v>NORTE</v>
          </cell>
        </row>
        <row r="715">
          <cell r="A715">
            <v>883</v>
          </cell>
          <cell r="B715" t="str">
            <v xml:space="preserve">ATM Oficina Filadelfia Plaza </v>
          </cell>
          <cell r="C715" t="str">
            <v>DISTRITO NACIONAL</v>
          </cell>
        </row>
        <row r="716">
          <cell r="A716">
            <v>884</v>
          </cell>
          <cell r="B716" t="str">
            <v xml:space="preserve">ATM UNP Olé Sabana Perdida </v>
          </cell>
          <cell r="C716" t="str">
            <v>DISTRITO NACIONAL</v>
          </cell>
        </row>
        <row r="717">
          <cell r="A717">
            <v>885</v>
          </cell>
          <cell r="B717" t="str">
            <v xml:space="preserve">ATM UNP Rancho Arriba </v>
          </cell>
          <cell r="C717" t="str">
            <v>SUR</v>
          </cell>
        </row>
        <row r="718">
          <cell r="A718">
            <v>886</v>
          </cell>
          <cell r="B718" t="str">
            <v xml:space="preserve">ATM Oficina Guayubín </v>
          </cell>
          <cell r="C718" t="str">
            <v>NORTE</v>
          </cell>
        </row>
        <row r="719">
          <cell r="A719">
            <v>887</v>
          </cell>
          <cell r="B719" t="str">
            <v>ATM S/M Bravo Los Proceres</v>
          </cell>
          <cell r="C719" t="str">
            <v>DISTRITO NACIONAL</v>
          </cell>
        </row>
        <row r="720">
          <cell r="A720">
            <v>888</v>
          </cell>
          <cell r="B720" t="str">
            <v>ATM Oficina galeria 56 II (SFM)</v>
          </cell>
          <cell r="C720" t="str">
            <v>NORTE</v>
          </cell>
        </row>
        <row r="721">
          <cell r="A721">
            <v>889</v>
          </cell>
          <cell r="B721" t="str">
            <v>ATM Oficina Plaza Lama Máximo Gómez II</v>
          </cell>
          <cell r="C721" t="str">
            <v>DISTRITO NACIONAL</v>
          </cell>
        </row>
        <row r="722">
          <cell r="A722">
            <v>890</v>
          </cell>
          <cell r="B722" t="str">
            <v xml:space="preserve">ATM Escuela Penitenciaria (San Cristóbal) </v>
          </cell>
          <cell r="C722" t="str">
            <v>SUR</v>
          </cell>
        </row>
        <row r="723">
          <cell r="A723">
            <v>891</v>
          </cell>
          <cell r="B723" t="str">
            <v xml:space="preserve">ATM Estación Texaco (Barahona) </v>
          </cell>
          <cell r="C723" t="str">
            <v>SUR</v>
          </cell>
        </row>
        <row r="724">
          <cell r="A724">
            <v>892</v>
          </cell>
          <cell r="B724" t="str">
            <v xml:space="preserve">ATM Edificio Globalia (Naco) </v>
          </cell>
          <cell r="C724" t="str">
            <v>DISTRITO NACIONAL</v>
          </cell>
        </row>
        <row r="725">
          <cell r="A725">
            <v>893</v>
          </cell>
          <cell r="B725" t="str">
            <v xml:space="preserve">ATM Hotel Be Live Canoa (Bayahibe) II </v>
          </cell>
          <cell r="C725" t="str">
            <v>ESTE</v>
          </cell>
        </row>
        <row r="726">
          <cell r="A726">
            <v>894</v>
          </cell>
          <cell r="B726" t="str">
            <v>ATM Eco Petroleo Estero Hondo</v>
          </cell>
          <cell r="C726" t="str">
            <v>NORTE</v>
          </cell>
        </row>
        <row r="727">
          <cell r="A727">
            <v>895</v>
          </cell>
          <cell r="B727" t="str">
            <v xml:space="preserve">ATM S/M Bravo (Santiago) </v>
          </cell>
          <cell r="C727" t="str">
            <v>NORTE</v>
          </cell>
        </row>
        <row r="728">
          <cell r="A728">
            <v>896</v>
          </cell>
          <cell r="B728" t="str">
            <v xml:space="preserve">ATM Campamento Militar 16 de Agosto I </v>
          </cell>
          <cell r="C728" t="str">
            <v>DISTRITO NACIONAL</v>
          </cell>
        </row>
        <row r="729">
          <cell r="A729">
            <v>897</v>
          </cell>
          <cell r="B729" t="str">
            <v xml:space="preserve">ATM Campamento Militar 16 de Agosto II </v>
          </cell>
          <cell r="C729" t="str">
            <v>DISTRITO NACIONAL</v>
          </cell>
        </row>
        <row r="730">
          <cell r="A730">
            <v>899</v>
          </cell>
          <cell r="B730" t="str">
            <v xml:space="preserve">ATM Oficina Punta Cana </v>
          </cell>
          <cell r="C730" t="str">
            <v>ESTE</v>
          </cell>
        </row>
        <row r="731">
          <cell r="A731">
            <v>900</v>
          </cell>
          <cell r="B731" t="str">
            <v xml:space="preserve">ATM UNP Merca Santo Domingo </v>
          </cell>
          <cell r="C731" t="str">
            <v>DISTRITO NACIONAL</v>
          </cell>
        </row>
        <row r="732">
          <cell r="A732">
            <v>901</v>
          </cell>
          <cell r="B732" t="str">
            <v>ATM Licor Mart-01</v>
          </cell>
          <cell r="C732" t="str">
            <v>DISTRITO NACIONAL</v>
          </cell>
        </row>
        <row r="733">
          <cell r="A733">
            <v>902</v>
          </cell>
          <cell r="B733" t="str">
            <v xml:space="preserve">ATM Oficina Plaza Florida </v>
          </cell>
          <cell r="C733" t="str">
            <v>DISTRITO NACIONAL</v>
          </cell>
        </row>
        <row r="734">
          <cell r="A734">
            <v>903</v>
          </cell>
          <cell r="B734" t="str">
            <v xml:space="preserve">ATM Oficina La Vega Real I </v>
          </cell>
          <cell r="C734" t="str">
            <v>NORTE</v>
          </cell>
        </row>
        <row r="735">
          <cell r="A735">
            <v>904</v>
          </cell>
          <cell r="B735" t="str">
            <v xml:space="preserve">ATM Oficina Multicentro La Sirena Churchill </v>
          </cell>
          <cell r="C735" t="str">
            <v>DISTRITO NACIONAL</v>
          </cell>
        </row>
        <row r="736">
          <cell r="A736">
            <v>905</v>
          </cell>
          <cell r="B736" t="str">
            <v xml:space="preserve">ATM Oficina La Vega Real II </v>
          </cell>
          <cell r="C736" t="str">
            <v>NORTE</v>
          </cell>
        </row>
        <row r="737">
          <cell r="A737">
            <v>906</v>
          </cell>
          <cell r="B737" t="str">
            <v xml:space="preserve">ATM MESCYT  </v>
          </cell>
          <cell r="C737" t="str">
            <v>DISTRITO NACIONAL</v>
          </cell>
        </row>
        <row r="738">
          <cell r="A738">
            <v>907</v>
          </cell>
          <cell r="B738" t="str">
            <v xml:space="preserve">ATM Texaco Estación Aut. Duarte (Los Ríos) </v>
          </cell>
          <cell r="C738" t="str">
            <v>DISTRITO NACIONAL</v>
          </cell>
        </row>
        <row r="739">
          <cell r="A739">
            <v>908</v>
          </cell>
          <cell r="B739" t="str">
            <v xml:space="preserve">ATM Oficina Plaza Botánika </v>
          </cell>
          <cell r="C739" t="str">
            <v>DISTRITO NACIONAL</v>
          </cell>
        </row>
        <row r="740">
          <cell r="A740">
            <v>909</v>
          </cell>
          <cell r="B740" t="str">
            <v xml:space="preserve">ATM UNP UASD </v>
          </cell>
          <cell r="C740" t="str">
            <v>DISTRITO NACIONAL</v>
          </cell>
        </row>
        <row r="741">
          <cell r="A741">
            <v>910</v>
          </cell>
          <cell r="B741" t="str">
            <v xml:space="preserve">ATM Oficina El Sol II (Santiago) </v>
          </cell>
          <cell r="C741" t="str">
            <v>NORTE</v>
          </cell>
        </row>
        <row r="742">
          <cell r="A742">
            <v>911</v>
          </cell>
          <cell r="B742" t="str">
            <v xml:space="preserve">ATM Oficina Venezuela II </v>
          </cell>
          <cell r="C742" t="str">
            <v>DISTRITO NACIONAL</v>
          </cell>
        </row>
        <row r="743">
          <cell r="A743">
            <v>912</v>
          </cell>
          <cell r="B743" t="str">
            <v xml:space="preserve">ATM Oficina San Pedro II </v>
          </cell>
          <cell r="C743" t="str">
            <v>ESTE</v>
          </cell>
        </row>
        <row r="744">
          <cell r="A744">
            <v>913</v>
          </cell>
          <cell r="B744" t="str">
            <v xml:space="preserve">ATM S/M Pola Sarasota </v>
          </cell>
          <cell r="C744" t="str">
            <v>DISTRITO NACIONAL</v>
          </cell>
        </row>
        <row r="745">
          <cell r="A745">
            <v>914</v>
          </cell>
          <cell r="B745" t="str">
            <v xml:space="preserve">ATM Clínica Abreu </v>
          </cell>
          <cell r="C745" t="str">
            <v>DISTRITO NACIONAL</v>
          </cell>
        </row>
        <row r="746">
          <cell r="A746">
            <v>915</v>
          </cell>
          <cell r="B746" t="str">
            <v xml:space="preserve">ATM Multicentro La Sirena Aut. Duarte </v>
          </cell>
          <cell r="C746" t="str">
            <v>DISTRITO NACIONAL</v>
          </cell>
        </row>
        <row r="747">
          <cell r="A747">
            <v>916</v>
          </cell>
          <cell r="B747" t="str">
            <v xml:space="preserve">ATM S/M La Cadena Lincoln </v>
          </cell>
          <cell r="C747" t="str">
            <v>DISTRITO NACIONAL</v>
          </cell>
        </row>
        <row r="748">
          <cell r="A748">
            <v>917</v>
          </cell>
          <cell r="B748" t="str">
            <v xml:space="preserve">ATM Oficina Los Mina </v>
          </cell>
          <cell r="C748" t="str">
            <v>DISTRITO NACIONAL</v>
          </cell>
        </row>
        <row r="749">
          <cell r="A749">
            <v>918</v>
          </cell>
          <cell r="B749" t="str">
            <v xml:space="preserve">ATM S/M Liverpool de la Jacobo Majluta </v>
          </cell>
          <cell r="C749" t="str">
            <v>DISTRITO NACIONAL</v>
          </cell>
        </row>
        <row r="750">
          <cell r="A750">
            <v>919</v>
          </cell>
          <cell r="B750" t="str">
            <v xml:space="preserve">ATM S/M La Cadena Sarasota </v>
          </cell>
          <cell r="C750" t="str">
            <v>DISTRITO NACIONAL</v>
          </cell>
        </row>
        <row r="751">
          <cell r="A751">
            <v>921</v>
          </cell>
          <cell r="B751" t="str">
            <v xml:space="preserve">ATM Amber Cove (Puerto Plata) </v>
          </cell>
          <cell r="C751" t="str">
            <v>NORTE</v>
          </cell>
        </row>
        <row r="752">
          <cell r="A752">
            <v>923</v>
          </cell>
          <cell r="B752" t="str">
            <v xml:space="preserve">ATM Agroindustrial San Pedro de Macorís </v>
          </cell>
          <cell r="C752" t="str">
            <v>ESTE</v>
          </cell>
        </row>
        <row r="753">
          <cell r="A753">
            <v>924</v>
          </cell>
          <cell r="B753" t="str">
            <v>ATM S/M Mimasa (Samaná)</v>
          </cell>
          <cell r="C753" t="str">
            <v>NORTE</v>
          </cell>
        </row>
        <row r="754">
          <cell r="A754">
            <v>925</v>
          </cell>
          <cell r="B754" t="str">
            <v xml:space="preserve">ATM Oficina Plaza Lama Av. 27 de Febrero </v>
          </cell>
          <cell r="C754" t="str">
            <v>DISTRITO NACIONAL</v>
          </cell>
        </row>
        <row r="755">
          <cell r="A755">
            <v>926</v>
          </cell>
          <cell r="B755" t="str">
            <v>ATM S/M Juan Cepin</v>
          </cell>
          <cell r="C755" t="str">
            <v>NORTE</v>
          </cell>
        </row>
        <row r="756">
          <cell r="A756">
            <v>927</v>
          </cell>
          <cell r="B756" t="str">
            <v>ATM S/M Bravo La Esperilla</v>
          </cell>
          <cell r="C756" t="str">
            <v>DISTRITO NACIONAL</v>
          </cell>
        </row>
        <row r="757">
          <cell r="A757">
            <v>928</v>
          </cell>
          <cell r="B757" t="str">
            <v>ATM Estación Texaco Hispanoamericana</v>
          </cell>
          <cell r="C757" t="str">
            <v>NORTE</v>
          </cell>
        </row>
        <row r="758">
          <cell r="A758">
            <v>929</v>
          </cell>
          <cell r="B758" t="str">
            <v>ATM Autoservicio Nacional El Conde</v>
          </cell>
          <cell r="C758" t="str">
            <v>DISTRITO NACIONAL</v>
          </cell>
        </row>
        <row r="759">
          <cell r="A759">
            <v>930</v>
          </cell>
          <cell r="B759" t="str">
            <v>ATM Oficina Plaza Spring Center</v>
          </cell>
          <cell r="C759" t="str">
            <v>DISTRITO NACIONAL</v>
          </cell>
        </row>
        <row r="760">
          <cell r="A760">
            <v>931</v>
          </cell>
          <cell r="B760" t="str">
            <v xml:space="preserve">ATM Autobanco Luperón I </v>
          </cell>
          <cell r="C760" t="str">
            <v>DISTRITO NACIONAL</v>
          </cell>
        </row>
        <row r="761">
          <cell r="A761">
            <v>932</v>
          </cell>
          <cell r="B761" t="str">
            <v xml:space="preserve">ATM Banco Agrícola </v>
          </cell>
          <cell r="C761" t="str">
            <v>DISTRITO NACIONAL</v>
          </cell>
        </row>
        <row r="762">
          <cell r="A762">
            <v>933</v>
          </cell>
          <cell r="B762" t="str">
            <v>ATM Hotel Dreams Punta Cana II</v>
          </cell>
          <cell r="C762" t="str">
            <v>ESTE</v>
          </cell>
        </row>
        <row r="763">
          <cell r="A763">
            <v>934</v>
          </cell>
          <cell r="B763" t="str">
            <v>ATM Hotel Dreams La Romana</v>
          </cell>
          <cell r="C763" t="str">
            <v>ESTE</v>
          </cell>
        </row>
        <row r="764">
          <cell r="A764">
            <v>935</v>
          </cell>
          <cell r="B764" t="str">
            <v xml:space="preserve">ATM Oficina John F. Kennedy </v>
          </cell>
          <cell r="C764" t="str">
            <v>DISTRITO NACIONAL</v>
          </cell>
        </row>
        <row r="765">
          <cell r="A765">
            <v>936</v>
          </cell>
          <cell r="B765" t="str">
            <v xml:space="preserve">ATM Autobanco Oficina La Vega I </v>
          </cell>
          <cell r="C765" t="str">
            <v>NORTE</v>
          </cell>
        </row>
        <row r="766">
          <cell r="A766">
            <v>937</v>
          </cell>
          <cell r="B766" t="str">
            <v xml:space="preserve">ATM Autobanco Oficina La Vega II </v>
          </cell>
          <cell r="C766" t="str">
            <v>NORTE</v>
          </cell>
        </row>
        <row r="767">
          <cell r="A767">
            <v>938</v>
          </cell>
          <cell r="B767" t="str">
            <v xml:space="preserve">ATM Autobanco Oficina Filadelfia Plaza </v>
          </cell>
          <cell r="C767" t="str">
            <v>DISTRITO NACIONAL</v>
          </cell>
        </row>
        <row r="768">
          <cell r="A768">
            <v>939</v>
          </cell>
          <cell r="B768" t="str">
            <v xml:space="preserve">ATM Estación Texaco Máximo Gómez </v>
          </cell>
          <cell r="C768" t="str">
            <v>DISTRITO NACIONAL</v>
          </cell>
        </row>
        <row r="769">
          <cell r="A769">
            <v>940</v>
          </cell>
          <cell r="B769" t="str">
            <v xml:space="preserve">ATM Oficina El Portal (Santiago) </v>
          </cell>
          <cell r="C769" t="str">
            <v>NORTE</v>
          </cell>
        </row>
        <row r="770">
          <cell r="A770">
            <v>941</v>
          </cell>
          <cell r="B770" t="str">
            <v xml:space="preserve">ATM Estación Next (Puerto Plata) </v>
          </cell>
          <cell r="C770" t="str">
            <v>NORTE</v>
          </cell>
        </row>
        <row r="771">
          <cell r="A771">
            <v>942</v>
          </cell>
          <cell r="B771" t="str">
            <v xml:space="preserve">ATM Estación Texaco La Vega </v>
          </cell>
          <cell r="C771" t="str">
            <v>NORTE</v>
          </cell>
        </row>
        <row r="772">
          <cell r="A772">
            <v>943</v>
          </cell>
          <cell r="B772" t="str">
            <v xml:space="preserve">ATM Oficina Tránsito Terreste </v>
          </cell>
          <cell r="C772" t="str">
            <v>DISTRITO NACIONAL</v>
          </cell>
        </row>
        <row r="773">
          <cell r="A773">
            <v>944</v>
          </cell>
          <cell r="B773" t="str">
            <v xml:space="preserve">ATM UNP Mao </v>
          </cell>
          <cell r="C773" t="str">
            <v>NORTE</v>
          </cell>
        </row>
        <row r="774">
          <cell r="A774">
            <v>945</v>
          </cell>
          <cell r="B774" t="str">
            <v xml:space="preserve">ATM UNP El Valle (Hato Mayor) </v>
          </cell>
          <cell r="C774" t="str">
            <v>ESTE</v>
          </cell>
        </row>
        <row r="775">
          <cell r="A775">
            <v>946</v>
          </cell>
          <cell r="B775" t="str">
            <v xml:space="preserve">ATM Oficina Núñez de Cáceres I </v>
          </cell>
          <cell r="C775" t="str">
            <v>DISTRITO NACIONAL</v>
          </cell>
        </row>
        <row r="776">
          <cell r="A776">
            <v>947</v>
          </cell>
          <cell r="B776" t="str">
            <v xml:space="preserve">ATM Superintendencia de Bancos </v>
          </cell>
          <cell r="C776" t="str">
            <v>DISTRITO NACIONAL</v>
          </cell>
        </row>
        <row r="777">
          <cell r="A777">
            <v>948</v>
          </cell>
          <cell r="B777" t="str">
            <v xml:space="preserve">ATM Autobanco El Jaya II (SFM) </v>
          </cell>
          <cell r="C777" t="str">
            <v>NORTE</v>
          </cell>
        </row>
        <row r="778">
          <cell r="A778">
            <v>949</v>
          </cell>
          <cell r="B778" t="str">
            <v xml:space="preserve">ATM S/M Bravo San Isidro Coral Mall </v>
          </cell>
          <cell r="C778" t="str">
            <v>DISTRITO NACIONAL</v>
          </cell>
        </row>
        <row r="779">
          <cell r="A779">
            <v>950</v>
          </cell>
          <cell r="B779" t="str">
            <v xml:space="preserve">ATM Oficina Monterrico </v>
          </cell>
          <cell r="C779" t="str">
            <v>NORTE</v>
          </cell>
        </row>
        <row r="780">
          <cell r="A780">
            <v>951</v>
          </cell>
          <cell r="B780" t="str">
            <v xml:space="preserve">ATM Oficina Plaza Haché JFK </v>
          </cell>
          <cell r="C780" t="str">
            <v>DISTRITO NACIONAL</v>
          </cell>
        </row>
        <row r="781">
          <cell r="A781">
            <v>952</v>
          </cell>
          <cell r="B781" t="str">
            <v xml:space="preserve">ATM Alvarez Rivas </v>
          </cell>
          <cell r="C781" t="str">
            <v>DISTRITO NACIONAL</v>
          </cell>
        </row>
        <row r="782">
          <cell r="A782">
            <v>953</v>
          </cell>
          <cell r="B782" t="str">
            <v xml:space="preserve">ATM Estafeta Dirección General de Pasaportes/Migración </v>
          </cell>
          <cell r="C782" t="str">
            <v>DISTRITO NACIONAL</v>
          </cell>
        </row>
        <row r="783">
          <cell r="A783">
            <v>954</v>
          </cell>
          <cell r="B783" t="str">
            <v xml:space="preserve">ATM LAESA Pimentel </v>
          </cell>
          <cell r="C783" t="str">
            <v>NORTE</v>
          </cell>
        </row>
        <row r="784">
          <cell r="A784">
            <v>955</v>
          </cell>
          <cell r="B784" t="str">
            <v xml:space="preserve">ATM Oficina Americana Independencia II </v>
          </cell>
          <cell r="C784" t="str">
            <v>DISTRITO NACIONAL</v>
          </cell>
        </row>
        <row r="785">
          <cell r="A785">
            <v>956</v>
          </cell>
          <cell r="B785" t="str">
            <v xml:space="preserve">ATM Autoservicio El Jaya (SFM) </v>
          </cell>
          <cell r="C785" t="str">
            <v>NORTE</v>
          </cell>
        </row>
        <row r="786">
          <cell r="A786">
            <v>957</v>
          </cell>
          <cell r="B786" t="str">
            <v xml:space="preserve">ATM Oficina Venezuela </v>
          </cell>
          <cell r="C786" t="str">
            <v>DISTRITO NACIONAL</v>
          </cell>
        </row>
        <row r="787">
          <cell r="A787">
            <v>958</v>
          </cell>
          <cell r="B787" t="str">
            <v xml:space="preserve">ATM Olé Aut. San Isidro </v>
          </cell>
          <cell r="C787" t="str">
            <v>DISTRITO NACIONAL</v>
          </cell>
        </row>
        <row r="788">
          <cell r="A788">
            <v>959</v>
          </cell>
          <cell r="B788" t="str">
            <v>ATM Estación Next Bavaro</v>
          </cell>
          <cell r="C788" t="str">
            <v>ESTE</v>
          </cell>
        </row>
        <row r="789">
          <cell r="A789">
            <v>960</v>
          </cell>
          <cell r="B789" t="str">
            <v xml:space="preserve">ATM Oficina Villa Ofelia I (San Juan) </v>
          </cell>
          <cell r="C789" t="str">
            <v>SUR</v>
          </cell>
        </row>
        <row r="790">
          <cell r="A790">
            <v>961</v>
          </cell>
          <cell r="B790" t="str">
            <v xml:space="preserve">ATM Listín Diario </v>
          </cell>
          <cell r="C790" t="str">
            <v>DISTRITO NACIONAL</v>
          </cell>
        </row>
        <row r="791">
          <cell r="A791">
            <v>962</v>
          </cell>
          <cell r="B791" t="str">
            <v xml:space="preserve">ATM Oficina Villa Ofelia II (San Juan) </v>
          </cell>
          <cell r="C791" t="str">
            <v>SUR</v>
          </cell>
        </row>
        <row r="792">
          <cell r="A792">
            <v>963</v>
          </cell>
          <cell r="B792" t="str">
            <v xml:space="preserve">ATM Multiplaza La Romana </v>
          </cell>
          <cell r="C792" t="str">
            <v>ESTE</v>
          </cell>
        </row>
        <row r="793">
          <cell r="A793">
            <v>964</v>
          </cell>
          <cell r="B793" t="str">
            <v>ATM Hotel Sunscape (Norte)</v>
          </cell>
          <cell r="C793" t="str">
            <v>NORTE</v>
          </cell>
        </row>
        <row r="794">
          <cell r="A794">
            <v>965</v>
          </cell>
          <cell r="B794" t="str">
            <v xml:space="preserve">ATM S/M La Fuente FUN (Santiago) </v>
          </cell>
          <cell r="C794" t="str">
            <v>NORTE</v>
          </cell>
        </row>
        <row r="795">
          <cell r="A795">
            <v>966</v>
          </cell>
          <cell r="B795" t="str">
            <v>ATM Centro Medico Real</v>
          </cell>
          <cell r="C795" t="str">
            <v>DISTRITO NACIONAL</v>
          </cell>
        </row>
        <row r="796">
          <cell r="A796">
            <v>967</v>
          </cell>
          <cell r="B796" t="str">
            <v xml:space="preserve">ATM UNP Hiper Olé Autopista Duarte </v>
          </cell>
          <cell r="C796" t="str">
            <v>DISTRITO NACIONAL</v>
          </cell>
        </row>
        <row r="797">
          <cell r="A797">
            <v>968</v>
          </cell>
          <cell r="B797" t="str">
            <v xml:space="preserve">ATM UNP Mercado Baní </v>
          </cell>
          <cell r="C797" t="str">
            <v>SUR</v>
          </cell>
        </row>
        <row r="798">
          <cell r="A798">
            <v>969</v>
          </cell>
          <cell r="B798" t="str">
            <v xml:space="preserve">ATM Oficina El Sol I (Santiago) </v>
          </cell>
          <cell r="C798" t="str">
            <v>NORTE</v>
          </cell>
        </row>
        <row r="799">
          <cell r="A799">
            <v>970</v>
          </cell>
          <cell r="B799" t="str">
            <v xml:space="preserve">ATM S/M Olé Haina </v>
          </cell>
          <cell r="C799" t="str">
            <v>DISTRITO NACIONAL</v>
          </cell>
        </row>
        <row r="800">
          <cell r="A800">
            <v>971</v>
          </cell>
          <cell r="B800" t="str">
            <v xml:space="preserve">ATM Club Banreservas I </v>
          </cell>
          <cell r="C800" t="str">
            <v>DISTRITO NACIONAL</v>
          </cell>
        </row>
        <row r="801">
          <cell r="A801">
            <v>972</v>
          </cell>
          <cell r="B801" t="str">
            <v>ATM Banco Bandex I (Antiguo BNV I)</v>
          </cell>
          <cell r="C801" t="str">
            <v>DISTRITO NACIONAL</v>
          </cell>
        </row>
        <row r="802">
          <cell r="A802">
            <v>973</v>
          </cell>
          <cell r="B802" t="str">
            <v xml:space="preserve">ATM Oficina Sabana de la Mar </v>
          </cell>
          <cell r="C802" t="str">
            <v>DISTRITO NACIONAL</v>
          </cell>
        </row>
        <row r="803">
          <cell r="A803">
            <v>974</v>
          </cell>
          <cell r="B803" t="str">
            <v xml:space="preserve">ATM S/M Nacional Ave. Lope de Vega </v>
          </cell>
          <cell r="C803" t="str">
            <v>DISTRITO NACIONAL</v>
          </cell>
        </row>
        <row r="804">
          <cell r="A804">
            <v>976</v>
          </cell>
          <cell r="B804" t="str">
            <v xml:space="preserve">ATM Oficina Diamond Plaza I </v>
          </cell>
          <cell r="C804" t="str">
            <v>DISTRITO NACIONAL</v>
          </cell>
        </row>
        <row r="805">
          <cell r="A805">
            <v>977</v>
          </cell>
          <cell r="B805" t="str">
            <v>ATM Oficina Goico Castro</v>
          </cell>
          <cell r="C805" t="str">
            <v>DISTRITO NACIONAL</v>
          </cell>
        </row>
        <row r="806">
          <cell r="A806">
            <v>978</v>
          </cell>
          <cell r="B806" t="str">
            <v xml:space="preserve">ATM Restaurante Jalao </v>
          </cell>
          <cell r="C806" t="str">
            <v>DISTRITO NACIONAL</v>
          </cell>
        </row>
        <row r="807">
          <cell r="A807">
            <v>979</v>
          </cell>
          <cell r="B807" t="str">
            <v xml:space="preserve">ATM Oficina Luperón I </v>
          </cell>
          <cell r="C807" t="str">
            <v>DISTRITO NACIONAL</v>
          </cell>
        </row>
        <row r="808">
          <cell r="A808">
            <v>980</v>
          </cell>
          <cell r="B808" t="str">
            <v xml:space="preserve">ATM Oficina Bella Vista Mall II </v>
          </cell>
          <cell r="C808" t="str">
            <v>DISTRITO NACIONAL</v>
          </cell>
        </row>
        <row r="809">
          <cell r="A809">
            <v>981</v>
          </cell>
          <cell r="B809" t="str">
            <v xml:space="preserve">ATM Edificio 911 </v>
          </cell>
          <cell r="C809" t="str">
            <v>DISTRITO NACIONAL</v>
          </cell>
        </row>
        <row r="810">
          <cell r="A810">
            <v>982</v>
          </cell>
          <cell r="B810" t="str">
            <v xml:space="preserve">ATM Estación Texaco Grupo Las Canas </v>
          </cell>
          <cell r="C810" t="str">
            <v>DISTRITO NACIONAL</v>
          </cell>
        </row>
        <row r="811">
          <cell r="A811">
            <v>983</v>
          </cell>
          <cell r="B811" t="str">
            <v xml:space="preserve">ATM Bravo República de Colombia </v>
          </cell>
          <cell r="C811" t="str">
            <v>DISTRITO NACIONAL</v>
          </cell>
        </row>
        <row r="812">
          <cell r="A812">
            <v>984</v>
          </cell>
          <cell r="B812" t="str">
            <v xml:space="preserve">ATM Oficina Neiba II </v>
          </cell>
          <cell r="C812" t="str">
            <v>SUR</v>
          </cell>
        </row>
        <row r="813">
          <cell r="A813">
            <v>985</v>
          </cell>
          <cell r="B813" t="str">
            <v xml:space="preserve">ATM Oficina Dajabón II </v>
          </cell>
          <cell r="C813" t="str">
            <v>NORTE</v>
          </cell>
        </row>
        <row r="814">
          <cell r="A814">
            <v>986</v>
          </cell>
          <cell r="B814" t="str">
            <v xml:space="preserve">ATM S/M Jumbo (La Vega) </v>
          </cell>
          <cell r="C814" t="str">
            <v>NORTE</v>
          </cell>
        </row>
        <row r="815">
          <cell r="A815">
            <v>987</v>
          </cell>
          <cell r="B815" t="str">
            <v xml:space="preserve">ATM S/M Jumbo (Moca) </v>
          </cell>
          <cell r="C815" t="str">
            <v>NORTE</v>
          </cell>
        </row>
        <row r="816">
          <cell r="A816">
            <v>988</v>
          </cell>
          <cell r="B816" t="str">
            <v xml:space="preserve">ATM Estación Sigma 27 de Febrero </v>
          </cell>
          <cell r="C816" t="str">
            <v>DISTRITO NACIONAL</v>
          </cell>
        </row>
        <row r="817">
          <cell r="A817">
            <v>989</v>
          </cell>
          <cell r="B817" t="str">
            <v xml:space="preserve">ATM Ministerio de Deportes </v>
          </cell>
          <cell r="C817" t="str">
            <v>DISTRITO NACIONAL</v>
          </cell>
        </row>
        <row r="818">
          <cell r="A818">
            <v>990</v>
          </cell>
          <cell r="B818" t="str">
            <v xml:space="preserve">ATM Autoservicio Bonao II </v>
          </cell>
          <cell r="C818" t="str">
            <v>NORTE</v>
          </cell>
        </row>
        <row r="819">
          <cell r="A819">
            <v>991</v>
          </cell>
          <cell r="B819" t="str">
            <v xml:space="preserve">ATM UNP Las Matas de Santa Cruz </v>
          </cell>
          <cell r="C819" t="str">
            <v>NORTE</v>
          </cell>
        </row>
        <row r="820">
          <cell r="A820">
            <v>993</v>
          </cell>
          <cell r="B820" t="str">
            <v xml:space="preserve">ATM Centro Medico Integral II </v>
          </cell>
          <cell r="C820" t="str">
            <v>DISTRITO NACIONAL</v>
          </cell>
        </row>
        <row r="821">
          <cell r="A821">
            <v>994</v>
          </cell>
          <cell r="B821" t="str">
            <v>ATM Telemicro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686"/>
  <sheetViews>
    <sheetView tabSelected="1" zoomScale="85" zoomScaleNormal="85" workbookViewId="0">
      <pane ySplit="4" topLeftCell="A153" activePane="bottomLeft" state="frozen"/>
      <selection pane="bottomLeft" activeCell="E166" sqref="E166"/>
    </sheetView>
  </sheetViews>
  <sheetFormatPr baseColWidth="10" defaultColWidth="25.7109375" defaultRowHeight="15" x14ac:dyDescent="0.25"/>
  <cols>
    <col min="1" max="1" width="25.7109375" style="87" bestFit="1" customWidth="1"/>
    <col min="2" max="2" width="21.140625" style="106" bestFit="1" customWidth="1"/>
    <col min="3" max="3" width="17.7109375" style="44" customWidth="1"/>
    <col min="4" max="4" width="28.28515625" style="87" customWidth="1"/>
    <col min="5" max="5" width="13.42578125" style="82" customWidth="1"/>
    <col min="6" max="6" width="12.140625" style="45" customWidth="1"/>
    <col min="7" max="7" width="62.42578125" style="45" customWidth="1"/>
    <col min="8" max="11" width="5.85546875" style="45" customWidth="1"/>
    <col min="12" max="12" width="51.85546875" style="45" customWidth="1"/>
    <col min="13" max="13" width="20.140625" style="87" customWidth="1"/>
    <col min="14" max="14" width="18.85546875" style="87" customWidth="1"/>
    <col min="15" max="15" width="42.5703125" style="87" customWidth="1"/>
    <col min="16" max="16" width="23.7109375" style="89" customWidth="1"/>
    <col min="17" max="17" width="52" style="75" bestFit="1" customWidth="1"/>
    <col min="18" max="18" width="5" style="43" customWidth="1"/>
    <col min="19" max="19" width="38.5703125" style="43" bestFit="1" customWidth="1"/>
    <col min="20" max="20" width="6" style="43" bestFit="1" customWidth="1"/>
    <col min="21" max="16384" width="25.7109375" style="43"/>
  </cols>
  <sheetData>
    <row r="1" spans="1:17" ht="18" x14ac:dyDescent="0.25">
      <c r="A1" s="152" t="s">
        <v>2153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4"/>
    </row>
    <row r="2" spans="1:17" ht="18" x14ac:dyDescent="0.25">
      <c r="A2" s="149" t="s">
        <v>2150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1"/>
    </row>
    <row r="3" spans="1:17" ht="18.75" thickBot="1" x14ac:dyDescent="0.3">
      <c r="A3" s="155" t="s">
        <v>2639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7"/>
    </row>
    <row r="4" spans="1:17" s="25" customFormat="1" ht="18" x14ac:dyDescent="0.25">
      <c r="A4" s="118" t="s">
        <v>2394</v>
      </c>
      <c r="B4" s="117" t="s">
        <v>2215</v>
      </c>
      <c r="C4" s="118" t="s">
        <v>11</v>
      </c>
      <c r="D4" s="118" t="s">
        <v>12</v>
      </c>
      <c r="E4" s="119" t="s">
        <v>18</v>
      </c>
      <c r="F4" s="118"/>
      <c r="G4" s="118"/>
      <c r="H4" s="118"/>
      <c r="I4" s="118"/>
      <c r="J4" s="118"/>
      <c r="K4" s="118"/>
      <c r="L4" s="118" t="s">
        <v>2404</v>
      </c>
      <c r="M4" s="46" t="s">
        <v>14</v>
      </c>
      <c r="N4" s="46" t="s">
        <v>2419</v>
      </c>
      <c r="O4" s="70" t="s">
        <v>2452</v>
      </c>
      <c r="P4" s="70" t="s">
        <v>2472</v>
      </c>
      <c r="Q4" s="120" t="s">
        <v>2438</v>
      </c>
    </row>
    <row r="5" spans="1:17" s="93" customFormat="1" ht="18" x14ac:dyDescent="0.25">
      <c r="A5" s="131" t="str">
        <f>VLOOKUP(E5,'LISTADO ATM'!$A$2:$C$898,3,0)</f>
        <v>ESTE</v>
      </c>
      <c r="B5" s="124" t="s">
        <v>2573</v>
      </c>
      <c r="C5" s="133">
        <v>44348.053379629629</v>
      </c>
      <c r="D5" s="133" t="s">
        <v>2180</v>
      </c>
      <c r="E5" s="121">
        <v>804</v>
      </c>
      <c r="F5" s="131" t="str">
        <f>VLOOKUP(E5,VIP!$A$2:$O13628,2,0)</f>
        <v>DRBR804</v>
      </c>
      <c r="G5" s="131" t="str">
        <f>VLOOKUP(E5,'LISTADO ATM'!$A$2:$B$897,2,0)</f>
        <v xml:space="preserve">ATM Hotel Be Live Punta Cana (Cabeza de Toro) </v>
      </c>
      <c r="H5" s="131" t="str">
        <f>VLOOKUP(E5,VIP!$A$2:$O18491,7,FALSE)</f>
        <v>Si</v>
      </c>
      <c r="I5" s="131" t="str">
        <f>VLOOKUP(E5,VIP!$A$2:$O10456,8,FALSE)</f>
        <v>Si</v>
      </c>
      <c r="J5" s="131" t="str">
        <f>VLOOKUP(E5,VIP!$A$2:$O10406,8,FALSE)</f>
        <v>Si</v>
      </c>
      <c r="K5" s="131" t="str">
        <f>VLOOKUP(E5,VIP!$A$2:$O13980,6,0)</f>
        <v>NO</v>
      </c>
      <c r="L5" s="122" t="s">
        <v>2245</v>
      </c>
      <c r="M5" s="145" t="s">
        <v>2558</v>
      </c>
      <c r="N5" s="147" t="s">
        <v>2559</v>
      </c>
      <c r="O5" s="131" t="s">
        <v>2455</v>
      </c>
      <c r="P5" s="131"/>
      <c r="Q5" s="146">
        <v>44349.33090277778</v>
      </c>
    </row>
    <row r="6" spans="1:17" s="93" customFormat="1" ht="18" x14ac:dyDescent="0.25">
      <c r="A6" s="131" t="str">
        <f>VLOOKUP(E6,'LISTADO ATM'!$A$2:$C$898,3,0)</f>
        <v>ESTE</v>
      </c>
      <c r="B6" s="124" t="s">
        <v>2650</v>
      </c>
      <c r="C6" s="133">
        <v>44349.321493055555</v>
      </c>
      <c r="D6" s="133" t="s">
        <v>2180</v>
      </c>
      <c r="E6" s="121">
        <v>462</v>
      </c>
      <c r="F6" s="131" t="str">
        <f>VLOOKUP(E6,VIP!$A$2:$O13651,2,0)</f>
        <v>DRBR462</v>
      </c>
      <c r="G6" s="131" t="str">
        <f>VLOOKUP(E6,'LISTADO ATM'!$A$2:$B$897,2,0)</f>
        <v>ATM Agrocafe Del Caribe</v>
      </c>
      <c r="H6" s="131" t="str">
        <f>VLOOKUP(E6,VIP!$A$2:$O18514,7,FALSE)</f>
        <v>Si</v>
      </c>
      <c r="I6" s="131" t="str">
        <f>VLOOKUP(E6,VIP!$A$2:$O10479,8,FALSE)</f>
        <v>Si</v>
      </c>
      <c r="J6" s="131" t="str">
        <f>VLOOKUP(E6,VIP!$A$2:$O10429,8,FALSE)</f>
        <v>Si</v>
      </c>
      <c r="K6" s="131" t="str">
        <f>VLOOKUP(E6,VIP!$A$2:$O14003,6,0)</f>
        <v>NO</v>
      </c>
      <c r="L6" s="122" t="s">
        <v>2245</v>
      </c>
      <c r="M6" s="147" t="s">
        <v>2558</v>
      </c>
      <c r="N6" s="147" t="s">
        <v>2559</v>
      </c>
      <c r="O6" s="131" t="s">
        <v>2455</v>
      </c>
      <c r="P6" s="131"/>
      <c r="Q6" s="146">
        <v>44349.412708333337</v>
      </c>
    </row>
    <row r="7" spans="1:17" s="93" customFormat="1" ht="18" x14ac:dyDescent="0.25">
      <c r="A7" s="131" t="str">
        <f>VLOOKUP(E7,'LISTADO ATM'!$A$2:$C$898,3,0)</f>
        <v>DISTRITO NACIONAL</v>
      </c>
      <c r="B7" s="124">
        <v>3335905004</v>
      </c>
      <c r="C7" s="133">
        <v>44347.590914351851</v>
      </c>
      <c r="D7" s="133" t="s">
        <v>2449</v>
      </c>
      <c r="E7" s="121">
        <v>420</v>
      </c>
      <c r="F7" s="131" t="str">
        <f>VLOOKUP(E7,VIP!$A$2:$O13607,2,0)</f>
        <v>DRBR420</v>
      </c>
      <c r="G7" s="131" t="str">
        <f>VLOOKUP(E7,'LISTADO ATM'!$A$2:$B$897,2,0)</f>
        <v xml:space="preserve">ATM DGII Av. Lincoln </v>
      </c>
      <c r="H7" s="131" t="str">
        <f>VLOOKUP(E7,VIP!$A$2:$O18470,7,FALSE)</f>
        <v>Si</v>
      </c>
      <c r="I7" s="131" t="str">
        <f>VLOOKUP(E7,VIP!$A$2:$O10435,8,FALSE)</f>
        <v>Si</v>
      </c>
      <c r="J7" s="131" t="str">
        <f>VLOOKUP(E7,VIP!$A$2:$O10385,8,FALSE)</f>
        <v>Si</v>
      </c>
      <c r="K7" s="131" t="str">
        <f>VLOOKUP(E7,VIP!$A$2:$O13959,6,0)</f>
        <v>NO</v>
      </c>
      <c r="L7" s="122" t="s">
        <v>2548</v>
      </c>
      <c r="M7" s="145" t="s">
        <v>2558</v>
      </c>
      <c r="N7" s="132" t="s">
        <v>2453</v>
      </c>
      <c r="O7" s="131" t="s">
        <v>2454</v>
      </c>
      <c r="P7" s="131"/>
      <c r="Q7" s="146">
        <v>44349.416701388887</v>
      </c>
    </row>
    <row r="8" spans="1:17" s="93" customFormat="1" ht="18" x14ac:dyDescent="0.25">
      <c r="A8" s="131"/>
      <c r="B8" s="124">
        <v>3335906703</v>
      </c>
      <c r="C8" s="133">
        <v>44348.579421296294</v>
      </c>
      <c r="D8" s="133" t="s">
        <v>2180</v>
      </c>
      <c r="E8" s="121">
        <v>490</v>
      </c>
      <c r="F8" s="131" t="str">
        <f>VLOOKUP(E8,VIP!$A$2:$O13664,2,0)</f>
        <v>DRBR490</v>
      </c>
      <c r="G8" s="131" t="str">
        <f>VLOOKUP(E8,'LISTADO ATM'!$A$2:$B$897,2,0)</f>
        <v xml:space="preserve">ATM Hospital Ney Arias Lora </v>
      </c>
      <c r="H8" s="131" t="str">
        <f>VLOOKUP(E8,VIP!$A$2:$O18527,7,FALSE)</f>
        <v>Si</v>
      </c>
      <c r="I8" s="131" t="str">
        <f>VLOOKUP(E8,VIP!$A$2:$O10492,8,FALSE)</f>
        <v>Si</v>
      </c>
      <c r="J8" s="131" t="str">
        <f>VLOOKUP(E8,VIP!$A$2:$O10442,8,FALSE)</f>
        <v>Si</v>
      </c>
      <c r="K8" s="131" t="str">
        <f>VLOOKUP(E8,VIP!$A$2:$O14016,6,0)</f>
        <v>NO</v>
      </c>
      <c r="L8" s="122" t="s">
        <v>2466</v>
      </c>
      <c r="M8" s="145" t="s">
        <v>2558</v>
      </c>
      <c r="N8" s="147" t="s">
        <v>2559</v>
      </c>
      <c r="O8" s="131" t="s">
        <v>2455</v>
      </c>
      <c r="P8" s="131"/>
      <c r="Q8" s="146">
        <v>44349.416898148149</v>
      </c>
    </row>
    <row r="9" spans="1:17" s="93" customFormat="1" ht="18" x14ac:dyDescent="0.25">
      <c r="A9" s="131" t="str">
        <f>VLOOKUP(E9,'LISTADO ATM'!$A$2:$C$898,3,0)</f>
        <v>DISTRITO NACIONAL</v>
      </c>
      <c r="B9" s="124" t="s">
        <v>2563</v>
      </c>
      <c r="C9" s="133">
        <v>44347.643807870372</v>
      </c>
      <c r="D9" s="133" t="s">
        <v>2470</v>
      </c>
      <c r="E9" s="124">
        <v>24</v>
      </c>
      <c r="F9" s="131" t="str">
        <f>VLOOKUP(E9,VIP!$A$2:$O13657,2,0)</f>
        <v>DRBR024</v>
      </c>
      <c r="G9" s="131" t="str">
        <f>VLOOKUP(E9,'LISTADO ATM'!$A$2:$B$897,2,0)</f>
        <v xml:space="preserve">ATM Oficina Eusebio Manzueta </v>
      </c>
      <c r="H9" s="131" t="str">
        <f>VLOOKUP(E9,VIP!$A$2:$O18520,7,FALSE)</f>
        <v>No</v>
      </c>
      <c r="I9" s="131" t="str">
        <f>VLOOKUP(E9,VIP!$A$2:$O10485,8,FALSE)</f>
        <v>No</v>
      </c>
      <c r="J9" s="131" t="str">
        <f>VLOOKUP(E9,VIP!$A$2:$O10435,8,FALSE)</f>
        <v>No</v>
      </c>
      <c r="K9" s="131" t="str">
        <f>VLOOKUP(E9,VIP!$A$2:$O14009,6,0)</f>
        <v>NO</v>
      </c>
      <c r="L9" s="122" t="s">
        <v>2418</v>
      </c>
      <c r="M9" s="145" t="s">
        <v>2558</v>
      </c>
      <c r="N9" s="147" t="s">
        <v>2559</v>
      </c>
      <c r="O9" s="131" t="s">
        <v>2557</v>
      </c>
      <c r="P9" s="131"/>
      <c r="Q9" s="146">
        <v>44349.419421296298</v>
      </c>
    </row>
    <row r="10" spans="1:17" s="93" customFormat="1" ht="18" x14ac:dyDescent="0.25">
      <c r="A10" s="131" t="str">
        <f>VLOOKUP(E10,'LISTADO ATM'!$A$2:$C$898,3,0)</f>
        <v>DISTRITO NACIONAL</v>
      </c>
      <c r="B10" s="124">
        <v>3335906532</v>
      </c>
      <c r="C10" s="133">
        <v>44348.507824074077</v>
      </c>
      <c r="D10" s="133" t="s">
        <v>2180</v>
      </c>
      <c r="E10" s="121">
        <v>35</v>
      </c>
      <c r="F10" s="131" t="str">
        <f>VLOOKUP(E10,VIP!$A$2:$O13655,2,0)</f>
        <v>DRBR035</v>
      </c>
      <c r="G10" s="131" t="str">
        <f>VLOOKUP(E10,'LISTADO ATM'!$A$2:$B$897,2,0)</f>
        <v xml:space="preserve">ATM Dirección General de Aduanas I </v>
      </c>
      <c r="H10" s="131" t="str">
        <f>VLOOKUP(E10,VIP!$A$2:$O18518,7,FALSE)</f>
        <v>Si</v>
      </c>
      <c r="I10" s="131" t="str">
        <f>VLOOKUP(E10,VIP!$A$2:$O10483,8,FALSE)</f>
        <v>Si</v>
      </c>
      <c r="J10" s="131" t="str">
        <f>VLOOKUP(E10,VIP!$A$2:$O10433,8,FALSE)</f>
        <v>Si</v>
      </c>
      <c r="K10" s="131" t="str">
        <f>VLOOKUP(E10,VIP!$A$2:$O14007,6,0)</f>
        <v>NO</v>
      </c>
      <c r="L10" s="122" t="s">
        <v>2219</v>
      </c>
      <c r="M10" s="145" t="s">
        <v>2558</v>
      </c>
      <c r="N10" s="147" t="s">
        <v>2559</v>
      </c>
      <c r="O10" s="131" t="s">
        <v>2455</v>
      </c>
      <c r="P10" s="131"/>
      <c r="Q10" s="146">
        <v>44349.424722222226</v>
      </c>
    </row>
    <row r="11" spans="1:17" s="93" customFormat="1" ht="18" x14ac:dyDescent="0.25">
      <c r="A11" s="131" t="str">
        <f>VLOOKUP(E11,'LISTADO ATM'!$A$2:$C$898,3,0)</f>
        <v>DISTRITO NACIONAL</v>
      </c>
      <c r="B11" s="124" t="s">
        <v>2572</v>
      </c>
      <c r="C11" s="133">
        <v>44348.24858796296</v>
      </c>
      <c r="D11" s="133" t="s">
        <v>2470</v>
      </c>
      <c r="E11" s="121">
        <v>911</v>
      </c>
      <c r="F11" s="131" t="str">
        <f>VLOOKUP(E11,VIP!$A$2:$O13622,2,0)</f>
        <v>DRBR911</v>
      </c>
      <c r="G11" s="131" t="str">
        <f>VLOOKUP(E11,'LISTADO ATM'!$A$2:$B$897,2,0)</f>
        <v xml:space="preserve">ATM Oficina Venezuela II </v>
      </c>
      <c r="H11" s="131" t="str">
        <f>VLOOKUP(E11,VIP!$A$2:$O18485,7,FALSE)</f>
        <v>Si</v>
      </c>
      <c r="I11" s="131" t="str">
        <f>VLOOKUP(E11,VIP!$A$2:$O10450,8,FALSE)</f>
        <v>Si</v>
      </c>
      <c r="J11" s="131" t="str">
        <f>VLOOKUP(E11,VIP!$A$2:$O10400,8,FALSE)</f>
        <v>Si</v>
      </c>
      <c r="K11" s="131" t="str">
        <f>VLOOKUP(E11,VIP!$A$2:$O13974,6,0)</f>
        <v>SI</v>
      </c>
      <c r="L11" s="122" t="s">
        <v>2442</v>
      </c>
      <c r="M11" s="145" t="s">
        <v>2558</v>
      </c>
      <c r="N11" s="147" t="s">
        <v>2559</v>
      </c>
      <c r="O11" s="131" t="s">
        <v>2471</v>
      </c>
      <c r="P11" s="131"/>
      <c r="Q11" s="146">
        <v>44349.424861111111</v>
      </c>
    </row>
    <row r="12" spans="1:17" s="93" customFormat="1" ht="18" x14ac:dyDescent="0.25">
      <c r="A12" s="131" t="str">
        <f>VLOOKUP(E12,'LISTADO ATM'!$A$2:$C$898,3,0)</f>
        <v>DISTRITO NACIONAL</v>
      </c>
      <c r="B12" s="124" t="s">
        <v>2615</v>
      </c>
      <c r="C12" s="133">
        <v>44348.6016087963</v>
      </c>
      <c r="D12" s="133" t="s">
        <v>2180</v>
      </c>
      <c r="E12" s="121">
        <v>416</v>
      </c>
      <c r="F12" s="131" t="str">
        <f>VLOOKUP(E12,VIP!$A$2:$O13688,2,0)</f>
        <v>DRBR416</v>
      </c>
      <c r="G12" s="131" t="str">
        <f>VLOOKUP(E12,'LISTADO ATM'!$A$2:$B$897,2,0)</f>
        <v xml:space="preserve">ATM Autobanco San Martín II </v>
      </c>
      <c r="H12" s="131" t="str">
        <f>VLOOKUP(E12,VIP!$A$2:$O18551,7,FALSE)</f>
        <v>Si</v>
      </c>
      <c r="I12" s="131" t="str">
        <f>VLOOKUP(E12,VIP!$A$2:$O10516,8,FALSE)</f>
        <v>Si</v>
      </c>
      <c r="J12" s="131" t="str">
        <f>VLOOKUP(E12,VIP!$A$2:$O10466,8,FALSE)</f>
        <v>Si</v>
      </c>
      <c r="K12" s="131" t="str">
        <f>VLOOKUP(E12,VIP!$A$2:$O14040,6,0)</f>
        <v>NO</v>
      </c>
      <c r="L12" s="122" t="s">
        <v>2466</v>
      </c>
      <c r="M12" s="145" t="s">
        <v>2558</v>
      </c>
      <c r="N12" s="147" t="s">
        <v>2559</v>
      </c>
      <c r="O12" s="131" t="s">
        <v>2455</v>
      </c>
      <c r="P12" s="131"/>
      <c r="Q12" s="146">
        <v>44349.428923611114</v>
      </c>
    </row>
    <row r="13" spans="1:17" s="93" customFormat="1" ht="18" x14ac:dyDescent="0.25">
      <c r="A13" s="131" t="str">
        <f>VLOOKUP(E13,'LISTADO ATM'!$A$2:$C$898,3,0)</f>
        <v>DISTRITO NACIONAL</v>
      </c>
      <c r="B13" s="124" t="s">
        <v>2607</v>
      </c>
      <c r="C13" s="133">
        <v>44348.685543981483</v>
      </c>
      <c r="D13" s="133" t="s">
        <v>2180</v>
      </c>
      <c r="E13" s="121">
        <v>793</v>
      </c>
      <c r="F13" s="131" t="str">
        <f>VLOOKUP(E13,VIP!$A$2:$O13678,2,0)</f>
        <v>DRBR793</v>
      </c>
      <c r="G13" s="131" t="str">
        <f>VLOOKUP(E13,'LISTADO ATM'!$A$2:$B$897,2,0)</f>
        <v xml:space="preserve">ATM Centro de Caja Agora Mall </v>
      </c>
      <c r="H13" s="131" t="str">
        <f>VLOOKUP(E13,VIP!$A$2:$O18541,7,FALSE)</f>
        <v>Si</v>
      </c>
      <c r="I13" s="131" t="str">
        <f>VLOOKUP(E13,VIP!$A$2:$O10506,8,FALSE)</f>
        <v>Si</v>
      </c>
      <c r="J13" s="131" t="str">
        <f>VLOOKUP(E13,VIP!$A$2:$O10456,8,FALSE)</f>
        <v>Si</v>
      </c>
      <c r="K13" s="131" t="str">
        <f>VLOOKUP(E13,VIP!$A$2:$O14030,6,0)</f>
        <v>NO</v>
      </c>
      <c r="L13" s="122" t="s">
        <v>2466</v>
      </c>
      <c r="M13" s="145" t="s">
        <v>2558</v>
      </c>
      <c r="N13" s="147" t="s">
        <v>2559</v>
      </c>
      <c r="O13" s="131" t="s">
        <v>2455</v>
      </c>
      <c r="P13" s="131"/>
      <c r="Q13" s="146">
        <v>44349.430567129632</v>
      </c>
    </row>
    <row r="14" spans="1:17" s="93" customFormat="1" ht="18" x14ac:dyDescent="0.25">
      <c r="A14" s="131" t="str">
        <f>VLOOKUP(E14,'LISTADO ATM'!$A$2:$C$898,3,0)</f>
        <v>NORTE</v>
      </c>
      <c r="B14" s="124" t="s">
        <v>2606</v>
      </c>
      <c r="C14" s="133">
        <v>44348.687581018516</v>
      </c>
      <c r="D14" s="133" t="s">
        <v>2181</v>
      </c>
      <c r="E14" s="121">
        <v>304</v>
      </c>
      <c r="F14" s="131" t="str">
        <f>VLOOKUP(E14,VIP!$A$2:$O13677,2,0)</f>
        <v>DRBR304</v>
      </c>
      <c r="G14" s="131" t="str">
        <f>VLOOKUP(E14,'LISTADO ATM'!$A$2:$B$897,2,0)</f>
        <v xml:space="preserve">ATM Multicentro La Sirena Estrella Sadhala </v>
      </c>
      <c r="H14" s="131" t="str">
        <f>VLOOKUP(E14,VIP!$A$2:$O18540,7,FALSE)</f>
        <v>Si</v>
      </c>
      <c r="I14" s="131" t="str">
        <f>VLOOKUP(E14,VIP!$A$2:$O10505,8,FALSE)</f>
        <v>Si</v>
      </c>
      <c r="J14" s="131" t="str">
        <f>VLOOKUP(E14,VIP!$A$2:$O10455,8,FALSE)</f>
        <v>Si</v>
      </c>
      <c r="K14" s="131" t="str">
        <f>VLOOKUP(E14,VIP!$A$2:$O14029,6,0)</f>
        <v>NO</v>
      </c>
      <c r="L14" s="122" t="s">
        <v>2466</v>
      </c>
      <c r="M14" s="145" t="s">
        <v>2558</v>
      </c>
      <c r="N14" s="147" t="s">
        <v>2559</v>
      </c>
      <c r="O14" s="131" t="s">
        <v>2550</v>
      </c>
      <c r="P14" s="131"/>
      <c r="Q14" s="146">
        <v>44349.436377314814</v>
      </c>
    </row>
    <row r="15" spans="1:17" s="93" customFormat="1" ht="18" x14ac:dyDescent="0.25">
      <c r="A15" s="131" t="str">
        <f>VLOOKUP(E15,'LISTADO ATM'!$A$2:$C$898,3,0)</f>
        <v>DISTRITO NACIONAL</v>
      </c>
      <c r="B15" s="124" t="s">
        <v>2598</v>
      </c>
      <c r="C15" s="133">
        <v>44348.738032407404</v>
      </c>
      <c r="D15" s="133" t="s">
        <v>2180</v>
      </c>
      <c r="E15" s="121">
        <v>623</v>
      </c>
      <c r="F15" s="131" t="str">
        <f>VLOOKUP(E15,VIP!$A$2:$O13665,2,0)</f>
        <v>DRBR623</v>
      </c>
      <c r="G15" s="131" t="str">
        <f>VLOOKUP(E15,'LISTADO ATM'!$A$2:$B$897,2,0)</f>
        <v xml:space="preserve">ATM Operaciones Especiales (Manoguayabo) </v>
      </c>
      <c r="H15" s="131" t="str">
        <f>VLOOKUP(E15,VIP!$A$2:$O18528,7,FALSE)</f>
        <v>Si</v>
      </c>
      <c r="I15" s="131" t="str">
        <f>VLOOKUP(E15,VIP!$A$2:$O10493,8,FALSE)</f>
        <v>Si</v>
      </c>
      <c r="J15" s="131" t="str">
        <f>VLOOKUP(E15,VIP!$A$2:$O10443,8,FALSE)</f>
        <v>Si</v>
      </c>
      <c r="K15" s="131" t="str">
        <f>VLOOKUP(E15,VIP!$A$2:$O14017,6,0)</f>
        <v>No</v>
      </c>
      <c r="L15" s="122" t="s">
        <v>2219</v>
      </c>
      <c r="M15" s="147" t="s">
        <v>2558</v>
      </c>
      <c r="N15" s="147" t="s">
        <v>2559</v>
      </c>
      <c r="O15" s="131" t="s">
        <v>2455</v>
      </c>
      <c r="P15" s="131"/>
      <c r="Q15" s="146">
        <v>44349.443888888891</v>
      </c>
    </row>
    <row r="16" spans="1:17" s="93" customFormat="1" ht="18" x14ac:dyDescent="0.25">
      <c r="A16" s="131" t="str">
        <f>VLOOKUP(E16,'LISTADO ATM'!$A$2:$C$898,3,0)</f>
        <v>DISTRITO NACIONAL</v>
      </c>
      <c r="B16" s="124" t="s">
        <v>2596</v>
      </c>
      <c r="C16" s="133">
        <v>44348.752337962964</v>
      </c>
      <c r="D16" s="133" t="s">
        <v>2180</v>
      </c>
      <c r="E16" s="121">
        <v>487</v>
      </c>
      <c r="F16" s="131" t="str">
        <f>VLOOKUP(E16,VIP!$A$2:$O13663,2,0)</f>
        <v>DRBR487</v>
      </c>
      <c r="G16" s="131" t="str">
        <f>VLOOKUP(E16,'LISTADO ATM'!$A$2:$B$897,2,0)</f>
        <v xml:space="preserve">ATM Olé Hainamosa </v>
      </c>
      <c r="H16" s="131" t="str">
        <f>VLOOKUP(E16,VIP!$A$2:$O18526,7,FALSE)</f>
        <v>Si</v>
      </c>
      <c r="I16" s="131" t="str">
        <f>VLOOKUP(E16,VIP!$A$2:$O10491,8,FALSE)</f>
        <v>Si</v>
      </c>
      <c r="J16" s="131" t="str">
        <f>VLOOKUP(E16,VIP!$A$2:$O10441,8,FALSE)</f>
        <v>Si</v>
      </c>
      <c r="K16" s="131" t="str">
        <f>VLOOKUP(E16,VIP!$A$2:$O14015,6,0)</f>
        <v>SI</v>
      </c>
      <c r="L16" s="122" t="s">
        <v>2219</v>
      </c>
      <c r="M16" s="147" t="s">
        <v>2558</v>
      </c>
      <c r="N16" s="147" t="s">
        <v>2559</v>
      </c>
      <c r="O16" s="131" t="s">
        <v>2455</v>
      </c>
      <c r="P16" s="131"/>
      <c r="Q16" s="146">
        <v>44349.486087962963</v>
      </c>
    </row>
    <row r="17" spans="1:17" s="93" customFormat="1" ht="18" x14ac:dyDescent="0.25">
      <c r="A17" s="131" t="str">
        <f>VLOOKUP(E17,'LISTADO ATM'!$A$2:$C$898,3,0)</f>
        <v>NORTE</v>
      </c>
      <c r="B17" s="124" t="s">
        <v>2592</v>
      </c>
      <c r="C17" s="133">
        <v>44348.763032407405</v>
      </c>
      <c r="D17" s="133" t="s">
        <v>2181</v>
      </c>
      <c r="E17" s="121">
        <v>397</v>
      </c>
      <c r="F17" s="131" t="str">
        <f>VLOOKUP(E17,VIP!$A$2:$O13659,2,0)</f>
        <v>DRBR397</v>
      </c>
      <c r="G17" s="131" t="str">
        <f>VLOOKUP(E17,'LISTADO ATM'!$A$2:$B$897,2,0)</f>
        <v xml:space="preserve">ATM Autobanco San Francisco de Macoris </v>
      </c>
      <c r="H17" s="131" t="str">
        <f>VLOOKUP(E17,VIP!$A$2:$O18522,7,FALSE)</f>
        <v>Si</v>
      </c>
      <c r="I17" s="131" t="str">
        <f>VLOOKUP(E17,VIP!$A$2:$O10487,8,FALSE)</f>
        <v>Si</v>
      </c>
      <c r="J17" s="131" t="str">
        <f>VLOOKUP(E17,VIP!$A$2:$O10437,8,FALSE)</f>
        <v>Si</v>
      </c>
      <c r="K17" s="131" t="str">
        <f>VLOOKUP(E17,VIP!$A$2:$O14011,6,0)</f>
        <v>NO</v>
      </c>
      <c r="L17" s="122" t="s">
        <v>2219</v>
      </c>
      <c r="M17" s="147" t="s">
        <v>2558</v>
      </c>
      <c r="N17" s="147" t="s">
        <v>2559</v>
      </c>
      <c r="O17" s="131" t="s">
        <v>2550</v>
      </c>
      <c r="P17" s="131"/>
      <c r="Q17" s="146">
        <v>44349.499895833331</v>
      </c>
    </row>
    <row r="18" spans="1:17" s="93" customFormat="1" ht="18" x14ac:dyDescent="0.25">
      <c r="A18" s="131" t="str">
        <f>VLOOKUP(E18,'LISTADO ATM'!$A$2:$C$898,3,0)</f>
        <v>SUR</v>
      </c>
      <c r="B18" s="124" t="s">
        <v>2591</v>
      </c>
      <c r="C18" s="133">
        <v>44348.764664351853</v>
      </c>
      <c r="D18" s="133" t="s">
        <v>2470</v>
      </c>
      <c r="E18" s="121">
        <v>297</v>
      </c>
      <c r="F18" s="131" t="str">
        <f>VLOOKUP(E18,VIP!$A$2:$O13657,2,0)</f>
        <v>DRBR297</v>
      </c>
      <c r="G18" s="131" t="str">
        <f>VLOOKUP(E18,'LISTADO ATM'!$A$2:$B$897,2,0)</f>
        <v xml:space="preserve">ATM S/M Cadena Ocoa </v>
      </c>
      <c r="H18" s="131" t="str">
        <f>VLOOKUP(E18,VIP!$A$2:$O18520,7,FALSE)</f>
        <v>Si</v>
      </c>
      <c r="I18" s="131" t="str">
        <f>VLOOKUP(E18,VIP!$A$2:$O10485,8,FALSE)</f>
        <v>Si</v>
      </c>
      <c r="J18" s="131" t="str">
        <f>VLOOKUP(E18,VIP!$A$2:$O10435,8,FALSE)</f>
        <v>Si</v>
      </c>
      <c r="K18" s="131" t="str">
        <f>VLOOKUP(E18,VIP!$A$2:$O14009,6,0)</f>
        <v>NO</v>
      </c>
      <c r="L18" s="122" t="s">
        <v>2548</v>
      </c>
      <c r="M18" s="147" t="s">
        <v>2558</v>
      </c>
      <c r="N18" s="132" t="s">
        <v>2453</v>
      </c>
      <c r="O18" s="131" t="s">
        <v>2553</v>
      </c>
      <c r="P18" s="131"/>
      <c r="Q18" s="146">
        <v>44349.505659722221</v>
      </c>
    </row>
    <row r="19" spans="1:17" s="93" customFormat="1" ht="18" x14ac:dyDescent="0.25">
      <c r="A19" s="131" t="str">
        <f>VLOOKUP(E19,'LISTADO ATM'!$A$2:$C$898,3,0)</f>
        <v>DISTRITO NACIONAL</v>
      </c>
      <c r="B19" s="124" t="s">
        <v>2584</v>
      </c>
      <c r="C19" s="133">
        <v>44348.775509259256</v>
      </c>
      <c r="D19" s="133" t="s">
        <v>2180</v>
      </c>
      <c r="E19" s="121">
        <v>34</v>
      </c>
      <c r="F19" s="131" t="str">
        <f>VLOOKUP(E19,VIP!$A$2:$O13649,2,0)</f>
        <v>DRBR034</v>
      </c>
      <c r="G19" s="131" t="str">
        <f>VLOOKUP(E19,'LISTADO ATM'!$A$2:$B$897,2,0)</f>
        <v xml:space="preserve">ATM Plaza de la Salud </v>
      </c>
      <c r="H19" s="131" t="str">
        <f>VLOOKUP(E19,VIP!$A$2:$O18512,7,FALSE)</f>
        <v>Si</v>
      </c>
      <c r="I19" s="131" t="str">
        <f>VLOOKUP(E19,VIP!$A$2:$O10477,8,FALSE)</f>
        <v>Si</v>
      </c>
      <c r="J19" s="131" t="str">
        <f>VLOOKUP(E19,VIP!$A$2:$O10427,8,FALSE)</f>
        <v>Si</v>
      </c>
      <c r="K19" s="131" t="str">
        <f>VLOOKUP(E19,VIP!$A$2:$O14001,6,0)</f>
        <v>NO</v>
      </c>
      <c r="L19" s="122" t="s">
        <v>2219</v>
      </c>
      <c r="M19" s="147" t="s">
        <v>2558</v>
      </c>
      <c r="N19" s="147" t="s">
        <v>2559</v>
      </c>
      <c r="O19" s="131" t="s">
        <v>2455</v>
      </c>
      <c r="P19" s="131"/>
      <c r="Q19" s="146">
        <v>44349.506331018521</v>
      </c>
    </row>
    <row r="20" spans="1:17" s="93" customFormat="1" ht="18" x14ac:dyDescent="0.25">
      <c r="A20" s="131" t="str">
        <f>VLOOKUP(E20,'LISTADO ATM'!$A$2:$C$898,3,0)</f>
        <v>NORTE</v>
      </c>
      <c r="B20" s="124" t="s">
        <v>2585</v>
      </c>
      <c r="C20" s="133">
        <v>44348.770856481482</v>
      </c>
      <c r="D20" s="133" t="s">
        <v>2181</v>
      </c>
      <c r="E20" s="121">
        <v>253</v>
      </c>
      <c r="F20" s="131" t="str">
        <f>VLOOKUP(E20,VIP!$A$2:$O13650,2,0)</f>
        <v>DRBR253</v>
      </c>
      <c r="G20" s="131" t="str">
        <f>VLOOKUP(E20,'LISTADO ATM'!$A$2:$B$897,2,0)</f>
        <v xml:space="preserve">ATM Centro Cuesta Nacional (Santiago) </v>
      </c>
      <c r="H20" s="131" t="str">
        <f>VLOOKUP(E20,VIP!$A$2:$O18513,7,FALSE)</f>
        <v>Si</v>
      </c>
      <c r="I20" s="131" t="str">
        <f>VLOOKUP(E20,VIP!$A$2:$O10478,8,FALSE)</f>
        <v>Si</v>
      </c>
      <c r="J20" s="131" t="str">
        <f>VLOOKUP(E20,VIP!$A$2:$O10428,8,FALSE)</f>
        <v>Si</v>
      </c>
      <c r="K20" s="131" t="str">
        <f>VLOOKUP(E20,VIP!$A$2:$O14002,6,0)</f>
        <v>NO</v>
      </c>
      <c r="L20" s="122" t="s">
        <v>2219</v>
      </c>
      <c r="M20" s="147" t="s">
        <v>2558</v>
      </c>
      <c r="N20" s="147" t="s">
        <v>2559</v>
      </c>
      <c r="O20" s="131" t="s">
        <v>2550</v>
      </c>
      <c r="P20" s="131"/>
      <c r="Q20" s="146">
        <v>44349.506585648145</v>
      </c>
    </row>
    <row r="21" spans="1:17" s="93" customFormat="1" ht="18" x14ac:dyDescent="0.25">
      <c r="A21" s="131" t="str">
        <f>VLOOKUP(E21,'LISTADO ATM'!$A$2:$C$898,3,0)</f>
        <v>DISTRITO NACIONAL</v>
      </c>
      <c r="B21" s="124" t="s">
        <v>2586</v>
      </c>
      <c r="C21" s="133">
        <v>44348.768773148149</v>
      </c>
      <c r="D21" s="133" t="s">
        <v>2449</v>
      </c>
      <c r="E21" s="121">
        <v>517</v>
      </c>
      <c r="F21" s="131" t="str">
        <f>VLOOKUP(E21,VIP!$A$2:$O13651,2,0)</f>
        <v>DRBR517</v>
      </c>
      <c r="G21" s="131" t="str">
        <f>VLOOKUP(E21,'LISTADO ATM'!$A$2:$B$897,2,0)</f>
        <v xml:space="preserve">ATM Autobanco Oficina Sans Soucí </v>
      </c>
      <c r="H21" s="131" t="str">
        <f>VLOOKUP(E21,VIP!$A$2:$O18514,7,FALSE)</f>
        <v>Si</v>
      </c>
      <c r="I21" s="131" t="str">
        <f>VLOOKUP(E21,VIP!$A$2:$O10479,8,FALSE)</f>
        <v>Si</v>
      </c>
      <c r="J21" s="131" t="str">
        <f>VLOOKUP(E21,VIP!$A$2:$O10429,8,FALSE)</f>
        <v>Si</v>
      </c>
      <c r="K21" s="131" t="str">
        <f>VLOOKUP(E21,VIP!$A$2:$O14003,6,0)</f>
        <v>SI</v>
      </c>
      <c r="L21" s="122" t="s">
        <v>2442</v>
      </c>
      <c r="M21" s="147" t="s">
        <v>2558</v>
      </c>
      <c r="N21" s="132" t="s">
        <v>2453</v>
      </c>
      <c r="O21" s="131" t="s">
        <v>2454</v>
      </c>
      <c r="P21" s="131"/>
      <c r="Q21" s="146">
        <v>44349.507962962962</v>
      </c>
    </row>
    <row r="22" spans="1:17" s="93" customFormat="1" ht="18" x14ac:dyDescent="0.25">
      <c r="A22" s="131" t="str">
        <f>VLOOKUP(E22,'LISTADO ATM'!$A$2:$C$898,3,0)</f>
        <v>NORTE</v>
      </c>
      <c r="B22" s="124" t="s">
        <v>2583</v>
      </c>
      <c r="C22" s="133">
        <v>44348.779814814814</v>
      </c>
      <c r="D22" s="133" t="s">
        <v>2181</v>
      </c>
      <c r="E22" s="121">
        <v>144</v>
      </c>
      <c r="F22" s="131" t="str">
        <f>VLOOKUP(E22,VIP!$A$2:$O13648,2,0)</f>
        <v>DRBR144</v>
      </c>
      <c r="G22" s="131" t="str">
        <f>VLOOKUP(E22,'LISTADO ATM'!$A$2:$B$897,2,0)</f>
        <v xml:space="preserve">ATM Oficina Villa Altagracia </v>
      </c>
      <c r="H22" s="131" t="str">
        <f>VLOOKUP(E22,VIP!$A$2:$O18511,7,FALSE)</f>
        <v>Si</v>
      </c>
      <c r="I22" s="131" t="str">
        <f>VLOOKUP(E22,VIP!$A$2:$O10476,8,FALSE)</f>
        <v>Si</v>
      </c>
      <c r="J22" s="131" t="str">
        <f>VLOOKUP(E22,VIP!$A$2:$O10426,8,FALSE)</f>
        <v>Si</v>
      </c>
      <c r="K22" s="131" t="str">
        <f>VLOOKUP(E22,VIP!$A$2:$O14000,6,0)</f>
        <v>SI</v>
      </c>
      <c r="L22" s="122" t="s">
        <v>2219</v>
      </c>
      <c r="M22" s="147" t="s">
        <v>2558</v>
      </c>
      <c r="N22" s="147" t="s">
        <v>2559</v>
      </c>
      <c r="O22" s="131" t="s">
        <v>2550</v>
      </c>
      <c r="P22" s="131"/>
      <c r="Q22" s="146">
        <v>44349.509571759256</v>
      </c>
    </row>
    <row r="23" spans="1:17" s="93" customFormat="1" ht="18" x14ac:dyDescent="0.25">
      <c r="A23" s="131" t="str">
        <f>VLOOKUP(E23,'LISTADO ATM'!$A$2:$C$898,3,0)</f>
        <v>SUR</v>
      </c>
      <c r="B23" s="124" t="s">
        <v>2637</v>
      </c>
      <c r="C23" s="133">
        <v>44348.829062500001</v>
      </c>
      <c r="D23" s="133" t="s">
        <v>2449</v>
      </c>
      <c r="E23" s="121">
        <v>880</v>
      </c>
      <c r="F23" s="131" t="str">
        <f>VLOOKUP(E23,VIP!$A$2:$O13663,2,0)</f>
        <v>DRBR880</v>
      </c>
      <c r="G23" s="131" t="str">
        <f>VLOOKUP(E23,'LISTADO ATM'!$A$2:$B$897,2,0)</f>
        <v xml:space="preserve">ATM Autoservicio Barahona II </v>
      </c>
      <c r="H23" s="131" t="str">
        <f>VLOOKUP(E23,VIP!$A$2:$O18526,7,FALSE)</f>
        <v>Si</v>
      </c>
      <c r="I23" s="131" t="str">
        <f>VLOOKUP(E23,VIP!$A$2:$O10491,8,FALSE)</f>
        <v>Si</v>
      </c>
      <c r="J23" s="131" t="str">
        <f>VLOOKUP(E23,VIP!$A$2:$O10441,8,FALSE)</f>
        <v>Si</v>
      </c>
      <c r="K23" s="131" t="str">
        <f>VLOOKUP(E23,VIP!$A$2:$O14015,6,0)</f>
        <v>SI</v>
      </c>
      <c r="L23" s="122" t="s">
        <v>2548</v>
      </c>
      <c r="M23" s="147" t="s">
        <v>2558</v>
      </c>
      <c r="N23" s="132" t="s">
        <v>2453</v>
      </c>
      <c r="O23" s="131" t="s">
        <v>2454</v>
      </c>
      <c r="P23" s="131"/>
      <c r="Q23" s="146">
        <v>44349.509768518517</v>
      </c>
    </row>
    <row r="24" spans="1:17" s="93" customFormat="1" ht="18" x14ac:dyDescent="0.25">
      <c r="A24" s="131" t="str">
        <f>VLOOKUP(E24,'LISTADO ATM'!$A$2:$C$898,3,0)</f>
        <v>NORTE</v>
      </c>
      <c r="B24" s="124" t="s">
        <v>2638</v>
      </c>
      <c r="C24" s="133">
        <v>44348.799456018518</v>
      </c>
      <c r="D24" s="133" t="s">
        <v>2555</v>
      </c>
      <c r="E24" s="121">
        <v>291</v>
      </c>
      <c r="F24" s="131" t="str">
        <f>VLOOKUP(E24,VIP!$A$2:$O13664,2,0)</f>
        <v>DRBR291</v>
      </c>
      <c r="G24" s="131" t="str">
        <f>VLOOKUP(E24,'LISTADO ATM'!$A$2:$B$897,2,0)</f>
        <v xml:space="preserve">ATM S/M Jumbo Las Colinas </v>
      </c>
      <c r="H24" s="131" t="str">
        <f>VLOOKUP(E24,VIP!$A$2:$O18527,7,FALSE)</f>
        <v>Si</v>
      </c>
      <c r="I24" s="131" t="str">
        <f>VLOOKUP(E24,VIP!$A$2:$O10492,8,FALSE)</f>
        <v>Si</v>
      </c>
      <c r="J24" s="131" t="str">
        <f>VLOOKUP(E24,VIP!$A$2:$O10442,8,FALSE)</f>
        <v>Si</v>
      </c>
      <c r="K24" s="131" t="str">
        <f>VLOOKUP(E24,VIP!$A$2:$O14016,6,0)</f>
        <v>NO</v>
      </c>
      <c r="L24" s="122" t="s">
        <v>2442</v>
      </c>
      <c r="M24" s="147" t="s">
        <v>2558</v>
      </c>
      <c r="N24" s="132" t="s">
        <v>2453</v>
      </c>
      <c r="O24" s="131" t="s">
        <v>2554</v>
      </c>
      <c r="P24" s="131"/>
      <c r="Q24" s="146">
        <v>44349.51221064815</v>
      </c>
    </row>
    <row r="25" spans="1:17" s="93" customFormat="1" ht="18" x14ac:dyDescent="0.25">
      <c r="A25" s="131" t="str">
        <f>VLOOKUP(E25,'LISTADO ATM'!$A$2:$C$898,3,0)</f>
        <v>ESTE</v>
      </c>
      <c r="B25" s="124" t="s">
        <v>2634</v>
      </c>
      <c r="C25" s="133">
        <v>44348.870821759258</v>
      </c>
      <c r="D25" s="133" t="s">
        <v>2470</v>
      </c>
      <c r="E25" s="121">
        <v>268</v>
      </c>
      <c r="F25" s="131" t="str">
        <f>VLOOKUP(E25,VIP!$A$2:$O13659,2,0)</f>
        <v>DRBR268</v>
      </c>
      <c r="G25" s="131" t="str">
        <f>VLOOKUP(E25,'LISTADO ATM'!$A$2:$B$897,2,0)</f>
        <v xml:space="preserve">ATM Autobanco La Altagracia (Higuey) </v>
      </c>
      <c r="H25" s="131" t="str">
        <f>VLOOKUP(E25,VIP!$A$2:$O18522,7,FALSE)</f>
        <v>Si</v>
      </c>
      <c r="I25" s="131" t="str">
        <f>VLOOKUP(E25,VIP!$A$2:$O10487,8,FALSE)</f>
        <v>Si</v>
      </c>
      <c r="J25" s="131" t="str">
        <f>VLOOKUP(E25,VIP!$A$2:$O10437,8,FALSE)</f>
        <v>Si</v>
      </c>
      <c r="K25" s="131" t="str">
        <f>VLOOKUP(E25,VIP!$A$2:$O14011,6,0)</f>
        <v>NO</v>
      </c>
      <c r="L25" s="122" t="s">
        <v>2418</v>
      </c>
      <c r="M25" s="147" t="s">
        <v>2558</v>
      </c>
      <c r="N25" s="147" t="s">
        <v>2559</v>
      </c>
      <c r="O25" s="131" t="s">
        <v>2553</v>
      </c>
      <c r="P25" s="131"/>
      <c r="Q25" s="146">
        <v>44349.530057870368</v>
      </c>
    </row>
    <row r="26" spans="1:17" s="93" customFormat="1" ht="18" x14ac:dyDescent="0.25">
      <c r="A26" s="131" t="str">
        <f>VLOOKUP(E26,'LISTADO ATM'!$A$2:$C$898,3,0)</f>
        <v>NORTE</v>
      </c>
      <c r="B26" s="124" t="s">
        <v>2631</v>
      </c>
      <c r="C26" s="133">
        <v>44348.875219907408</v>
      </c>
      <c r="D26" s="133" t="s">
        <v>2555</v>
      </c>
      <c r="E26" s="121">
        <v>4</v>
      </c>
      <c r="F26" s="131" t="str">
        <f>VLOOKUP(E26,VIP!$A$2:$O13656,2,0)</f>
        <v>DRBR004</v>
      </c>
      <c r="G26" s="131" t="str">
        <f>VLOOKUP(E26,'LISTADO ATM'!$A$2:$B$897,2,0)</f>
        <v>ATM Avenida Rivas</v>
      </c>
      <c r="H26" s="131" t="str">
        <f>VLOOKUP(E26,VIP!$A$2:$O18519,7,FALSE)</f>
        <v>Si</v>
      </c>
      <c r="I26" s="131" t="str">
        <f>VLOOKUP(E26,VIP!$A$2:$O10484,8,FALSE)</f>
        <v>Si</v>
      </c>
      <c r="J26" s="131" t="str">
        <f>VLOOKUP(E26,VIP!$A$2:$O10434,8,FALSE)</f>
        <v>Si</v>
      </c>
      <c r="K26" s="131" t="str">
        <f>VLOOKUP(E26,VIP!$A$2:$O14008,6,0)</f>
        <v>NO</v>
      </c>
      <c r="L26" s="122" t="s">
        <v>2418</v>
      </c>
      <c r="M26" s="147" t="s">
        <v>2558</v>
      </c>
      <c r="N26" s="132" t="s">
        <v>2453</v>
      </c>
      <c r="O26" s="131" t="s">
        <v>2554</v>
      </c>
      <c r="P26" s="131"/>
      <c r="Q26" s="146">
        <v>44349.531307870369</v>
      </c>
    </row>
    <row r="27" spans="1:17" s="93" customFormat="1" ht="18" x14ac:dyDescent="0.25">
      <c r="A27" s="131" t="str">
        <f>VLOOKUP(E27,'LISTADO ATM'!$A$2:$C$898,3,0)</f>
        <v>NORTE</v>
      </c>
      <c r="B27" s="124" t="s">
        <v>2633</v>
      </c>
      <c r="C27" s="133">
        <v>44348.872118055559</v>
      </c>
      <c r="D27" s="133" t="s">
        <v>2555</v>
      </c>
      <c r="E27" s="121">
        <v>351</v>
      </c>
      <c r="F27" s="131" t="str">
        <f>VLOOKUP(E27,VIP!$A$2:$O13658,2,0)</f>
        <v>DRBR351</v>
      </c>
      <c r="G27" s="131" t="str">
        <f>VLOOKUP(E27,'LISTADO ATM'!$A$2:$B$897,2,0)</f>
        <v xml:space="preserve">ATM S/M José Luís (Puerto Plata) </v>
      </c>
      <c r="H27" s="131" t="str">
        <f>VLOOKUP(E27,VIP!$A$2:$O18521,7,FALSE)</f>
        <v>Si</v>
      </c>
      <c r="I27" s="131" t="str">
        <f>VLOOKUP(E27,VIP!$A$2:$O10486,8,FALSE)</f>
        <v>Si</v>
      </c>
      <c r="J27" s="131" t="str">
        <f>VLOOKUP(E27,VIP!$A$2:$O10436,8,FALSE)</f>
        <v>Si</v>
      </c>
      <c r="K27" s="131" t="str">
        <f>VLOOKUP(E27,VIP!$A$2:$O14010,6,0)</f>
        <v>NO</v>
      </c>
      <c r="L27" s="122" t="s">
        <v>2418</v>
      </c>
      <c r="M27" s="147" t="s">
        <v>2558</v>
      </c>
      <c r="N27" s="132" t="s">
        <v>2453</v>
      </c>
      <c r="O27" s="131" t="s">
        <v>2554</v>
      </c>
      <c r="P27" s="131"/>
      <c r="Q27" s="146">
        <v>44349.531944444447</v>
      </c>
    </row>
    <row r="28" spans="1:17" s="93" customFormat="1" ht="18" x14ac:dyDescent="0.25">
      <c r="A28" s="131" t="str">
        <f>VLOOKUP(E28,'LISTADO ATM'!$A$2:$C$898,3,0)</f>
        <v>DISTRITO NACIONAL</v>
      </c>
      <c r="B28" s="124" t="s">
        <v>2629</v>
      </c>
      <c r="C28" s="133">
        <v>44348.878923611112</v>
      </c>
      <c r="D28" s="133" t="s">
        <v>2180</v>
      </c>
      <c r="E28" s="121">
        <v>410</v>
      </c>
      <c r="F28" s="131" t="str">
        <f>VLOOKUP(E28,VIP!$A$2:$O13654,2,0)</f>
        <v>DRBR410</v>
      </c>
      <c r="G28" s="131" t="str">
        <f>VLOOKUP(E28,'LISTADO ATM'!$A$2:$B$897,2,0)</f>
        <v xml:space="preserve">ATM Oficina Las Palmas de Herrera II </v>
      </c>
      <c r="H28" s="131" t="str">
        <f>VLOOKUP(E28,VIP!$A$2:$O18517,7,FALSE)</f>
        <v>Si</v>
      </c>
      <c r="I28" s="131" t="str">
        <f>VLOOKUP(E28,VIP!$A$2:$O10482,8,FALSE)</f>
        <v>Si</v>
      </c>
      <c r="J28" s="131" t="str">
        <f>VLOOKUP(E28,VIP!$A$2:$O10432,8,FALSE)</f>
        <v>Si</v>
      </c>
      <c r="K28" s="131" t="str">
        <f>VLOOKUP(E28,VIP!$A$2:$O14006,6,0)</f>
        <v>NO</v>
      </c>
      <c r="L28" s="122" t="s">
        <v>2466</v>
      </c>
      <c r="M28" s="147" t="s">
        <v>2558</v>
      </c>
      <c r="N28" s="147" t="s">
        <v>2559</v>
      </c>
      <c r="O28" s="131" t="s">
        <v>2455</v>
      </c>
      <c r="P28" s="131"/>
      <c r="Q28" s="146">
        <v>44349.532835648148</v>
      </c>
    </row>
    <row r="29" spans="1:17" s="93" customFormat="1" ht="18" x14ac:dyDescent="0.25">
      <c r="A29" s="131" t="str">
        <f>VLOOKUP(E29,'LISTADO ATM'!$A$2:$C$898,3,0)</f>
        <v>SUR</v>
      </c>
      <c r="B29" s="124" t="s">
        <v>2630</v>
      </c>
      <c r="C29" s="133">
        <v>44348.878645833334</v>
      </c>
      <c r="D29" s="133" t="s">
        <v>2180</v>
      </c>
      <c r="E29" s="121">
        <v>50</v>
      </c>
      <c r="F29" s="131" t="str">
        <f>VLOOKUP(E29,VIP!$A$2:$O13655,2,0)</f>
        <v>DRBR050</v>
      </c>
      <c r="G29" s="131" t="str">
        <f>VLOOKUP(E29,'LISTADO ATM'!$A$2:$B$897,2,0)</f>
        <v xml:space="preserve">ATM Oficina Padre Las Casas (Azua) </v>
      </c>
      <c r="H29" s="131" t="str">
        <f>VLOOKUP(E29,VIP!$A$2:$O18518,7,FALSE)</f>
        <v>Si</v>
      </c>
      <c r="I29" s="131" t="str">
        <f>VLOOKUP(E29,VIP!$A$2:$O10483,8,FALSE)</f>
        <v>Si</v>
      </c>
      <c r="J29" s="131" t="str">
        <f>VLOOKUP(E29,VIP!$A$2:$O10433,8,FALSE)</f>
        <v>Si</v>
      </c>
      <c r="K29" s="131" t="str">
        <f>VLOOKUP(E29,VIP!$A$2:$O14007,6,0)</f>
        <v>NO</v>
      </c>
      <c r="L29" s="122" t="s">
        <v>2245</v>
      </c>
      <c r="M29" s="147" t="s">
        <v>2558</v>
      </c>
      <c r="N29" s="147" t="s">
        <v>2559</v>
      </c>
      <c r="O29" s="131" t="s">
        <v>2455</v>
      </c>
      <c r="P29" s="131"/>
      <c r="Q29" s="146">
        <v>44349.533067129632</v>
      </c>
    </row>
    <row r="30" spans="1:17" s="93" customFormat="1" ht="18" x14ac:dyDescent="0.25">
      <c r="A30" s="131" t="str">
        <f>VLOOKUP(E30,'LISTADO ATM'!$A$2:$C$898,3,0)</f>
        <v>NORTE</v>
      </c>
      <c r="B30" s="124" t="s">
        <v>2640</v>
      </c>
      <c r="C30" s="133">
        <v>44349.070567129631</v>
      </c>
      <c r="D30" s="133" t="s">
        <v>2181</v>
      </c>
      <c r="E30" s="121">
        <v>854</v>
      </c>
      <c r="F30" s="131" t="str">
        <f>VLOOKUP(E30,VIP!$A$2:$O13649,2,0)</f>
        <v>DRBR854</v>
      </c>
      <c r="G30" s="131" t="str">
        <f>VLOOKUP(E30,'LISTADO ATM'!$A$2:$B$897,2,0)</f>
        <v xml:space="preserve">ATM Centro Comercial Blanco Batista </v>
      </c>
      <c r="H30" s="131" t="str">
        <f>VLOOKUP(E30,VIP!$A$2:$O18512,7,FALSE)</f>
        <v>Si</v>
      </c>
      <c r="I30" s="131" t="str">
        <f>VLOOKUP(E30,VIP!$A$2:$O10477,8,FALSE)</f>
        <v>Si</v>
      </c>
      <c r="J30" s="131" t="str">
        <f>VLOOKUP(E30,VIP!$A$2:$O10427,8,FALSE)</f>
        <v>Si</v>
      </c>
      <c r="K30" s="131" t="str">
        <f>VLOOKUP(E30,VIP!$A$2:$O14001,6,0)</f>
        <v>NO</v>
      </c>
      <c r="L30" s="122" t="s">
        <v>2219</v>
      </c>
      <c r="M30" s="147" t="s">
        <v>2558</v>
      </c>
      <c r="N30" s="147" t="s">
        <v>2559</v>
      </c>
      <c r="O30" s="131" t="s">
        <v>2550</v>
      </c>
      <c r="P30" s="131"/>
      <c r="Q30" s="146">
        <v>44349.551678240743</v>
      </c>
    </row>
    <row r="31" spans="1:17" s="93" customFormat="1" ht="18" x14ac:dyDescent="0.25">
      <c r="A31" s="131" t="str">
        <f>VLOOKUP(E31,'LISTADO ATM'!$A$2:$C$898,3,0)</f>
        <v>DISTRITO NACIONAL</v>
      </c>
      <c r="B31" s="124" t="s">
        <v>2657</v>
      </c>
      <c r="C31" s="133">
        <v>44349.41878472222</v>
      </c>
      <c r="D31" s="133" t="s">
        <v>2449</v>
      </c>
      <c r="E31" s="121">
        <v>461</v>
      </c>
      <c r="F31" s="131" t="str">
        <f>VLOOKUP(E31,VIP!$A$2:$O13654,2,0)</f>
        <v>DRBR461</v>
      </c>
      <c r="G31" s="131" t="str">
        <f>VLOOKUP(E31,'LISTADO ATM'!$A$2:$B$897,2,0)</f>
        <v xml:space="preserve">ATM Autobanco Sarasota I </v>
      </c>
      <c r="H31" s="131" t="str">
        <f>VLOOKUP(E31,VIP!$A$2:$O18517,7,FALSE)</f>
        <v>Si</v>
      </c>
      <c r="I31" s="131" t="str">
        <f>VLOOKUP(E31,VIP!$A$2:$O10482,8,FALSE)</f>
        <v>Si</v>
      </c>
      <c r="J31" s="131" t="str">
        <f>VLOOKUP(E31,VIP!$A$2:$O10432,8,FALSE)</f>
        <v>Si</v>
      </c>
      <c r="K31" s="131" t="str">
        <f>VLOOKUP(E31,VIP!$A$2:$O14006,6,0)</f>
        <v>SI</v>
      </c>
      <c r="L31" s="122" t="s">
        <v>2418</v>
      </c>
      <c r="M31" s="147" t="s">
        <v>2558</v>
      </c>
      <c r="N31" s="132" t="s">
        <v>2453</v>
      </c>
      <c r="O31" s="131" t="s">
        <v>2454</v>
      </c>
      <c r="P31" s="131"/>
      <c r="Q31" s="146">
        <v>44349.552939814814</v>
      </c>
    </row>
    <row r="32" spans="1:17" s="93" customFormat="1" ht="18" x14ac:dyDescent="0.25">
      <c r="A32" s="131" t="str">
        <f>VLOOKUP(E32,'LISTADO ATM'!$A$2:$C$898,3,0)</f>
        <v>DISTRITO NACIONAL</v>
      </c>
      <c r="B32" s="124" t="s">
        <v>2626</v>
      </c>
      <c r="C32" s="133">
        <v>44348.887777777774</v>
      </c>
      <c r="D32" s="133" t="s">
        <v>2180</v>
      </c>
      <c r="E32" s="121">
        <v>23</v>
      </c>
      <c r="F32" s="131" t="str">
        <f>VLOOKUP(E32,VIP!$A$2:$O13651,2,0)</f>
        <v>DRBR023</v>
      </c>
      <c r="G32" s="131" t="str">
        <f>VLOOKUP(E32,'LISTADO ATM'!$A$2:$B$897,2,0)</f>
        <v xml:space="preserve">ATM Oficina México </v>
      </c>
      <c r="H32" s="131" t="str">
        <f>VLOOKUP(E32,VIP!$A$2:$O18514,7,FALSE)</f>
        <v>Si</v>
      </c>
      <c r="I32" s="131" t="str">
        <f>VLOOKUP(E32,VIP!$A$2:$O10479,8,FALSE)</f>
        <v>Si</v>
      </c>
      <c r="J32" s="131" t="str">
        <f>VLOOKUP(E32,VIP!$A$2:$O10429,8,FALSE)</f>
        <v>Si</v>
      </c>
      <c r="K32" s="131" t="str">
        <f>VLOOKUP(E32,VIP!$A$2:$O14003,6,0)</f>
        <v>NO</v>
      </c>
      <c r="L32" s="122" t="s">
        <v>2466</v>
      </c>
      <c r="M32" s="147" t="s">
        <v>2558</v>
      </c>
      <c r="N32" s="147" t="s">
        <v>2559</v>
      </c>
      <c r="O32" s="131" t="s">
        <v>2455</v>
      </c>
      <c r="P32" s="131"/>
      <c r="Q32" s="146">
        <v>44349.553182870368</v>
      </c>
    </row>
    <row r="33" spans="1:17" s="93" customFormat="1" ht="18" x14ac:dyDescent="0.25">
      <c r="A33" s="131" t="str">
        <f>VLOOKUP(E33,'LISTADO ATM'!$A$2:$C$898,3,0)</f>
        <v>DISTRITO NACIONAL</v>
      </c>
      <c r="B33" s="124" t="s">
        <v>2623</v>
      </c>
      <c r="C33" s="133">
        <v>44348.923090277778</v>
      </c>
      <c r="D33" s="133" t="s">
        <v>2180</v>
      </c>
      <c r="E33" s="121">
        <v>917</v>
      </c>
      <c r="F33" s="131" t="str">
        <f>VLOOKUP(E33,VIP!$A$2:$O13648,2,0)</f>
        <v>DRBR01B</v>
      </c>
      <c r="G33" s="131" t="str">
        <f>VLOOKUP(E33,'LISTADO ATM'!$A$2:$B$897,2,0)</f>
        <v xml:space="preserve">ATM Oficina Los Mina </v>
      </c>
      <c r="H33" s="131" t="str">
        <f>VLOOKUP(E33,VIP!$A$2:$O18511,7,FALSE)</f>
        <v>Si</v>
      </c>
      <c r="I33" s="131" t="str">
        <f>VLOOKUP(E33,VIP!$A$2:$O10476,8,FALSE)</f>
        <v>Si</v>
      </c>
      <c r="J33" s="131" t="str">
        <f>VLOOKUP(E33,VIP!$A$2:$O10426,8,FALSE)</f>
        <v>Si</v>
      </c>
      <c r="K33" s="131" t="str">
        <f>VLOOKUP(E33,VIP!$A$2:$O14000,6,0)</f>
        <v>NO</v>
      </c>
      <c r="L33" s="122" t="s">
        <v>2219</v>
      </c>
      <c r="M33" s="147" t="s">
        <v>2558</v>
      </c>
      <c r="N33" s="147" t="s">
        <v>2559</v>
      </c>
      <c r="O33" s="131" t="s">
        <v>2455</v>
      </c>
      <c r="P33" s="131"/>
      <c r="Q33" s="146">
        <v>44349.554710648146</v>
      </c>
    </row>
    <row r="34" spans="1:17" s="93" customFormat="1" ht="18" x14ac:dyDescent="0.25">
      <c r="A34" s="131" t="str">
        <f>VLOOKUP(E34,'LISTADO ATM'!$A$2:$C$898,3,0)</f>
        <v>DISTRITO NACIONAL</v>
      </c>
      <c r="B34" s="124" t="s">
        <v>2647</v>
      </c>
      <c r="C34" s="133">
        <v>44349.047118055554</v>
      </c>
      <c r="D34" s="133" t="s">
        <v>2449</v>
      </c>
      <c r="E34" s="121">
        <v>507</v>
      </c>
      <c r="F34" s="131" t="str">
        <f>VLOOKUP(E34,VIP!$A$2:$O13656,2,0)</f>
        <v>DRBR507</v>
      </c>
      <c r="G34" s="131" t="str">
        <f>VLOOKUP(E34,'LISTADO ATM'!$A$2:$B$897,2,0)</f>
        <v>ATM Estación Sigma Boca Chica</v>
      </c>
      <c r="H34" s="131" t="str">
        <f>VLOOKUP(E34,VIP!$A$2:$O18519,7,FALSE)</f>
        <v>Si</v>
      </c>
      <c r="I34" s="131" t="str">
        <f>VLOOKUP(E34,VIP!$A$2:$O10484,8,FALSE)</f>
        <v>Si</v>
      </c>
      <c r="J34" s="131" t="str">
        <f>VLOOKUP(E34,VIP!$A$2:$O10434,8,FALSE)</f>
        <v>Si</v>
      </c>
      <c r="K34" s="131" t="str">
        <f>VLOOKUP(E34,VIP!$A$2:$O14008,6,0)</f>
        <v>NO</v>
      </c>
      <c r="L34" s="122" t="s">
        <v>2442</v>
      </c>
      <c r="M34" s="147" t="s">
        <v>2558</v>
      </c>
      <c r="N34" s="132" t="s">
        <v>2453</v>
      </c>
      <c r="O34" s="131" t="s">
        <v>2454</v>
      </c>
      <c r="P34" s="131"/>
      <c r="Q34" s="146">
        <v>44349.555659722224</v>
      </c>
    </row>
    <row r="35" spans="1:17" s="93" customFormat="1" ht="18" x14ac:dyDescent="0.25">
      <c r="A35" s="131" t="str">
        <f>VLOOKUP(E35,'LISTADO ATM'!$A$2:$C$898,3,0)</f>
        <v>DISTRITO NACIONAL</v>
      </c>
      <c r="B35" s="124" t="s">
        <v>2655</v>
      </c>
      <c r="C35" s="133">
        <v>44349.44462962963</v>
      </c>
      <c r="D35" s="133" t="s">
        <v>2449</v>
      </c>
      <c r="E35" s="121">
        <v>415</v>
      </c>
      <c r="F35" s="131" t="str">
        <f>VLOOKUP(E35,VIP!$A$2:$O13652,2,0)</f>
        <v>DRBR415</v>
      </c>
      <c r="G35" s="131" t="str">
        <f>VLOOKUP(E35,'LISTADO ATM'!$A$2:$B$897,2,0)</f>
        <v xml:space="preserve">ATM Autobanco San Martín I </v>
      </c>
      <c r="H35" s="131" t="str">
        <f>VLOOKUP(E35,VIP!$A$2:$O18515,7,FALSE)</f>
        <v>Si</v>
      </c>
      <c r="I35" s="131" t="str">
        <f>VLOOKUP(E35,VIP!$A$2:$O10480,8,FALSE)</f>
        <v>Si</v>
      </c>
      <c r="J35" s="131" t="str">
        <f>VLOOKUP(E35,VIP!$A$2:$O10430,8,FALSE)</f>
        <v>Si</v>
      </c>
      <c r="K35" s="131" t="str">
        <f>VLOOKUP(E35,VIP!$A$2:$O14004,6,0)</f>
        <v>NO</v>
      </c>
      <c r="L35" s="122" t="s">
        <v>2418</v>
      </c>
      <c r="M35" s="147" t="s">
        <v>2558</v>
      </c>
      <c r="N35" s="132" t="s">
        <v>2453</v>
      </c>
      <c r="O35" s="131" t="s">
        <v>2454</v>
      </c>
      <c r="P35" s="131"/>
      <c r="Q35" s="146">
        <v>44349.556550925925</v>
      </c>
    </row>
    <row r="36" spans="1:17" s="93" customFormat="1" ht="18" x14ac:dyDescent="0.25">
      <c r="A36" s="131" t="str">
        <f>VLOOKUP(E36,'LISTADO ATM'!$A$2:$C$898,3,0)</f>
        <v>DISTRITO NACIONAL</v>
      </c>
      <c r="B36" s="124" t="s">
        <v>2641</v>
      </c>
      <c r="C36" s="133">
        <v>44349.060543981483</v>
      </c>
      <c r="D36" s="133" t="s">
        <v>2180</v>
      </c>
      <c r="E36" s="121">
        <v>415</v>
      </c>
      <c r="F36" s="131" t="str">
        <f>VLOOKUP(E36,VIP!$A$2:$O13650,2,0)</f>
        <v>DRBR415</v>
      </c>
      <c r="G36" s="131" t="str">
        <f>VLOOKUP(E36,'LISTADO ATM'!$A$2:$B$897,2,0)</f>
        <v xml:space="preserve">ATM Autobanco San Martín I </v>
      </c>
      <c r="H36" s="131" t="str">
        <f>VLOOKUP(E36,VIP!$A$2:$O18513,7,FALSE)</f>
        <v>Si</v>
      </c>
      <c r="I36" s="131" t="str">
        <f>VLOOKUP(E36,VIP!$A$2:$O10478,8,FALSE)</f>
        <v>Si</v>
      </c>
      <c r="J36" s="131" t="str">
        <f>VLOOKUP(E36,VIP!$A$2:$O10428,8,FALSE)</f>
        <v>Si</v>
      </c>
      <c r="K36" s="131" t="str">
        <f>VLOOKUP(E36,VIP!$A$2:$O14002,6,0)</f>
        <v>NO</v>
      </c>
      <c r="L36" s="122" t="s">
        <v>2466</v>
      </c>
      <c r="M36" s="147" t="s">
        <v>2558</v>
      </c>
      <c r="N36" s="147" t="s">
        <v>2559</v>
      </c>
      <c r="O36" s="131" t="s">
        <v>2455</v>
      </c>
      <c r="P36" s="131"/>
      <c r="Q36" s="146">
        <v>44349.556550925925</v>
      </c>
    </row>
    <row r="37" spans="1:17" s="93" customFormat="1" ht="18" x14ac:dyDescent="0.25">
      <c r="A37" s="131" t="str">
        <f>VLOOKUP(E37,'LISTADO ATM'!$A$2:$C$898,3,0)</f>
        <v>NORTE</v>
      </c>
      <c r="B37" s="124" t="s">
        <v>2624</v>
      </c>
      <c r="C37" s="133">
        <v>44348.904513888891</v>
      </c>
      <c r="D37" s="133" t="s">
        <v>2555</v>
      </c>
      <c r="E37" s="121">
        <v>763</v>
      </c>
      <c r="F37" s="131" t="str">
        <f>VLOOKUP(E37,VIP!$A$2:$O13649,2,0)</f>
        <v>DRBR439</v>
      </c>
      <c r="G37" s="131" t="str">
        <f>VLOOKUP(E37,'LISTADO ATM'!$A$2:$B$897,2,0)</f>
        <v xml:space="preserve">ATM UNP Montellano </v>
      </c>
      <c r="H37" s="131" t="str">
        <f>VLOOKUP(E37,VIP!$A$2:$O18512,7,FALSE)</f>
        <v>Si</v>
      </c>
      <c r="I37" s="131" t="str">
        <f>VLOOKUP(E37,VIP!$A$2:$O10477,8,FALSE)</f>
        <v>Si</v>
      </c>
      <c r="J37" s="131" t="str">
        <f>VLOOKUP(E37,VIP!$A$2:$O10427,8,FALSE)</f>
        <v>Si</v>
      </c>
      <c r="K37" s="131" t="str">
        <f>VLOOKUP(E37,VIP!$A$2:$O14001,6,0)</f>
        <v>NO</v>
      </c>
      <c r="L37" s="122" t="s">
        <v>2418</v>
      </c>
      <c r="M37" s="147" t="s">
        <v>2558</v>
      </c>
      <c r="N37" s="132" t="s">
        <v>2453</v>
      </c>
      <c r="O37" s="131" t="s">
        <v>2554</v>
      </c>
      <c r="P37" s="131"/>
      <c r="Q37" s="146">
        <v>44349.556597222225</v>
      </c>
    </row>
    <row r="38" spans="1:17" s="93" customFormat="1" ht="18" x14ac:dyDescent="0.25">
      <c r="A38" s="131" t="str">
        <f>VLOOKUP(E38,'LISTADO ATM'!$A$2:$C$898,3,0)</f>
        <v>ESTE</v>
      </c>
      <c r="B38" s="124" t="s">
        <v>2648</v>
      </c>
      <c r="C38" s="133">
        <v>44349.032384259262</v>
      </c>
      <c r="D38" s="133" t="s">
        <v>2449</v>
      </c>
      <c r="E38" s="121">
        <v>963</v>
      </c>
      <c r="F38" s="131" t="str">
        <f>VLOOKUP(E38,VIP!$A$2:$O13657,2,0)</f>
        <v>DRBR963</v>
      </c>
      <c r="G38" s="131" t="str">
        <f>VLOOKUP(E38,'LISTADO ATM'!$A$2:$B$897,2,0)</f>
        <v xml:space="preserve">ATM Multiplaza La Romana </v>
      </c>
      <c r="H38" s="131" t="str">
        <f>VLOOKUP(E38,VIP!$A$2:$O18520,7,FALSE)</f>
        <v>Si</v>
      </c>
      <c r="I38" s="131" t="str">
        <f>VLOOKUP(E38,VIP!$A$2:$O10485,8,FALSE)</f>
        <v>Si</v>
      </c>
      <c r="J38" s="131" t="str">
        <f>VLOOKUP(E38,VIP!$A$2:$O10435,8,FALSE)</f>
        <v>Si</v>
      </c>
      <c r="K38" s="131" t="str">
        <f>VLOOKUP(E38,VIP!$A$2:$O14009,6,0)</f>
        <v>NO</v>
      </c>
      <c r="L38" s="122" t="s">
        <v>2418</v>
      </c>
      <c r="M38" s="147" t="s">
        <v>2558</v>
      </c>
      <c r="N38" s="132" t="s">
        <v>2453</v>
      </c>
      <c r="O38" s="131" t="s">
        <v>2454</v>
      </c>
      <c r="P38" s="131"/>
      <c r="Q38" s="146">
        <v>44349.557789351849</v>
      </c>
    </row>
    <row r="39" spans="1:17" s="93" customFormat="1" ht="18" x14ac:dyDescent="0.25">
      <c r="A39" s="131" t="str">
        <f>VLOOKUP(E39,'LISTADO ATM'!$A$2:$C$898,3,0)</f>
        <v>NORTE</v>
      </c>
      <c r="B39" s="124" t="s">
        <v>2645</v>
      </c>
      <c r="C39" s="133">
        <v>44349.055810185186</v>
      </c>
      <c r="D39" s="133" t="s">
        <v>2555</v>
      </c>
      <c r="E39" s="121">
        <v>747</v>
      </c>
      <c r="F39" s="131" t="str">
        <f>VLOOKUP(E39,VIP!$A$2:$O13654,2,0)</f>
        <v>DRBR200</v>
      </c>
      <c r="G39" s="131" t="str">
        <f>VLOOKUP(E39,'LISTADO ATM'!$A$2:$B$897,2,0)</f>
        <v xml:space="preserve">ATM Club BR (Santiago) </v>
      </c>
      <c r="H39" s="131" t="str">
        <f>VLOOKUP(E39,VIP!$A$2:$O18517,7,FALSE)</f>
        <v>Si</v>
      </c>
      <c r="I39" s="131" t="str">
        <f>VLOOKUP(E39,VIP!$A$2:$O10482,8,FALSE)</f>
        <v>Si</v>
      </c>
      <c r="J39" s="131" t="str">
        <f>VLOOKUP(E39,VIP!$A$2:$O10432,8,FALSE)</f>
        <v>Si</v>
      </c>
      <c r="K39" s="131" t="str">
        <f>VLOOKUP(E39,VIP!$A$2:$O14006,6,0)</f>
        <v>SI</v>
      </c>
      <c r="L39" s="122" t="s">
        <v>2442</v>
      </c>
      <c r="M39" s="147" t="s">
        <v>2558</v>
      </c>
      <c r="N39" s="132" t="s">
        <v>2453</v>
      </c>
      <c r="O39" s="131" t="s">
        <v>2554</v>
      </c>
      <c r="P39" s="131"/>
      <c r="Q39" s="146">
        <v>44349.557997685188</v>
      </c>
    </row>
    <row r="40" spans="1:17" s="93" customFormat="1" ht="18" x14ac:dyDescent="0.25">
      <c r="A40" s="131" t="str">
        <f>VLOOKUP(E40,'LISTADO ATM'!$A$2:$C$898,3,0)</f>
        <v>DISTRITO NACIONAL</v>
      </c>
      <c r="B40" s="124" t="s">
        <v>2643</v>
      </c>
      <c r="C40" s="133">
        <v>44349.057233796295</v>
      </c>
      <c r="D40" s="133" t="s">
        <v>2180</v>
      </c>
      <c r="E40" s="121">
        <v>232</v>
      </c>
      <c r="F40" s="131" t="str">
        <f>VLOOKUP(E40,VIP!$A$2:$O13652,2,0)</f>
        <v>DRBR232</v>
      </c>
      <c r="G40" s="131" t="str">
        <f>VLOOKUP(E40,'LISTADO ATM'!$A$2:$B$897,2,0)</f>
        <v xml:space="preserve">ATM S/M Nacional Charles de Gaulle </v>
      </c>
      <c r="H40" s="131" t="str">
        <f>VLOOKUP(E40,VIP!$A$2:$O18515,7,FALSE)</f>
        <v>Si</v>
      </c>
      <c r="I40" s="131" t="str">
        <f>VLOOKUP(E40,VIP!$A$2:$O10480,8,FALSE)</f>
        <v>Si</v>
      </c>
      <c r="J40" s="131" t="str">
        <f>VLOOKUP(E40,VIP!$A$2:$O10430,8,FALSE)</f>
        <v>Si</v>
      </c>
      <c r="K40" s="131" t="str">
        <f>VLOOKUP(E40,VIP!$A$2:$O14004,6,0)</f>
        <v>SI</v>
      </c>
      <c r="L40" s="122" t="s">
        <v>2219</v>
      </c>
      <c r="M40" s="147" t="s">
        <v>2558</v>
      </c>
      <c r="N40" s="147" t="s">
        <v>2559</v>
      </c>
      <c r="O40" s="131" t="s">
        <v>2455</v>
      </c>
      <c r="P40" s="131"/>
      <c r="Q40" s="146">
        <v>44349.558993055558</v>
      </c>
    </row>
    <row r="41" spans="1:17" s="93" customFormat="1" ht="18" x14ac:dyDescent="0.25">
      <c r="A41" s="131" t="str">
        <f>VLOOKUP(E41,'LISTADO ATM'!$A$2:$C$898,3,0)</f>
        <v>DISTRITO NACIONAL</v>
      </c>
      <c r="B41" s="124" t="s">
        <v>2649</v>
      </c>
      <c r="C41" s="133">
        <v>44349.330810185187</v>
      </c>
      <c r="D41" s="133" t="s">
        <v>2180</v>
      </c>
      <c r="E41" s="121">
        <v>85</v>
      </c>
      <c r="F41" s="131" t="str">
        <f>VLOOKUP(E41,VIP!$A$2:$O13650,2,0)</f>
        <v>DRBR085</v>
      </c>
      <c r="G41" s="131" t="str">
        <f>VLOOKUP(E41,'LISTADO ATM'!$A$2:$B$897,2,0)</f>
        <v xml:space="preserve">ATM Oficina San Isidro (Fuerza Aérea) </v>
      </c>
      <c r="H41" s="131" t="str">
        <f>VLOOKUP(E41,VIP!$A$2:$O18513,7,FALSE)</f>
        <v>Si</v>
      </c>
      <c r="I41" s="131" t="str">
        <f>VLOOKUP(E41,VIP!$A$2:$O10478,8,FALSE)</f>
        <v>Si</v>
      </c>
      <c r="J41" s="131" t="str">
        <f>VLOOKUP(E41,VIP!$A$2:$O10428,8,FALSE)</f>
        <v>Si</v>
      </c>
      <c r="K41" s="131" t="str">
        <f>VLOOKUP(E41,VIP!$A$2:$O14002,6,0)</f>
        <v>NO</v>
      </c>
      <c r="L41" s="122" t="s">
        <v>2219</v>
      </c>
      <c r="M41" s="147" t="s">
        <v>2558</v>
      </c>
      <c r="N41" s="147" t="s">
        <v>2559</v>
      </c>
      <c r="O41" s="131" t="s">
        <v>2455</v>
      </c>
      <c r="P41" s="131"/>
      <c r="Q41" s="146">
        <v>44349.561759259261</v>
      </c>
    </row>
    <row r="42" spans="1:17" s="93" customFormat="1" ht="18" x14ac:dyDescent="0.25">
      <c r="A42" s="131" t="str">
        <f>VLOOKUP(E42,'LISTADO ATM'!$A$2:$C$898,3,0)</f>
        <v>DISTRITO NACIONAL</v>
      </c>
      <c r="B42" s="124" t="s">
        <v>2651</v>
      </c>
      <c r="C42" s="133">
        <v>44349.320729166669</v>
      </c>
      <c r="D42" s="133" t="s">
        <v>2180</v>
      </c>
      <c r="E42" s="121">
        <v>761</v>
      </c>
      <c r="F42" s="131" t="str">
        <f>VLOOKUP(E42,VIP!$A$2:$O13652,2,0)</f>
        <v>DRBR761</v>
      </c>
      <c r="G42" s="131" t="str">
        <f>VLOOKUP(E42,'LISTADO ATM'!$A$2:$B$897,2,0)</f>
        <v xml:space="preserve">ATM ISSPOL </v>
      </c>
      <c r="H42" s="131" t="str">
        <f>VLOOKUP(E42,VIP!$A$2:$O18515,7,FALSE)</f>
        <v>Si</v>
      </c>
      <c r="I42" s="131" t="str">
        <f>VLOOKUP(E42,VIP!$A$2:$O10480,8,FALSE)</f>
        <v>Si</v>
      </c>
      <c r="J42" s="131" t="str">
        <f>VLOOKUP(E42,VIP!$A$2:$O10430,8,FALSE)</f>
        <v>Si</v>
      </c>
      <c r="K42" s="131" t="str">
        <f>VLOOKUP(E42,VIP!$A$2:$O14004,6,0)</f>
        <v>NO</v>
      </c>
      <c r="L42" s="122" t="s">
        <v>2245</v>
      </c>
      <c r="M42" s="147" t="s">
        <v>2558</v>
      </c>
      <c r="N42" s="147" t="s">
        <v>2559</v>
      </c>
      <c r="O42" s="131" t="s">
        <v>2455</v>
      </c>
      <c r="P42" s="131"/>
      <c r="Q42" s="146">
        <v>44349.561759259261</v>
      </c>
    </row>
    <row r="43" spans="1:17" s="93" customFormat="1" ht="18" x14ac:dyDescent="0.25">
      <c r="A43" s="131" t="str">
        <f>VLOOKUP(E43,'LISTADO ATM'!$A$2:$C$898,3,0)</f>
        <v>NORTE</v>
      </c>
      <c r="B43" s="124" t="s">
        <v>2656</v>
      </c>
      <c r="C43" s="133">
        <v>44349.421550925923</v>
      </c>
      <c r="D43" s="133" t="s">
        <v>2470</v>
      </c>
      <c r="E43" s="121">
        <v>712</v>
      </c>
      <c r="F43" s="131" t="str">
        <f>VLOOKUP(E43,VIP!$A$2:$O13653,2,0)</f>
        <v>DRBR128</v>
      </c>
      <c r="G43" s="131" t="str">
        <f>VLOOKUP(E43,'LISTADO ATM'!$A$2:$B$897,2,0)</f>
        <v xml:space="preserve">ATM Oficina Imbert </v>
      </c>
      <c r="H43" s="131" t="str">
        <f>VLOOKUP(E43,VIP!$A$2:$O18516,7,FALSE)</f>
        <v>Si</v>
      </c>
      <c r="I43" s="131" t="str">
        <f>VLOOKUP(E43,VIP!$A$2:$O10481,8,FALSE)</f>
        <v>Si</v>
      </c>
      <c r="J43" s="131" t="str">
        <f>VLOOKUP(E43,VIP!$A$2:$O10431,8,FALSE)</f>
        <v>Si</v>
      </c>
      <c r="K43" s="131" t="str">
        <f>VLOOKUP(E43,VIP!$A$2:$O14005,6,0)</f>
        <v>SI</v>
      </c>
      <c r="L43" s="122" t="s">
        <v>2418</v>
      </c>
      <c r="M43" s="147" t="s">
        <v>2558</v>
      </c>
      <c r="N43" s="147" t="s">
        <v>2559</v>
      </c>
      <c r="O43" s="131" t="s">
        <v>2557</v>
      </c>
      <c r="P43" s="131"/>
      <c r="Q43" s="146">
        <v>44349.561840277776</v>
      </c>
    </row>
    <row r="44" spans="1:17" s="93" customFormat="1" ht="18" x14ac:dyDescent="0.25">
      <c r="A44" s="131" t="str">
        <f>VLOOKUP(E44,'LISTADO ATM'!$A$2:$C$898,3,0)</f>
        <v>NORTE</v>
      </c>
      <c r="B44" s="124" t="s">
        <v>2652</v>
      </c>
      <c r="C44" s="133">
        <v>44349.312094907407</v>
      </c>
      <c r="D44" s="133" t="s">
        <v>2470</v>
      </c>
      <c r="E44" s="121">
        <v>63</v>
      </c>
      <c r="F44" s="131" t="str">
        <f>VLOOKUP(E44,VIP!$A$2:$O13653,2,0)</f>
        <v>DRBR063</v>
      </c>
      <c r="G44" s="131" t="str">
        <f>VLOOKUP(E44,'LISTADO ATM'!$A$2:$B$897,2,0)</f>
        <v xml:space="preserve">ATM Oficina Villa Vásquez (Montecristi) </v>
      </c>
      <c r="H44" s="131" t="str">
        <f>VLOOKUP(E44,VIP!$A$2:$O18516,7,FALSE)</f>
        <v>Si</v>
      </c>
      <c r="I44" s="131" t="str">
        <f>VLOOKUP(E44,VIP!$A$2:$O10481,8,FALSE)</f>
        <v>Si</v>
      </c>
      <c r="J44" s="131" t="str">
        <f>VLOOKUP(E44,VIP!$A$2:$O10431,8,FALSE)</f>
        <v>Si</v>
      </c>
      <c r="K44" s="131" t="str">
        <f>VLOOKUP(E44,VIP!$A$2:$O14005,6,0)</f>
        <v>NO</v>
      </c>
      <c r="L44" s="122" t="s">
        <v>2418</v>
      </c>
      <c r="M44" s="147" t="s">
        <v>2558</v>
      </c>
      <c r="N44" s="132" t="s">
        <v>2453</v>
      </c>
      <c r="O44" s="131" t="s">
        <v>2557</v>
      </c>
      <c r="P44" s="131"/>
      <c r="Q44" s="146">
        <v>44349.562152777777</v>
      </c>
    </row>
    <row r="45" spans="1:17" s="93" customFormat="1" ht="18" x14ac:dyDescent="0.25">
      <c r="A45" s="131" t="str">
        <f>VLOOKUP(E45,'LISTADO ATM'!$A$2:$C$898,3,0)</f>
        <v>NORTE</v>
      </c>
      <c r="B45" s="124" t="s">
        <v>2665</v>
      </c>
      <c r="C45" s="133">
        <v>44349.397407407407</v>
      </c>
      <c r="D45" s="133" t="s">
        <v>2470</v>
      </c>
      <c r="E45" s="121">
        <v>53</v>
      </c>
      <c r="F45" s="131" t="str">
        <f>VLOOKUP(E45,VIP!$A$2:$O13662,2,0)</f>
        <v>DRBR053</v>
      </c>
      <c r="G45" s="131" t="str">
        <f>VLOOKUP(E45,'LISTADO ATM'!$A$2:$B$897,2,0)</f>
        <v xml:space="preserve">ATM Oficina Constanza </v>
      </c>
      <c r="H45" s="131" t="str">
        <f>VLOOKUP(E45,VIP!$A$2:$O18525,7,FALSE)</f>
        <v>Si</v>
      </c>
      <c r="I45" s="131" t="str">
        <f>VLOOKUP(E45,VIP!$A$2:$O10490,8,FALSE)</f>
        <v>Si</v>
      </c>
      <c r="J45" s="131" t="str">
        <f>VLOOKUP(E45,VIP!$A$2:$O10440,8,FALSE)</f>
        <v>Si</v>
      </c>
      <c r="K45" s="131" t="str">
        <f>VLOOKUP(E45,VIP!$A$2:$O14014,6,0)</f>
        <v>NO</v>
      </c>
      <c r="L45" s="122" t="s">
        <v>2442</v>
      </c>
      <c r="M45" s="147" t="s">
        <v>2558</v>
      </c>
      <c r="N45" s="147" t="s">
        <v>2559</v>
      </c>
      <c r="O45" s="131" t="s">
        <v>2557</v>
      </c>
      <c r="P45" s="131"/>
      <c r="Q45" s="146">
        <v>44349.564606481479</v>
      </c>
    </row>
    <row r="46" spans="1:17" s="93" customFormat="1" ht="18" x14ac:dyDescent="0.25">
      <c r="A46" s="131" t="str">
        <f>VLOOKUP(E46,'LISTADO ATM'!$A$2:$C$898,3,0)</f>
        <v>DISTRITO NACIONAL</v>
      </c>
      <c r="B46" s="124" t="s">
        <v>2660</v>
      </c>
      <c r="C46" s="133">
        <v>44349.408078703702</v>
      </c>
      <c r="D46" s="133" t="s">
        <v>2449</v>
      </c>
      <c r="E46" s="121">
        <v>441</v>
      </c>
      <c r="F46" s="131" t="str">
        <f>VLOOKUP(E46,VIP!$A$2:$O13657,2,0)</f>
        <v>DRBR441</v>
      </c>
      <c r="G46" s="131" t="str">
        <f>VLOOKUP(E46,'LISTADO ATM'!$A$2:$B$897,2,0)</f>
        <v>ATM Estacion de Servicio Romulo Betancour</v>
      </c>
      <c r="H46" s="131" t="str">
        <f>VLOOKUP(E46,VIP!$A$2:$O18520,7,FALSE)</f>
        <v>NO</v>
      </c>
      <c r="I46" s="131" t="str">
        <f>VLOOKUP(E46,VIP!$A$2:$O10485,8,FALSE)</f>
        <v>NO</v>
      </c>
      <c r="J46" s="131" t="str">
        <f>VLOOKUP(E46,VIP!$A$2:$O10435,8,FALSE)</f>
        <v>NO</v>
      </c>
      <c r="K46" s="131" t="str">
        <f>VLOOKUP(E46,VIP!$A$2:$O14009,6,0)</f>
        <v>NO</v>
      </c>
      <c r="L46" s="122" t="s">
        <v>2418</v>
      </c>
      <c r="M46" s="147" t="s">
        <v>2558</v>
      </c>
      <c r="N46" s="132" t="s">
        <v>2453</v>
      </c>
      <c r="O46" s="131" t="s">
        <v>2454</v>
      </c>
      <c r="P46" s="131"/>
      <c r="Q46" s="146">
        <v>44349.564710648148</v>
      </c>
    </row>
    <row r="47" spans="1:17" s="93" customFormat="1" ht="18" x14ac:dyDescent="0.25">
      <c r="A47" s="131" t="str">
        <f>VLOOKUP(E47,'LISTADO ATM'!$A$2:$C$898,3,0)</f>
        <v>DISTRITO NACIONAL</v>
      </c>
      <c r="B47" s="124" t="s">
        <v>2658</v>
      </c>
      <c r="C47" s="133">
        <v>44349.416435185187</v>
      </c>
      <c r="D47" s="133" t="s">
        <v>2449</v>
      </c>
      <c r="E47" s="121">
        <v>580</v>
      </c>
      <c r="F47" s="131" t="str">
        <f>VLOOKUP(E47,VIP!$A$2:$O13655,2,0)</f>
        <v>DRBR523</v>
      </c>
      <c r="G47" s="131" t="str">
        <f>VLOOKUP(E47,'LISTADO ATM'!$A$2:$B$897,2,0)</f>
        <v xml:space="preserve">ATM Edificio Propagas </v>
      </c>
      <c r="H47" s="131" t="str">
        <f>VLOOKUP(E47,VIP!$A$2:$O18518,7,FALSE)</f>
        <v>Si</v>
      </c>
      <c r="I47" s="131" t="str">
        <f>VLOOKUP(E47,VIP!$A$2:$O10483,8,FALSE)</f>
        <v>Si</v>
      </c>
      <c r="J47" s="131" t="str">
        <f>VLOOKUP(E47,VIP!$A$2:$O10433,8,FALSE)</f>
        <v>Si</v>
      </c>
      <c r="K47" s="131" t="str">
        <f>VLOOKUP(E47,VIP!$A$2:$O14007,6,0)</f>
        <v>NO</v>
      </c>
      <c r="L47" s="122" t="s">
        <v>2442</v>
      </c>
      <c r="M47" s="147" t="s">
        <v>2558</v>
      </c>
      <c r="N47" s="132" t="s">
        <v>2453</v>
      </c>
      <c r="O47" s="131" t="s">
        <v>2454</v>
      </c>
      <c r="P47" s="131"/>
      <c r="Q47" s="146">
        <v>44349.565312500003</v>
      </c>
    </row>
    <row r="48" spans="1:17" s="93" customFormat="1" ht="18" x14ac:dyDescent="0.25">
      <c r="A48" s="131" t="str">
        <f>VLOOKUP(E48,'LISTADO ATM'!$A$2:$C$898,3,0)</f>
        <v>DISTRITO NACIONAL</v>
      </c>
      <c r="B48" s="124" t="s">
        <v>2664</v>
      </c>
      <c r="C48" s="133">
        <v>44349.399988425925</v>
      </c>
      <c r="D48" s="133" t="s">
        <v>2449</v>
      </c>
      <c r="E48" s="121">
        <v>717</v>
      </c>
      <c r="F48" s="131" t="str">
        <f>VLOOKUP(E48,VIP!$A$2:$O13661,2,0)</f>
        <v>DRBR24K</v>
      </c>
      <c r="G48" s="131" t="str">
        <f>VLOOKUP(E48,'LISTADO ATM'!$A$2:$B$897,2,0)</f>
        <v xml:space="preserve">ATM Oficina Los Alcarrizos </v>
      </c>
      <c r="H48" s="131" t="str">
        <f>VLOOKUP(E48,VIP!$A$2:$O18524,7,FALSE)</f>
        <v>Si</v>
      </c>
      <c r="I48" s="131" t="str">
        <f>VLOOKUP(E48,VIP!$A$2:$O10489,8,FALSE)</f>
        <v>Si</v>
      </c>
      <c r="J48" s="131" t="str">
        <f>VLOOKUP(E48,VIP!$A$2:$O10439,8,FALSE)</f>
        <v>Si</v>
      </c>
      <c r="K48" s="131" t="str">
        <f>VLOOKUP(E48,VIP!$A$2:$O14013,6,0)</f>
        <v>SI</v>
      </c>
      <c r="L48" s="122" t="s">
        <v>2418</v>
      </c>
      <c r="M48" s="147" t="s">
        <v>2558</v>
      </c>
      <c r="N48" s="132" t="s">
        <v>2453</v>
      </c>
      <c r="O48" s="131" t="s">
        <v>2454</v>
      </c>
      <c r="P48" s="131"/>
      <c r="Q48" s="146">
        <v>44349.565949074073</v>
      </c>
    </row>
    <row r="49" spans="1:17" s="93" customFormat="1" ht="18" x14ac:dyDescent="0.25">
      <c r="A49" s="131" t="str">
        <f>VLOOKUP(E49,'LISTADO ATM'!$A$2:$C$898,3,0)</f>
        <v>DISTRITO NACIONAL</v>
      </c>
      <c r="B49" s="124" t="s">
        <v>2659</v>
      </c>
      <c r="C49" s="133">
        <v>44349.409305555557</v>
      </c>
      <c r="D49" s="133" t="s">
        <v>2449</v>
      </c>
      <c r="E49" s="121">
        <v>551</v>
      </c>
      <c r="F49" s="131" t="str">
        <f>VLOOKUP(E49,VIP!$A$2:$O13656,2,0)</f>
        <v>DRBR01C</v>
      </c>
      <c r="G49" s="131" t="str">
        <f>VLOOKUP(E49,'LISTADO ATM'!$A$2:$B$897,2,0)</f>
        <v xml:space="preserve">ATM Oficina Padre Castellanos </v>
      </c>
      <c r="H49" s="131" t="str">
        <f>VLOOKUP(E49,VIP!$A$2:$O18519,7,FALSE)</f>
        <v>Si</v>
      </c>
      <c r="I49" s="131" t="str">
        <f>VLOOKUP(E49,VIP!$A$2:$O10484,8,FALSE)</f>
        <v>Si</v>
      </c>
      <c r="J49" s="131" t="str">
        <f>VLOOKUP(E49,VIP!$A$2:$O10434,8,FALSE)</f>
        <v>Si</v>
      </c>
      <c r="K49" s="131" t="str">
        <f>VLOOKUP(E49,VIP!$A$2:$O14008,6,0)</f>
        <v>NO</v>
      </c>
      <c r="L49" s="122" t="s">
        <v>2418</v>
      </c>
      <c r="M49" s="147" t="s">
        <v>2558</v>
      </c>
      <c r="N49" s="132" t="s">
        <v>2453</v>
      </c>
      <c r="O49" s="131" t="s">
        <v>2454</v>
      </c>
      <c r="P49" s="131"/>
      <c r="Q49" s="146">
        <v>44349.56622685185</v>
      </c>
    </row>
    <row r="50" spans="1:17" s="93" customFormat="1" ht="18" x14ac:dyDescent="0.25">
      <c r="A50" s="131" t="str">
        <f>VLOOKUP(E50,'LISTADO ATM'!$A$2:$C$898,3,0)</f>
        <v>DISTRITO NACIONAL</v>
      </c>
      <c r="B50" s="124" t="s">
        <v>2662</v>
      </c>
      <c r="C50" s="133">
        <v>44349.403715277775</v>
      </c>
      <c r="D50" s="133" t="s">
        <v>2449</v>
      </c>
      <c r="E50" s="121">
        <v>26</v>
      </c>
      <c r="F50" s="131" t="str">
        <f>VLOOKUP(E50,VIP!$A$2:$O13659,2,0)</f>
        <v>DRBR221</v>
      </c>
      <c r="G50" s="131" t="str">
        <f>VLOOKUP(E50,'LISTADO ATM'!$A$2:$B$897,2,0)</f>
        <v>ATM S/M Jumbo San Isidro</v>
      </c>
      <c r="H50" s="131" t="str">
        <f>VLOOKUP(E50,VIP!$A$2:$O18522,7,FALSE)</f>
        <v>Si</v>
      </c>
      <c r="I50" s="131" t="str">
        <f>VLOOKUP(E50,VIP!$A$2:$O10487,8,FALSE)</f>
        <v>Si</v>
      </c>
      <c r="J50" s="131" t="str">
        <f>VLOOKUP(E50,VIP!$A$2:$O10437,8,FALSE)</f>
        <v>Si</v>
      </c>
      <c r="K50" s="131" t="str">
        <f>VLOOKUP(E50,VIP!$A$2:$O14011,6,0)</f>
        <v>NO</v>
      </c>
      <c r="L50" s="122" t="s">
        <v>2418</v>
      </c>
      <c r="M50" s="147" t="s">
        <v>2558</v>
      </c>
      <c r="N50" s="132" t="s">
        <v>2453</v>
      </c>
      <c r="O50" s="131" t="s">
        <v>2454</v>
      </c>
      <c r="P50" s="131"/>
      <c r="Q50" s="146">
        <v>44349.566944444443</v>
      </c>
    </row>
    <row r="51" spans="1:17" s="93" customFormat="1" ht="18" x14ac:dyDescent="0.25">
      <c r="A51" s="131" t="str">
        <f>VLOOKUP(E51,'LISTADO ATM'!$A$2:$C$898,3,0)</f>
        <v>SUR</v>
      </c>
      <c r="B51" s="124">
        <v>3335904697</v>
      </c>
      <c r="C51" s="133">
        <v>44347.496608796297</v>
      </c>
      <c r="D51" s="133" t="s">
        <v>2180</v>
      </c>
      <c r="E51" s="121">
        <v>356</v>
      </c>
      <c r="F51" s="131" t="str">
        <f>VLOOKUP(E51,VIP!$A$2:$O13623,2,0)</f>
        <v>DRBR356</v>
      </c>
      <c r="G51" s="131" t="str">
        <f>VLOOKUP(E51,'LISTADO ATM'!$A$2:$B$897,2,0)</f>
        <v xml:space="preserve">ATM Estación Sigma (San Cristóbal) </v>
      </c>
      <c r="H51" s="131" t="str">
        <f>VLOOKUP(E51,VIP!$A$2:$O18486,7,FALSE)</f>
        <v>Si</v>
      </c>
      <c r="I51" s="131" t="str">
        <f>VLOOKUP(E51,VIP!$A$2:$O10451,8,FALSE)</f>
        <v>Si</v>
      </c>
      <c r="J51" s="131" t="str">
        <f>VLOOKUP(E51,VIP!$A$2:$O10401,8,FALSE)</f>
        <v>Si</v>
      </c>
      <c r="K51" s="131" t="str">
        <f>VLOOKUP(E51,VIP!$A$2:$O13975,6,0)</f>
        <v>NO</v>
      </c>
      <c r="L51" s="122" t="s">
        <v>2219</v>
      </c>
      <c r="M51" s="147" t="s">
        <v>2558</v>
      </c>
      <c r="N51" s="147" t="s">
        <v>2559</v>
      </c>
      <c r="O51" s="131" t="s">
        <v>2455</v>
      </c>
      <c r="P51" s="131"/>
      <c r="Q51" s="146">
        <v>44349.765219907407</v>
      </c>
    </row>
    <row r="52" spans="1:17" s="93" customFormat="1" ht="18" x14ac:dyDescent="0.25">
      <c r="A52" s="131" t="str">
        <f>VLOOKUP(E52,'LISTADO ATM'!$A$2:$C$898,3,0)</f>
        <v>NORTE</v>
      </c>
      <c r="B52" s="124" t="s">
        <v>2579</v>
      </c>
      <c r="C52" s="133">
        <v>44348.30872685185</v>
      </c>
      <c r="D52" s="133" t="s">
        <v>2181</v>
      </c>
      <c r="E52" s="121">
        <v>737</v>
      </c>
      <c r="F52" s="131" t="str">
        <f>VLOOKUP(E52,VIP!$A$2:$O13635,2,0)</f>
        <v>DRBR281</v>
      </c>
      <c r="G52" s="131" t="str">
        <f>VLOOKUP(E52,'LISTADO ATM'!$A$2:$B$897,2,0)</f>
        <v xml:space="preserve">ATM UNP Cabarete (Puerto Plata) </v>
      </c>
      <c r="H52" s="131" t="str">
        <f>VLOOKUP(E52,VIP!$A$2:$O18498,7,FALSE)</f>
        <v>Si</v>
      </c>
      <c r="I52" s="131" t="str">
        <f>VLOOKUP(E52,VIP!$A$2:$O10463,8,FALSE)</f>
        <v>Si</v>
      </c>
      <c r="J52" s="131" t="str">
        <f>VLOOKUP(E52,VIP!$A$2:$O10413,8,FALSE)</f>
        <v>Si</v>
      </c>
      <c r="K52" s="131" t="str">
        <f>VLOOKUP(E52,VIP!$A$2:$O13987,6,0)</f>
        <v>NO</v>
      </c>
      <c r="L52" s="122" t="s">
        <v>2219</v>
      </c>
      <c r="M52" s="147" t="s">
        <v>2558</v>
      </c>
      <c r="N52" s="147" t="s">
        <v>2559</v>
      </c>
      <c r="O52" s="131" t="s">
        <v>2550</v>
      </c>
      <c r="P52" s="131"/>
      <c r="Q52" s="146">
        <v>44349.765219907407</v>
      </c>
    </row>
    <row r="53" spans="1:17" s="93" customFormat="1" ht="18" x14ac:dyDescent="0.25">
      <c r="A53" s="131" t="str">
        <f>VLOOKUP(E53,'LISTADO ATM'!$A$2:$C$898,3,0)</f>
        <v>DISTRITO NACIONAL</v>
      </c>
      <c r="B53" s="124" t="s">
        <v>2577</v>
      </c>
      <c r="C53" s="133">
        <v>44348.323437500003</v>
      </c>
      <c r="D53" s="133" t="s">
        <v>2180</v>
      </c>
      <c r="E53" s="124">
        <v>769</v>
      </c>
      <c r="F53" s="131" t="str">
        <f>VLOOKUP(E53,VIP!$A$2:$O13632,2,0)</f>
        <v>DRBR769</v>
      </c>
      <c r="G53" s="131" t="str">
        <f>VLOOKUP(E53,'LISTADO ATM'!$A$2:$B$897,2,0)</f>
        <v>ATM UNP Pablo Mella Morales</v>
      </c>
      <c r="H53" s="131" t="str">
        <f>VLOOKUP(E53,VIP!$A$2:$O18495,7,FALSE)</f>
        <v>Si</v>
      </c>
      <c r="I53" s="131" t="str">
        <f>VLOOKUP(E53,VIP!$A$2:$O10460,8,FALSE)</f>
        <v>Si</v>
      </c>
      <c r="J53" s="131" t="str">
        <f>VLOOKUP(E53,VIP!$A$2:$O10410,8,FALSE)</f>
        <v>Si</v>
      </c>
      <c r="K53" s="131" t="str">
        <f>VLOOKUP(E53,VIP!$A$2:$O13984,6,0)</f>
        <v>NO</v>
      </c>
      <c r="L53" s="122" t="s">
        <v>2219</v>
      </c>
      <c r="M53" s="147" t="s">
        <v>2558</v>
      </c>
      <c r="N53" s="147" t="s">
        <v>2559</v>
      </c>
      <c r="O53" s="131" t="s">
        <v>2455</v>
      </c>
      <c r="P53" s="131"/>
      <c r="Q53" s="146">
        <v>44349.765219907407</v>
      </c>
    </row>
    <row r="54" spans="1:17" s="93" customFormat="1" ht="18" x14ac:dyDescent="0.25">
      <c r="A54" s="131" t="str">
        <f>VLOOKUP(E54,'LISTADO ATM'!$A$2:$C$898,3,0)</f>
        <v>DISTRITO NACIONAL</v>
      </c>
      <c r="B54" s="124" t="s">
        <v>2575</v>
      </c>
      <c r="C54" s="133">
        <v>44348.379421296297</v>
      </c>
      <c r="D54" s="133" t="s">
        <v>2180</v>
      </c>
      <c r="E54" s="121">
        <v>113</v>
      </c>
      <c r="F54" s="131" t="str">
        <f>VLOOKUP(E54,VIP!$A$2:$O13625,2,0)</f>
        <v>DRBR113</v>
      </c>
      <c r="G54" s="131" t="str">
        <f>VLOOKUP(E54,'LISTADO ATM'!$A$2:$B$897,2,0)</f>
        <v xml:space="preserve">ATM Autoservicio Atalaya del Mar </v>
      </c>
      <c r="H54" s="131" t="str">
        <f>VLOOKUP(E54,VIP!$A$2:$O18488,7,FALSE)</f>
        <v>Si</v>
      </c>
      <c r="I54" s="131" t="str">
        <f>VLOOKUP(E54,VIP!$A$2:$O10453,8,FALSE)</f>
        <v>No</v>
      </c>
      <c r="J54" s="131" t="str">
        <f>VLOOKUP(E54,VIP!$A$2:$O10403,8,FALSE)</f>
        <v>No</v>
      </c>
      <c r="K54" s="131" t="str">
        <f>VLOOKUP(E54,VIP!$A$2:$O13977,6,0)</f>
        <v>NO</v>
      </c>
      <c r="L54" s="122" t="s">
        <v>2219</v>
      </c>
      <c r="M54" s="147" t="s">
        <v>2558</v>
      </c>
      <c r="N54" s="147" t="s">
        <v>2559</v>
      </c>
      <c r="O54" s="131" t="s">
        <v>2455</v>
      </c>
      <c r="P54" s="131"/>
      <c r="Q54" s="146">
        <v>44349.765219907407</v>
      </c>
    </row>
    <row r="55" spans="1:17" s="93" customFormat="1" ht="18" x14ac:dyDescent="0.25">
      <c r="A55" s="131" t="str">
        <f>VLOOKUP(E55,'LISTADO ATM'!$A$2:$C$898,3,0)</f>
        <v>SUR</v>
      </c>
      <c r="B55" s="124" t="s">
        <v>2574</v>
      </c>
      <c r="C55" s="133">
        <v>44348.418692129628</v>
      </c>
      <c r="D55" s="133" t="s">
        <v>2180</v>
      </c>
      <c r="E55" s="121">
        <v>783</v>
      </c>
      <c r="F55" s="131" t="str">
        <f>VLOOKUP(E55,VIP!$A$2:$O13622,2,0)</f>
        <v>DRBR303</v>
      </c>
      <c r="G55" s="131" t="str">
        <f>VLOOKUP(E55,'LISTADO ATM'!$A$2:$B$897,2,0)</f>
        <v xml:space="preserve">ATM Autobanco Alfa y Omega (Barahona) </v>
      </c>
      <c r="H55" s="131" t="str">
        <f>VLOOKUP(E55,VIP!$A$2:$O18485,7,FALSE)</f>
        <v>Si</v>
      </c>
      <c r="I55" s="131" t="str">
        <f>VLOOKUP(E55,VIP!$A$2:$O10450,8,FALSE)</f>
        <v>Si</v>
      </c>
      <c r="J55" s="131" t="str">
        <f>VLOOKUP(E55,VIP!$A$2:$O10400,8,FALSE)</f>
        <v>Si</v>
      </c>
      <c r="K55" s="131" t="str">
        <f>VLOOKUP(E55,VIP!$A$2:$O13974,6,0)</f>
        <v>NO</v>
      </c>
      <c r="L55" s="122" t="s">
        <v>2219</v>
      </c>
      <c r="M55" s="147" t="s">
        <v>2558</v>
      </c>
      <c r="N55" s="147" t="s">
        <v>2559</v>
      </c>
      <c r="O55" s="131" t="s">
        <v>2455</v>
      </c>
      <c r="P55" s="131"/>
      <c r="Q55" s="146">
        <v>44349.765219907407</v>
      </c>
    </row>
    <row r="56" spans="1:17" s="93" customFormat="1" ht="18" x14ac:dyDescent="0.25">
      <c r="A56" s="131" t="str">
        <f>VLOOKUP(E56,'LISTADO ATM'!$A$2:$C$898,3,0)</f>
        <v>SUR</v>
      </c>
      <c r="B56" s="124">
        <v>3335906533</v>
      </c>
      <c r="C56" s="133">
        <v>44348.508425925924</v>
      </c>
      <c r="D56" s="133" t="s">
        <v>2449</v>
      </c>
      <c r="E56" s="121">
        <v>537</v>
      </c>
      <c r="F56" s="131" t="str">
        <f>VLOOKUP(E56,VIP!$A$2:$O13654,2,0)</f>
        <v>DRBR537</v>
      </c>
      <c r="G56" s="131" t="str">
        <f>VLOOKUP(E56,'LISTADO ATM'!$A$2:$B$897,2,0)</f>
        <v xml:space="preserve">ATM Estación Texaco Enriquillo (Barahona) </v>
      </c>
      <c r="H56" s="131" t="str">
        <f>VLOOKUP(E56,VIP!$A$2:$O18517,7,FALSE)</f>
        <v>Si</v>
      </c>
      <c r="I56" s="131" t="str">
        <f>VLOOKUP(E56,VIP!$A$2:$O10482,8,FALSE)</f>
        <v>Si</v>
      </c>
      <c r="J56" s="131" t="str">
        <f>VLOOKUP(E56,VIP!$A$2:$O10432,8,FALSE)</f>
        <v>Si</v>
      </c>
      <c r="K56" s="131" t="str">
        <f>VLOOKUP(E56,VIP!$A$2:$O14006,6,0)</f>
        <v>NO</v>
      </c>
      <c r="L56" s="122" t="s">
        <v>2219</v>
      </c>
      <c r="M56" s="147" t="s">
        <v>2558</v>
      </c>
      <c r="N56" s="132" t="s">
        <v>2453</v>
      </c>
      <c r="O56" s="131" t="s">
        <v>2454</v>
      </c>
      <c r="P56" s="131"/>
      <c r="Q56" s="146">
        <v>44349.765219907407</v>
      </c>
    </row>
    <row r="57" spans="1:17" s="93" customFormat="1" ht="18" x14ac:dyDescent="0.25">
      <c r="A57" s="131" t="str">
        <f>VLOOKUP(E57,'LISTADO ATM'!$A$2:$C$898,3,0)</f>
        <v>NORTE</v>
      </c>
      <c r="B57" s="124" t="s">
        <v>2604</v>
      </c>
      <c r="C57" s="133">
        <v>44348.697268518517</v>
      </c>
      <c r="D57" s="133" t="s">
        <v>2181</v>
      </c>
      <c r="E57" s="121">
        <v>903</v>
      </c>
      <c r="F57" s="131" t="str">
        <f>VLOOKUP(E57,VIP!$A$2:$O13674,2,0)</f>
        <v>DRBR903</v>
      </c>
      <c r="G57" s="131" t="str">
        <f>VLOOKUP(E57,'LISTADO ATM'!$A$2:$B$897,2,0)</f>
        <v xml:space="preserve">ATM Oficina La Vega Real I </v>
      </c>
      <c r="H57" s="131" t="str">
        <f>VLOOKUP(E57,VIP!$A$2:$O18537,7,FALSE)</f>
        <v>Si</v>
      </c>
      <c r="I57" s="131" t="str">
        <f>VLOOKUP(E57,VIP!$A$2:$O10502,8,FALSE)</f>
        <v>Si</v>
      </c>
      <c r="J57" s="131" t="str">
        <f>VLOOKUP(E57,VIP!$A$2:$O10452,8,FALSE)</f>
        <v>Si</v>
      </c>
      <c r="K57" s="131" t="str">
        <f>VLOOKUP(E57,VIP!$A$2:$O14026,6,0)</f>
        <v>NO</v>
      </c>
      <c r="L57" s="122" t="s">
        <v>2219</v>
      </c>
      <c r="M57" s="147" t="s">
        <v>2558</v>
      </c>
      <c r="N57" s="147" t="s">
        <v>2559</v>
      </c>
      <c r="O57" s="131" t="s">
        <v>2550</v>
      </c>
      <c r="P57" s="131"/>
      <c r="Q57" s="146">
        <v>44349.765219907407</v>
      </c>
    </row>
    <row r="58" spans="1:17" s="93" customFormat="1" ht="18" x14ac:dyDescent="0.25">
      <c r="A58" s="131" t="str">
        <f>VLOOKUP(E58,'LISTADO ATM'!$A$2:$C$898,3,0)</f>
        <v>DISTRITO NACIONAL</v>
      </c>
      <c r="B58" s="124" t="s">
        <v>2602</v>
      </c>
      <c r="C58" s="133">
        <v>44348.703379629631</v>
      </c>
      <c r="D58" s="133" t="s">
        <v>2180</v>
      </c>
      <c r="E58" s="121">
        <v>246</v>
      </c>
      <c r="F58" s="131" t="str">
        <f>VLOOKUP(E58,VIP!$A$2:$O13671,2,0)</f>
        <v>DRBR246</v>
      </c>
      <c r="G58" s="131" t="str">
        <f>VLOOKUP(E58,'LISTADO ATM'!$A$2:$B$897,2,0)</f>
        <v xml:space="preserve">ATM Oficina Torre BR (Lobby) </v>
      </c>
      <c r="H58" s="131" t="str">
        <f>VLOOKUP(E58,VIP!$A$2:$O18534,7,FALSE)</f>
        <v>Si</v>
      </c>
      <c r="I58" s="131" t="str">
        <f>VLOOKUP(E58,VIP!$A$2:$O10499,8,FALSE)</f>
        <v>Si</v>
      </c>
      <c r="J58" s="131" t="str">
        <f>VLOOKUP(E58,VIP!$A$2:$O10449,8,FALSE)</f>
        <v>Si</v>
      </c>
      <c r="K58" s="131" t="str">
        <f>VLOOKUP(E58,VIP!$A$2:$O14023,6,0)</f>
        <v>SI</v>
      </c>
      <c r="L58" s="122" t="s">
        <v>2219</v>
      </c>
      <c r="M58" s="147" t="s">
        <v>2558</v>
      </c>
      <c r="N58" s="147" t="s">
        <v>2559</v>
      </c>
      <c r="O58" s="131" t="s">
        <v>2455</v>
      </c>
      <c r="P58" s="131"/>
      <c r="Q58" s="146">
        <v>44349.765219907407</v>
      </c>
    </row>
    <row r="59" spans="1:17" s="93" customFormat="1" ht="18" x14ac:dyDescent="0.25">
      <c r="A59" s="131" t="str">
        <f>VLOOKUP(E59,'LISTADO ATM'!$A$2:$C$898,3,0)</f>
        <v>NORTE</v>
      </c>
      <c r="B59" s="124" t="s">
        <v>2600</v>
      </c>
      <c r="C59" s="133">
        <v>44348.733842592592</v>
      </c>
      <c r="D59" s="133" t="s">
        <v>2181</v>
      </c>
      <c r="E59" s="121">
        <v>62</v>
      </c>
      <c r="F59" s="131" t="str">
        <f>VLOOKUP(E59,VIP!$A$2:$O13667,2,0)</f>
        <v>DRBR062</v>
      </c>
      <c r="G59" s="131" t="str">
        <f>VLOOKUP(E59,'LISTADO ATM'!$A$2:$B$897,2,0)</f>
        <v xml:space="preserve">ATM Oficina Dajabón </v>
      </c>
      <c r="H59" s="131" t="str">
        <f>VLOOKUP(E59,VIP!$A$2:$O18530,7,FALSE)</f>
        <v>Si</v>
      </c>
      <c r="I59" s="131" t="str">
        <f>VLOOKUP(E59,VIP!$A$2:$O10495,8,FALSE)</f>
        <v>Si</v>
      </c>
      <c r="J59" s="131" t="str">
        <f>VLOOKUP(E59,VIP!$A$2:$O10445,8,FALSE)</f>
        <v>Si</v>
      </c>
      <c r="K59" s="131" t="str">
        <f>VLOOKUP(E59,VIP!$A$2:$O14019,6,0)</f>
        <v>SI</v>
      </c>
      <c r="L59" s="122" t="s">
        <v>2219</v>
      </c>
      <c r="M59" s="147" t="s">
        <v>2558</v>
      </c>
      <c r="N59" s="147" t="s">
        <v>2559</v>
      </c>
      <c r="O59" s="131" t="s">
        <v>2550</v>
      </c>
      <c r="P59" s="131"/>
      <c r="Q59" s="146">
        <v>44349.765219907407</v>
      </c>
    </row>
    <row r="60" spans="1:17" s="93" customFormat="1" ht="18" x14ac:dyDescent="0.25">
      <c r="A60" s="131" t="str">
        <f>VLOOKUP(E60,'LISTADO ATM'!$A$2:$C$898,3,0)</f>
        <v>NORTE</v>
      </c>
      <c r="B60" s="124" t="s">
        <v>2599</v>
      </c>
      <c r="C60" s="133">
        <v>44348.736539351848</v>
      </c>
      <c r="D60" s="133" t="s">
        <v>2181</v>
      </c>
      <c r="E60" s="121">
        <v>40</v>
      </c>
      <c r="F60" s="131" t="str">
        <f>VLOOKUP(E60,VIP!$A$2:$O13666,2,0)</f>
        <v>DRBR040</v>
      </c>
      <c r="G60" s="131" t="str">
        <f>VLOOKUP(E60,'LISTADO ATM'!$A$2:$B$897,2,0)</f>
        <v xml:space="preserve">ATM Oficina El Puñal </v>
      </c>
      <c r="H60" s="131" t="str">
        <f>VLOOKUP(E60,VIP!$A$2:$O18529,7,FALSE)</f>
        <v>Si</v>
      </c>
      <c r="I60" s="131" t="str">
        <f>VLOOKUP(E60,VIP!$A$2:$O10494,8,FALSE)</f>
        <v>Si</v>
      </c>
      <c r="J60" s="131" t="str">
        <f>VLOOKUP(E60,VIP!$A$2:$O10444,8,FALSE)</f>
        <v>Si</v>
      </c>
      <c r="K60" s="131" t="str">
        <f>VLOOKUP(E60,VIP!$A$2:$O14018,6,0)</f>
        <v>NO</v>
      </c>
      <c r="L60" s="122" t="s">
        <v>2219</v>
      </c>
      <c r="M60" s="147" t="s">
        <v>2558</v>
      </c>
      <c r="N60" s="132" t="s">
        <v>2453</v>
      </c>
      <c r="O60" s="131" t="s">
        <v>2550</v>
      </c>
      <c r="P60" s="131"/>
      <c r="Q60" s="146">
        <v>44349.765219907407</v>
      </c>
    </row>
    <row r="61" spans="1:17" s="93" customFormat="1" ht="18" x14ac:dyDescent="0.25">
      <c r="A61" s="131" t="str">
        <f>VLOOKUP(E61,'LISTADO ATM'!$A$2:$C$898,3,0)</f>
        <v>NORTE</v>
      </c>
      <c r="B61" s="124" t="s">
        <v>2597</v>
      </c>
      <c r="C61" s="133">
        <v>44348.744398148148</v>
      </c>
      <c r="D61" s="133" t="s">
        <v>2181</v>
      </c>
      <c r="E61" s="121">
        <v>261</v>
      </c>
      <c r="F61" s="131" t="str">
        <f>VLOOKUP(E61,VIP!$A$2:$O13664,2,0)</f>
        <v>DRBR261</v>
      </c>
      <c r="G61" s="131" t="str">
        <f>VLOOKUP(E61,'LISTADO ATM'!$A$2:$B$897,2,0)</f>
        <v xml:space="preserve">ATM UNP Aeropuerto Cibao (Santiago) </v>
      </c>
      <c r="H61" s="131" t="str">
        <f>VLOOKUP(E61,VIP!$A$2:$O18527,7,FALSE)</f>
        <v>Si</v>
      </c>
      <c r="I61" s="131" t="str">
        <f>VLOOKUP(E61,VIP!$A$2:$O10492,8,FALSE)</f>
        <v>Si</v>
      </c>
      <c r="J61" s="131" t="str">
        <f>VLOOKUP(E61,VIP!$A$2:$O10442,8,FALSE)</f>
        <v>Si</v>
      </c>
      <c r="K61" s="131" t="str">
        <f>VLOOKUP(E61,VIP!$A$2:$O14016,6,0)</f>
        <v>NO</v>
      </c>
      <c r="L61" s="122" t="s">
        <v>2219</v>
      </c>
      <c r="M61" s="147" t="s">
        <v>2558</v>
      </c>
      <c r="N61" s="132" t="s">
        <v>2453</v>
      </c>
      <c r="O61" s="131" t="s">
        <v>2550</v>
      </c>
      <c r="P61" s="131"/>
      <c r="Q61" s="146">
        <v>44349.765219907407</v>
      </c>
    </row>
    <row r="62" spans="1:17" s="93" customFormat="1" ht="18" x14ac:dyDescent="0.25">
      <c r="A62" s="131" t="str">
        <f>VLOOKUP(E62,'LISTADO ATM'!$A$2:$C$898,3,0)</f>
        <v>DISTRITO NACIONAL</v>
      </c>
      <c r="B62" s="124" t="s">
        <v>2590</v>
      </c>
      <c r="C62" s="133">
        <v>44348.765219907407</v>
      </c>
      <c r="D62" s="133" t="s">
        <v>2180</v>
      </c>
      <c r="E62" s="121">
        <v>943</v>
      </c>
      <c r="F62" s="131" t="str">
        <f>VLOOKUP(E62,VIP!$A$2:$O13656,2,0)</f>
        <v>DRBR16K</v>
      </c>
      <c r="G62" s="131" t="str">
        <f>VLOOKUP(E62,'LISTADO ATM'!$A$2:$B$897,2,0)</f>
        <v xml:space="preserve">ATM Oficina Tránsito Terreste </v>
      </c>
      <c r="H62" s="131" t="str">
        <f>VLOOKUP(E62,VIP!$A$2:$O18519,7,FALSE)</f>
        <v>Si</v>
      </c>
      <c r="I62" s="131" t="str">
        <f>VLOOKUP(E62,VIP!$A$2:$O10484,8,FALSE)</f>
        <v>Si</v>
      </c>
      <c r="J62" s="131" t="str">
        <f>VLOOKUP(E62,VIP!$A$2:$O10434,8,FALSE)</f>
        <v>Si</v>
      </c>
      <c r="K62" s="131" t="str">
        <f>VLOOKUP(E62,VIP!$A$2:$O14008,6,0)</f>
        <v>NO</v>
      </c>
      <c r="L62" s="122" t="s">
        <v>2219</v>
      </c>
      <c r="M62" s="147" t="s">
        <v>2558</v>
      </c>
      <c r="N62" s="147" t="s">
        <v>2559</v>
      </c>
      <c r="O62" s="131" t="s">
        <v>2455</v>
      </c>
      <c r="P62" s="131"/>
      <c r="Q62" s="146">
        <v>44349.765219907407</v>
      </c>
    </row>
    <row r="63" spans="1:17" s="93" customFormat="1" ht="18" x14ac:dyDescent="0.25">
      <c r="A63" s="131" t="str">
        <f>VLOOKUP(E63,'LISTADO ATM'!$A$2:$C$898,3,0)</f>
        <v>DISTRITO NACIONAL</v>
      </c>
      <c r="B63" s="124" t="s">
        <v>2589</v>
      </c>
      <c r="C63" s="133">
        <v>44348.766076388885</v>
      </c>
      <c r="D63" s="133" t="s">
        <v>2180</v>
      </c>
      <c r="E63" s="121">
        <v>915</v>
      </c>
      <c r="F63" s="131" t="str">
        <f>VLOOKUP(E63,VIP!$A$2:$O13655,2,0)</f>
        <v>DRBR24F</v>
      </c>
      <c r="G63" s="131" t="str">
        <f>VLOOKUP(E63,'LISTADO ATM'!$A$2:$B$897,2,0)</f>
        <v xml:space="preserve">ATM Multicentro La Sirena Aut. Duarte </v>
      </c>
      <c r="H63" s="131" t="str">
        <f>VLOOKUP(E63,VIP!$A$2:$O18518,7,FALSE)</f>
        <v>Si</v>
      </c>
      <c r="I63" s="131" t="str">
        <f>VLOOKUP(E63,VIP!$A$2:$O10483,8,FALSE)</f>
        <v>Si</v>
      </c>
      <c r="J63" s="131" t="str">
        <f>VLOOKUP(E63,VIP!$A$2:$O10433,8,FALSE)</f>
        <v>Si</v>
      </c>
      <c r="K63" s="131" t="str">
        <f>VLOOKUP(E63,VIP!$A$2:$O14007,6,0)</f>
        <v>SI</v>
      </c>
      <c r="L63" s="122" t="s">
        <v>2219</v>
      </c>
      <c r="M63" s="147" t="s">
        <v>2558</v>
      </c>
      <c r="N63" s="147" t="s">
        <v>2559</v>
      </c>
      <c r="O63" s="131" t="s">
        <v>2455</v>
      </c>
      <c r="P63" s="131"/>
      <c r="Q63" s="146">
        <v>44349.765219907407</v>
      </c>
    </row>
    <row r="64" spans="1:17" s="93" customFormat="1" ht="18" x14ac:dyDescent="0.25">
      <c r="A64" s="131" t="str">
        <f>VLOOKUP(E64,'LISTADO ATM'!$A$2:$C$898,3,0)</f>
        <v>DISTRITO NACIONAL</v>
      </c>
      <c r="B64" s="124" t="s">
        <v>2588</v>
      </c>
      <c r="C64" s="133">
        <v>44348.766805555555</v>
      </c>
      <c r="D64" s="133" t="s">
        <v>2180</v>
      </c>
      <c r="E64" s="121">
        <v>909</v>
      </c>
      <c r="F64" s="131" t="str">
        <f>VLOOKUP(E64,VIP!$A$2:$O13654,2,0)</f>
        <v>DRBR01A</v>
      </c>
      <c r="G64" s="131" t="str">
        <f>VLOOKUP(E64,'LISTADO ATM'!$A$2:$B$897,2,0)</f>
        <v xml:space="preserve">ATM UNP UASD </v>
      </c>
      <c r="H64" s="131" t="str">
        <f>VLOOKUP(E64,VIP!$A$2:$O18517,7,FALSE)</f>
        <v>Si</v>
      </c>
      <c r="I64" s="131" t="str">
        <f>VLOOKUP(E64,VIP!$A$2:$O10482,8,FALSE)</f>
        <v>Si</v>
      </c>
      <c r="J64" s="131" t="str">
        <f>VLOOKUP(E64,VIP!$A$2:$O10432,8,FALSE)</f>
        <v>Si</v>
      </c>
      <c r="K64" s="131" t="str">
        <f>VLOOKUP(E64,VIP!$A$2:$O14006,6,0)</f>
        <v>SI</v>
      </c>
      <c r="L64" s="122" t="s">
        <v>2219</v>
      </c>
      <c r="M64" s="147" t="s">
        <v>2558</v>
      </c>
      <c r="N64" s="147" t="s">
        <v>2559</v>
      </c>
      <c r="O64" s="131" t="s">
        <v>2455</v>
      </c>
      <c r="P64" s="131"/>
      <c r="Q64" s="146">
        <v>44349.765219907407</v>
      </c>
    </row>
    <row r="65" spans="1:17" s="93" customFormat="1" ht="18" x14ac:dyDescent="0.25">
      <c r="A65" s="131" t="str">
        <f>VLOOKUP(E65,'LISTADO ATM'!$A$2:$C$898,3,0)</f>
        <v>SUR</v>
      </c>
      <c r="B65" s="124" t="s">
        <v>2646</v>
      </c>
      <c r="C65" s="133">
        <v>44349.055509259262</v>
      </c>
      <c r="D65" s="133" t="s">
        <v>2180</v>
      </c>
      <c r="E65" s="121">
        <v>131</v>
      </c>
      <c r="F65" s="131" t="str">
        <f>VLOOKUP(E65,VIP!$A$2:$O13655,2,0)</f>
        <v>DRBR131</v>
      </c>
      <c r="G65" s="131" t="str">
        <f>VLOOKUP(E65,'LISTADO ATM'!$A$2:$B$897,2,0)</f>
        <v xml:space="preserve">ATM Oficina Baní I </v>
      </c>
      <c r="H65" s="131" t="str">
        <f>VLOOKUP(E65,VIP!$A$2:$O18518,7,FALSE)</f>
        <v>Si</v>
      </c>
      <c r="I65" s="131" t="str">
        <f>VLOOKUP(E65,VIP!$A$2:$O10483,8,FALSE)</f>
        <v>Si</v>
      </c>
      <c r="J65" s="131" t="str">
        <f>VLOOKUP(E65,VIP!$A$2:$O10433,8,FALSE)</f>
        <v>Si</v>
      </c>
      <c r="K65" s="131" t="str">
        <f>VLOOKUP(E65,VIP!$A$2:$O14007,6,0)</f>
        <v>NO</v>
      </c>
      <c r="L65" s="122" t="s">
        <v>2219</v>
      </c>
      <c r="M65" s="147" t="s">
        <v>2558</v>
      </c>
      <c r="N65" s="147" t="s">
        <v>2559</v>
      </c>
      <c r="O65" s="131" t="s">
        <v>2455</v>
      </c>
      <c r="P65" s="131"/>
      <c r="Q65" s="146">
        <v>44349.765219907407</v>
      </c>
    </row>
    <row r="66" spans="1:17" s="93" customFormat="1" ht="18" x14ac:dyDescent="0.25">
      <c r="A66" s="131" t="str">
        <f>VLOOKUP(E66,'LISTADO ATM'!$A$2:$C$898,3,0)</f>
        <v>NORTE</v>
      </c>
      <c r="B66" s="124" t="s">
        <v>2690</v>
      </c>
      <c r="C66" s="133">
        <v>44349.484965277778</v>
      </c>
      <c r="D66" s="133" t="s">
        <v>2181</v>
      </c>
      <c r="E66" s="121">
        <v>747</v>
      </c>
      <c r="F66" s="131" t="str">
        <f>VLOOKUP(E66,VIP!$A$2:$O13675,2,0)</f>
        <v>DRBR200</v>
      </c>
      <c r="G66" s="131" t="str">
        <f>VLOOKUP(E66,'LISTADO ATM'!$A$2:$B$897,2,0)</f>
        <v xml:space="preserve">ATM Club BR (Santiago) </v>
      </c>
      <c r="H66" s="131" t="str">
        <f>VLOOKUP(E66,VIP!$A$2:$O18538,7,FALSE)</f>
        <v>Si</v>
      </c>
      <c r="I66" s="131" t="str">
        <f>VLOOKUP(E66,VIP!$A$2:$O10503,8,FALSE)</f>
        <v>Si</v>
      </c>
      <c r="J66" s="131" t="str">
        <f>VLOOKUP(E66,VIP!$A$2:$O10453,8,FALSE)</f>
        <v>Si</v>
      </c>
      <c r="K66" s="131" t="str">
        <f>VLOOKUP(E66,VIP!$A$2:$O14027,6,0)</f>
        <v>SI</v>
      </c>
      <c r="L66" s="122" t="s">
        <v>2219</v>
      </c>
      <c r="M66" s="147" t="s">
        <v>2558</v>
      </c>
      <c r="N66" s="147" t="s">
        <v>2559</v>
      </c>
      <c r="O66" s="131" t="s">
        <v>2691</v>
      </c>
      <c r="P66" s="131"/>
      <c r="Q66" s="146">
        <v>44349.765219907407</v>
      </c>
    </row>
    <row r="67" spans="1:17" s="93" customFormat="1" ht="18" x14ac:dyDescent="0.25">
      <c r="A67" s="131" t="str">
        <f>VLOOKUP(E67,'LISTADO ATM'!$A$2:$C$898,3,0)</f>
        <v>DISTRITO NACIONAL</v>
      </c>
      <c r="B67" s="124" t="s">
        <v>2689</v>
      </c>
      <c r="C67" s="133">
        <v>44349.491770833331</v>
      </c>
      <c r="D67" s="133" t="s">
        <v>2180</v>
      </c>
      <c r="E67" s="121">
        <v>184</v>
      </c>
      <c r="F67" s="131" t="str">
        <f>VLOOKUP(E67,VIP!$A$2:$O13674,2,0)</f>
        <v>DRBR184</v>
      </c>
      <c r="G67" s="131" t="str">
        <f>VLOOKUP(E67,'LISTADO ATM'!$A$2:$B$897,2,0)</f>
        <v xml:space="preserve">ATM Hermanas Mirabal </v>
      </c>
      <c r="H67" s="131" t="str">
        <f>VLOOKUP(E67,VIP!$A$2:$O18537,7,FALSE)</f>
        <v>Si</v>
      </c>
      <c r="I67" s="131" t="str">
        <f>VLOOKUP(E67,VIP!$A$2:$O10502,8,FALSE)</f>
        <v>Si</v>
      </c>
      <c r="J67" s="131" t="str">
        <f>VLOOKUP(E67,VIP!$A$2:$O10452,8,FALSE)</f>
        <v>Si</v>
      </c>
      <c r="K67" s="131" t="str">
        <f>VLOOKUP(E67,VIP!$A$2:$O14026,6,0)</f>
        <v>SI</v>
      </c>
      <c r="L67" s="122" t="s">
        <v>2219</v>
      </c>
      <c r="M67" s="147" t="s">
        <v>2558</v>
      </c>
      <c r="N67" s="147" t="s">
        <v>2559</v>
      </c>
      <c r="O67" s="131" t="s">
        <v>2455</v>
      </c>
      <c r="P67" s="131"/>
      <c r="Q67" s="146">
        <v>44349.765219907407</v>
      </c>
    </row>
    <row r="68" spans="1:17" s="93" customFormat="1" ht="18" x14ac:dyDescent="0.25">
      <c r="A68" s="131" t="str">
        <f>VLOOKUP(E68,'LISTADO ATM'!$A$2:$C$898,3,0)</f>
        <v>NORTE</v>
      </c>
      <c r="B68" s="124" t="s">
        <v>2687</v>
      </c>
      <c r="C68" s="133">
        <v>44349.49763888889</v>
      </c>
      <c r="D68" s="133" t="s">
        <v>2181</v>
      </c>
      <c r="E68" s="121">
        <v>502</v>
      </c>
      <c r="F68" s="131" t="str">
        <f>VLOOKUP(E68,VIP!$A$2:$O13672,2,0)</f>
        <v>DRBR502</v>
      </c>
      <c r="G68" s="131" t="str">
        <f>VLOOKUP(E68,'LISTADO ATM'!$A$2:$B$897,2,0)</f>
        <v xml:space="preserve">ATM Materno Infantil de (Santiago) </v>
      </c>
      <c r="H68" s="131" t="str">
        <f>VLOOKUP(E68,VIP!$A$2:$O18535,7,FALSE)</f>
        <v>Si</v>
      </c>
      <c r="I68" s="131" t="str">
        <f>VLOOKUP(E68,VIP!$A$2:$O10500,8,FALSE)</f>
        <v>Si</v>
      </c>
      <c r="J68" s="131" t="str">
        <f>VLOOKUP(E68,VIP!$A$2:$O10450,8,FALSE)</f>
        <v>Si</v>
      </c>
      <c r="K68" s="131" t="str">
        <f>VLOOKUP(E68,VIP!$A$2:$O14024,6,0)</f>
        <v>NO</v>
      </c>
      <c r="L68" s="122" t="s">
        <v>2219</v>
      </c>
      <c r="M68" s="147" t="s">
        <v>2558</v>
      </c>
      <c r="N68" s="147" t="s">
        <v>2559</v>
      </c>
      <c r="O68" s="131" t="s">
        <v>2691</v>
      </c>
      <c r="P68" s="131"/>
      <c r="Q68" s="146">
        <v>44349.765219907407</v>
      </c>
    </row>
    <row r="69" spans="1:17" s="93" customFormat="1" ht="18" x14ac:dyDescent="0.25">
      <c r="A69" s="131" t="str">
        <f>VLOOKUP(E69,'LISTADO ATM'!$A$2:$C$898,3,0)</f>
        <v>NORTE</v>
      </c>
      <c r="B69" s="124" t="s">
        <v>2685</v>
      </c>
      <c r="C69" s="133">
        <v>44349.505624999998</v>
      </c>
      <c r="D69" s="133" t="s">
        <v>2181</v>
      </c>
      <c r="E69" s="121">
        <v>520</v>
      </c>
      <c r="F69" s="131" t="str">
        <f>VLOOKUP(E69,VIP!$A$2:$O13670,2,0)</f>
        <v>DRBR520</v>
      </c>
      <c r="G69" s="131" t="str">
        <f>VLOOKUP(E69,'LISTADO ATM'!$A$2:$B$897,2,0)</f>
        <v xml:space="preserve">ATM Cooperativa Navarrete (COOPNAVA) </v>
      </c>
      <c r="H69" s="131" t="str">
        <f>VLOOKUP(E69,VIP!$A$2:$O18533,7,FALSE)</f>
        <v>Si</v>
      </c>
      <c r="I69" s="131" t="str">
        <f>VLOOKUP(E69,VIP!$A$2:$O10498,8,FALSE)</f>
        <v>Si</v>
      </c>
      <c r="J69" s="131" t="str">
        <f>VLOOKUP(E69,VIP!$A$2:$O10448,8,FALSE)</f>
        <v>Si</v>
      </c>
      <c r="K69" s="131" t="str">
        <f>VLOOKUP(E69,VIP!$A$2:$O14022,6,0)</f>
        <v>NO</v>
      </c>
      <c r="L69" s="122" t="s">
        <v>2219</v>
      </c>
      <c r="M69" s="147" t="s">
        <v>2558</v>
      </c>
      <c r="N69" s="147" t="s">
        <v>2559</v>
      </c>
      <c r="O69" s="131" t="s">
        <v>2691</v>
      </c>
      <c r="P69" s="131"/>
      <c r="Q69" s="146">
        <v>44349.765219907407</v>
      </c>
    </row>
    <row r="70" spans="1:17" s="93" customFormat="1" ht="18" x14ac:dyDescent="0.25">
      <c r="A70" s="131" t="str">
        <f>VLOOKUP(E70,'LISTADO ATM'!$A$2:$C$898,3,0)</f>
        <v>NORTE</v>
      </c>
      <c r="B70" s="124" t="s">
        <v>2684</v>
      </c>
      <c r="C70" s="133">
        <v>44349.506585648145</v>
      </c>
      <c r="D70" s="133" t="s">
        <v>2181</v>
      </c>
      <c r="E70" s="121">
        <v>737</v>
      </c>
      <c r="F70" s="131" t="str">
        <f>VLOOKUP(E70,VIP!$A$2:$O13669,2,0)</f>
        <v>DRBR281</v>
      </c>
      <c r="G70" s="131" t="str">
        <f>VLOOKUP(E70,'LISTADO ATM'!$A$2:$B$897,2,0)</f>
        <v xml:space="preserve">ATM UNP Cabarete (Puerto Plata) </v>
      </c>
      <c r="H70" s="131" t="str">
        <f>VLOOKUP(E70,VIP!$A$2:$O18532,7,FALSE)</f>
        <v>Si</v>
      </c>
      <c r="I70" s="131" t="str">
        <f>VLOOKUP(E70,VIP!$A$2:$O10497,8,FALSE)</f>
        <v>Si</v>
      </c>
      <c r="J70" s="131" t="str">
        <f>VLOOKUP(E70,VIP!$A$2:$O10447,8,FALSE)</f>
        <v>Si</v>
      </c>
      <c r="K70" s="131" t="str">
        <f>VLOOKUP(E70,VIP!$A$2:$O14021,6,0)</f>
        <v>NO</v>
      </c>
      <c r="L70" s="122" t="s">
        <v>2219</v>
      </c>
      <c r="M70" s="147" t="s">
        <v>2558</v>
      </c>
      <c r="N70" s="147" t="s">
        <v>2559</v>
      </c>
      <c r="O70" s="131" t="s">
        <v>2691</v>
      </c>
      <c r="P70" s="131"/>
      <c r="Q70" s="146">
        <v>44349.765219907407</v>
      </c>
    </row>
    <row r="71" spans="1:17" s="93" customFormat="1" ht="18" x14ac:dyDescent="0.25">
      <c r="A71" s="131" t="str">
        <f>VLOOKUP(E71,'LISTADO ATM'!$A$2:$C$898,3,0)</f>
        <v>ESTE</v>
      </c>
      <c r="B71" s="124" t="s">
        <v>2669</v>
      </c>
      <c r="C71" s="133">
        <v>44349.613483796296</v>
      </c>
      <c r="D71" s="133" t="s">
        <v>2180</v>
      </c>
      <c r="E71" s="121">
        <v>386</v>
      </c>
      <c r="F71" s="131" t="str">
        <f>VLOOKUP(E71,VIP!$A$2:$O13653,2,0)</f>
        <v>DRBR386</v>
      </c>
      <c r="G71" s="131" t="str">
        <f>VLOOKUP(E71,'LISTADO ATM'!$A$2:$B$897,2,0)</f>
        <v xml:space="preserve">ATM Plaza Verón II </v>
      </c>
      <c r="H71" s="131" t="str">
        <f>VLOOKUP(E71,VIP!$A$2:$O18516,7,FALSE)</f>
        <v>Si</v>
      </c>
      <c r="I71" s="131" t="str">
        <f>VLOOKUP(E71,VIP!$A$2:$O10481,8,FALSE)</f>
        <v>Si</v>
      </c>
      <c r="J71" s="131" t="str">
        <f>VLOOKUP(E71,VIP!$A$2:$O10431,8,FALSE)</f>
        <v>Si</v>
      </c>
      <c r="K71" s="131" t="str">
        <f>VLOOKUP(E71,VIP!$A$2:$O14005,6,0)</f>
        <v>NO</v>
      </c>
      <c r="L71" s="122" t="s">
        <v>2219</v>
      </c>
      <c r="M71" s="147" t="s">
        <v>2558</v>
      </c>
      <c r="N71" s="147" t="s">
        <v>2559</v>
      </c>
      <c r="O71" s="131" t="s">
        <v>2455</v>
      </c>
      <c r="P71" s="131"/>
      <c r="Q71" s="146">
        <v>44349.765219907407</v>
      </c>
    </row>
    <row r="72" spans="1:17" s="93" customFormat="1" ht="18" x14ac:dyDescent="0.25">
      <c r="A72" s="131" t="str">
        <f>VLOOKUP(E72,'LISTADO ATM'!$A$2:$C$898,3,0)</f>
        <v>SUR</v>
      </c>
      <c r="B72" s="124">
        <v>3335903172</v>
      </c>
      <c r="C72" s="133">
        <v>44344.908819444441</v>
      </c>
      <c r="D72" s="133" t="s">
        <v>2180</v>
      </c>
      <c r="E72" s="121">
        <v>252</v>
      </c>
      <c r="F72" s="131" t="str">
        <f>VLOOKUP(E72,VIP!$A$2:$O13545,2,0)</f>
        <v>DRBR252</v>
      </c>
      <c r="G72" s="131" t="str">
        <f>VLOOKUP(E72,'LISTADO ATM'!$A$2:$B$897,2,0)</f>
        <v xml:space="preserve">ATM Banco Agrícola (Barahona) </v>
      </c>
      <c r="H72" s="131" t="str">
        <f>VLOOKUP(E72,VIP!$A$2:$O18408,7,FALSE)</f>
        <v>Si</v>
      </c>
      <c r="I72" s="131" t="str">
        <f>VLOOKUP(E72,VIP!$A$2:$O10373,8,FALSE)</f>
        <v>Si</v>
      </c>
      <c r="J72" s="131" t="str">
        <f>VLOOKUP(E72,VIP!$A$2:$O10323,8,FALSE)</f>
        <v>Si</v>
      </c>
      <c r="K72" s="131" t="str">
        <f>VLOOKUP(E72,VIP!$A$2:$O13897,6,0)</f>
        <v>NO</v>
      </c>
      <c r="L72" s="122" t="s">
        <v>2245</v>
      </c>
      <c r="M72" s="147" t="s">
        <v>2558</v>
      </c>
      <c r="N72" s="132" t="s">
        <v>2453</v>
      </c>
      <c r="O72" s="131" t="s">
        <v>2455</v>
      </c>
      <c r="P72" s="131"/>
      <c r="Q72" s="146">
        <v>44349.765219907407</v>
      </c>
    </row>
    <row r="73" spans="1:17" s="93" customFormat="1" ht="18" x14ac:dyDescent="0.25">
      <c r="A73" s="131" t="str">
        <f>VLOOKUP(E73,'LISTADO ATM'!$A$2:$C$898,3,0)</f>
        <v>ESTE</v>
      </c>
      <c r="B73" s="124">
        <v>3335903656</v>
      </c>
      <c r="C73" s="133">
        <v>44346.856712962966</v>
      </c>
      <c r="D73" s="133" t="s">
        <v>2180</v>
      </c>
      <c r="E73" s="121">
        <v>519</v>
      </c>
      <c r="F73" s="131" t="str">
        <f>VLOOKUP(E73,VIP!$A$2:$O13634,2,0)</f>
        <v>DRBR519</v>
      </c>
      <c r="G73" s="131" t="str">
        <f>VLOOKUP(E73,'LISTADO ATM'!$A$2:$B$897,2,0)</f>
        <v xml:space="preserve">ATM Plaza Estrella (Bávaro) </v>
      </c>
      <c r="H73" s="131" t="str">
        <f>VLOOKUP(E73,VIP!$A$2:$O18497,7,FALSE)</f>
        <v>Si</v>
      </c>
      <c r="I73" s="131" t="str">
        <f>VLOOKUP(E73,VIP!$A$2:$O10462,8,FALSE)</f>
        <v>Si</v>
      </c>
      <c r="J73" s="131" t="str">
        <f>VLOOKUP(E73,VIP!$A$2:$O10412,8,FALSE)</f>
        <v>Si</v>
      </c>
      <c r="K73" s="131" t="str">
        <f>VLOOKUP(E73,VIP!$A$2:$O13986,6,0)</f>
        <v>NO</v>
      </c>
      <c r="L73" s="122" t="s">
        <v>2245</v>
      </c>
      <c r="M73" s="147" t="s">
        <v>2558</v>
      </c>
      <c r="N73" s="147" t="s">
        <v>2559</v>
      </c>
      <c r="O73" s="131" t="s">
        <v>2562</v>
      </c>
      <c r="P73" s="131"/>
      <c r="Q73" s="146">
        <v>44349.765219907407</v>
      </c>
    </row>
    <row r="74" spans="1:17" s="93" customFormat="1" ht="18" x14ac:dyDescent="0.25">
      <c r="A74" s="131" t="str">
        <f>VLOOKUP(E74,'LISTADO ATM'!$A$2:$C$898,3,0)</f>
        <v>SUR</v>
      </c>
      <c r="B74" s="124">
        <v>3335903643</v>
      </c>
      <c r="C74" s="133">
        <v>44346.788275462961</v>
      </c>
      <c r="D74" s="133" t="s">
        <v>2470</v>
      </c>
      <c r="E74" s="121">
        <v>576</v>
      </c>
      <c r="F74" s="131" t="str">
        <f>VLOOKUP(E74,VIP!$A$2:$O13605,2,0)</f>
        <v>DRBR576</v>
      </c>
      <c r="G74" s="131" t="str">
        <f>VLOOKUP(E74,'LISTADO ATM'!$A$2:$B$897,2,0)</f>
        <v>ATM Nizao</v>
      </c>
      <c r="H74" s="131">
        <f>VLOOKUP(E74,VIP!$A$2:$O18468,7,FALSE)</f>
        <v>0</v>
      </c>
      <c r="I74" s="131">
        <f>VLOOKUP(E74,VIP!$A$2:$O10433,8,FALSE)</f>
        <v>0</v>
      </c>
      <c r="J74" s="131">
        <f>VLOOKUP(E74,VIP!$A$2:$O10383,8,FALSE)</f>
        <v>0</v>
      </c>
      <c r="K74" s="131">
        <f>VLOOKUP(E74,VIP!$A$2:$O13957,6,0)</f>
        <v>0</v>
      </c>
      <c r="L74" s="122" t="s">
        <v>2548</v>
      </c>
      <c r="M74" s="147" t="s">
        <v>2558</v>
      </c>
      <c r="N74" s="132" t="s">
        <v>2453</v>
      </c>
      <c r="O74" s="131" t="s">
        <v>2471</v>
      </c>
      <c r="P74" s="131"/>
      <c r="Q74" s="146">
        <v>44349.765219907407</v>
      </c>
    </row>
    <row r="75" spans="1:17" s="93" customFormat="1" ht="18" x14ac:dyDescent="0.25">
      <c r="A75" s="131" t="str">
        <f>VLOOKUP(E75,'LISTADO ATM'!$A$2:$C$898,3,0)</f>
        <v>SUR</v>
      </c>
      <c r="B75" s="124" t="s">
        <v>2636</v>
      </c>
      <c r="C75" s="133">
        <v>44348.831331018519</v>
      </c>
      <c r="D75" s="133" t="s">
        <v>2470</v>
      </c>
      <c r="E75" s="121">
        <v>764</v>
      </c>
      <c r="F75" s="131" t="str">
        <f>VLOOKUP(E75,VIP!$A$2:$O13662,2,0)</f>
        <v>DRBR451</v>
      </c>
      <c r="G75" s="131" t="str">
        <f>VLOOKUP(E75,'LISTADO ATM'!$A$2:$B$897,2,0)</f>
        <v xml:space="preserve">ATM Oficina Elías Piña </v>
      </c>
      <c r="H75" s="131" t="str">
        <f>VLOOKUP(E75,VIP!$A$2:$O18525,7,FALSE)</f>
        <v>Si</v>
      </c>
      <c r="I75" s="131" t="str">
        <f>VLOOKUP(E75,VIP!$A$2:$O10490,8,FALSE)</f>
        <v>Si</v>
      </c>
      <c r="J75" s="131" t="str">
        <f>VLOOKUP(E75,VIP!$A$2:$O10440,8,FALSE)</f>
        <v>Si</v>
      </c>
      <c r="K75" s="131" t="str">
        <f>VLOOKUP(E75,VIP!$A$2:$O14014,6,0)</f>
        <v>NO</v>
      </c>
      <c r="L75" s="122" t="s">
        <v>2548</v>
      </c>
      <c r="M75" s="147" t="s">
        <v>2558</v>
      </c>
      <c r="N75" s="132" t="s">
        <v>2453</v>
      </c>
      <c r="O75" s="131" t="s">
        <v>2471</v>
      </c>
      <c r="P75" s="131"/>
      <c r="Q75" s="146">
        <v>44349.765219907407</v>
      </c>
    </row>
    <row r="76" spans="1:17" s="93" customFormat="1" ht="18" hidden="1" x14ac:dyDescent="0.25">
      <c r="A76" s="131" t="str">
        <f>VLOOKUP(E76,'LISTADO ATM'!$A$2:$C$898,3,0)</f>
        <v>DISTRITO NACIONAL</v>
      </c>
      <c r="B76" s="124">
        <v>3335906182</v>
      </c>
      <c r="C76" s="133">
        <v>44348.42564814815</v>
      </c>
      <c r="D76" s="133" t="s">
        <v>2180</v>
      </c>
      <c r="E76" s="121">
        <v>382</v>
      </c>
      <c r="F76" s="131" t="str">
        <f>VLOOKUP(E76,VIP!$A$2:$O13668,2,0)</f>
        <v xml:space="preserve">DRBR382 </v>
      </c>
      <c r="G76" s="131" t="str">
        <f>VLOOKUP(E76,'LISTADO ATM'!$A$2:$B$897,2,0)</f>
        <v>ATM Estacion Del Metro Maria Montes</v>
      </c>
      <c r="H76" s="131" t="str">
        <f>VLOOKUP(E76,VIP!$A$2:$O18531,7,FALSE)</f>
        <v>N/A</v>
      </c>
      <c r="I76" s="131" t="str">
        <f>VLOOKUP(E76,VIP!$A$2:$O10496,8,FALSE)</f>
        <v>N/A</v>
      </c>
      <c r="J76" s="131" t="str">
        <f>VLOOKUP(E76,VIP!$A$2:$O10446,8,FALSE)</f>
        <v>N/A</v>
      </c>
      <c r="K76" s="131" t="str">
        <f>VLOOKUP(E76,VIP!$A$2:$O14020,6,0)</f>
        <v>N/A</v>
      </c>
      <c r="L76" s="122" t="s">
        <v>2581</v>
      </c>
      <c r="M76" s="147" t="s">
        <v>2558</v>
      </c>
      <c r="N76" s="147" t="s">
        <v>2559</v>
      </c>
      <c r="O76" s="131" t="s">
        <v>2455</v>
      </c>
      <c r="P76" s="131"/>
      <c r="Q76" s="146">
        <v>44349.765219907407</v>
      </c>
    </row>
    <row r="77" spans="1:17" s="93" customFormat="1" ht="18" hidden="1" x14ac:dyDescent="0.25">
      <c r="A77" s="131" t="str">
        <f>VLOOKUP(E77,'LISTADO ATM'!$A$2:$C$898,3,0)</f>
        <v>DISTRITO NACIONAL</v>
      </c>
      <c r="B77" s="124" t="s">
        <v>2618</v>
      </c>
      <c r="C77" s="133">
        <v>44348.732071759259</v>
      </c>
      <c r="D77" s="133" t="s">
        <v>2470</v>
      </c>
      <c r="E77" s="121">
        <v>930</v>
      </c>
      <c r="F77" s="131" t="str">
        <f>VLOOKUP(E77,VIP!$A$2:$O13690,2,0)</f>
        <v>DRBR930</v>
      </c>
      <c r="G77" s="131" t="str">
        <f>VLOOKUP(E77,'LISTADO ATM'!$A$2:$B$897,2,0)</f>
        <v>ATM Oficina Plaza Spring Center</v>
      </c>
      <c r="H77" s="131" t="str">
        <f>VLOOKUP(E77,VIP!$A$2:$O18553,7,FALSE)</f>
        <v>Si</v>
      </c>
      <c r="I77" s="131" t="str">
        <f>VLOOKUP(E77,VIP!$A$2:$O10518,8,FALSE)</f>
        <v>Si</v>
      </c>
      <c r="J77" s="131" t="str">
        <f>VLOOKUP(E77,VIP!$A$2:$O10468,8,FALSE)</f>
        <v>Si</v>
      </c>
      <c r="K77" s="131" t="str">
        <f>VLOOKUP(E77,VIP!$A$2:$O14042,6,0)</f>
        <v>NO</v>
      </c>
      <c r="L77" s="122" t="s">
        <v>2619</v>
      </c>
      <c r="M77" s="147" t="s">
        <v>2558</v>
      </c>
      <c r="N77" s="147" t="s">
        <v>2559</v>
      </c>
      <c r="O77" s="131" t="s">
        <v>2620</v>
      </c>
      <c r="P77" s="131" t="s">
        <v>2621</v>
      </c>
      <c r="Q77" s="146" t="s">
        <v>2619</v>
      </c>
    </row>
    <row r="78" spans="1:17" s="93" customFormat="1" ht="18" hidden="1" x14ac:dyDescent="0.25">
      <c r="A78" s="131" t="str">
        <f>VLOOKUP(E78,'LISTADO ATM'!$A$2:$C$898,3,0)</f>
        <v>NORTE</v>
      </c>
      <c r="B78" s="124" t="s">
        <v>2729</v>
      </c>
      <c r="C78" s="133">
        <v>44349.777083333334</v>
      </c>
      <c r="D78" s="133" t="s">
        <v>2470</v>
      </c>
      <c r="E78" s="121">
        <v>157</v>
      </c>
      <c r="F78" s="131" t="str">
        <f>VLOOKUP(E78,VIP!$A$2:$O13703,2,0)</f>
        <v>DRBR157</v>
      </c>
      <c r="G78" s="131" t="str">
        <f>VLOOKUP(E78,'LISTADO ATM'!$A$2:$B$897,2,0)</f>
        <v xml:space="preserve">ATM Oficina Samaná </v>
      </c>
      <c r="H78" s="131" t="str">
        <f>VLOOKUP(E78,VIP!$A$2:$O18566,7,FALSE)</f>
        <v>Si</v>
      </c>
      <c r="I78" s="131" t="str">
        <f>VLOOKUP(E78,VIP!$A$2:$O10531,8,FALSE)</f>
        <v>Si</v>
      </c>
      <c r="J78" s="131" t="str">
        <f>VLOOKUP(E78,VIP!$A$2:$O10481,8,FALSE)</f>
        <v>Si</v>
      </c>
      <c r="K78" s="131" t="str">
        <f>VLOOKUP(E78,VIP!$A$2:$O14055,6,0)</f>
        <v>SI</v>
      </c>
      <c r="L78" s="122" t="s">
        <v>2619</v>
      </c>
      <c r="M78" s="147" t="s">
        <v>2558</v>
      </c>
      <c r="N78" s="145" t="s">
        <v>2559</v>
      </c>
      <c r="O78" s="131" t="s">
        <v>2732</v>
      </c>
      <c r="P78" s="131" t="s">
        <v>2734</v>
      </c>
      <c r="Q78" s="146" t="s">
        <v>2619</v>
      </c>
    </row>
    <row r="79" spans="1:17" s="93" customFormat="1" ht="18" hidden="1" x14ac:dyDescent="0.25">
      <c r="A79" s="131" t="str">
        <f>VLOOKUP(E79,'LISTADO ATM'!$A$2:$C$898,3,0)</f>
        <v>DISTRITO NACIONAL</v>
      </c>
      <c r="B79" s="124">
        <v>3335906673</v>
      </c>
      <c r="C79" s="133">
        <v>44348.569212962961</v>
      </c>
      <c r="D79" s="133" t="s">
        <v>2180</v>
      </c>
      <c r="E79" s="121">
        <v>841</v>
      </c>
      <c r="F79" s="131" t="str">
        <f>VLOOKUP(E79,VIP!$A$2:$O13644,2,0)</f>
        <v>DRBR841</v>
      </c>
      <c r="G79" s="131" t="str">
        <f>VLOOKUP(E79,'LISTADO ATM'!$A$2:$B$897,2,0)</f>
        <v xml:space="preserve">ATM CEA </v>
      </c>
      <c r="H79" s="131" t="str">
        <f>VLOOKUP(E79,VIP!$A$2:$O18507,7,FALSE)</f>
        <v>Si</v>
      </c>
      <c r="I79" s="131" t="str">
        <f>VLOOKUP(E79,VIP!$A$2:$O10472,8,FALSE)</f>
        <v>No</v>
      </c>
      <c r="J79" s="131" t="str">
        <f>VLOOKUP(E79,VIP!$A$2:$O10422,8,FALSE)</f>
        <v>No</v>
      </c>
      <c r="K79" s="131" t="str">
        <f>VLOOKUP(E79,VIP!$A$2:$O13996,6,0)</f>
        <v>NO</v>
      </c>
      <c r="L79" s="122" t="s">
        <v>2556</v>
      </c>
      <c r="M79" s="145" t="s">
        <v>2558</v>
      </c>
      <c r="N79" s="147" t="s">
        <v>2559</v>
      </c>
      <c r="O79" s="131" t="s">
        <v>2455</v>
      </c>
      <c r="P79" s="131"/>
      <c r="Q79" s="146">
        <v>44349.429872685185</v>
      </c>
    </row>
    <row r="80" spans="1:17" s="93" customFormat="1" ht="18" hidden="1" x14ac:dyDescent="0.25">
      <c r="A80" s="131" t="str">
        <f>VLOOKUP(E80,'LISTADO ATM'!$A$2:$C$898,3,0)</f>
        <v>DISTRITO NACIONAL</v>
      </c>
      <c r="B80" s="124" t="s">
        <v>2614</v>
      </c>
      <c r="C80" s="133">
        <v>44348.624108796299</v>
      </c>
      <c r="D80" s="133" t="s">
        <v>2180</v>
      </c>
      <c r="E80" s="121">
        <v>568</v>
      </c>
      <c r="F80" s="131" t="str">
        <f>VLOOKUP(E80,VIP!$A$2:$O13685,2,0)</f>
        <v>DRBR01F</v>
      </c>
      <c r="G80" s="131" t="str">
        <f>VLOOKUP(E80,'LISTADO ATM'!$A$2:$B$897,2,0)</f>
        <v xml:space="preserve">ATM Ministerio de Educación </v>
      </c>
      <c r="H80" s="131" t="str">
        <f>VLOOKUP(E80,VIP!$A$2:$O18548,7,FALSE)</f>
        <v>Si</v>
      </c>
      <c r="I80" s="131" t="str">
        <f>VLOOKUP(E80,VIP!$A$2:$O10513,8,FALSE)</f>
        <v>Si</v>
      </c>
      <c r="J80" s="131" t="str">
        <f>VLOOKUP(E80,VIP!$A$2:$O10463,8,FALSE)</f>
        <v>Si</v>
      </c>
      <c r="K80" s="131" t="str">
        <f>VLOOKUP(E80,VIP!$A$2:$O14037,6,0)</f>
        <v>NO</v>
      </c>
      <c r="L80" s="122" t="s">
        <v>2556</v>
      </c>
      <c r="M80" s="145" t="s">
        <v>2558</v>
      </c>
      <c r="N80" s="147" t="s">
        <v>2559</v>
      </c>
      <c r="O80" s="131" t="s">
        <v>2455</v>
      </c>
      <c r="P80" s="131"/>
      <c r="Q80" s="146">
        <v>44349.432743055557</v>
      </c>
    </row>
    <row r="81" spans="1:17" s="93" customFormat="1" ht="18" hidden="1" x14ac:dyDescent="0.25">
      <c r="A81" s="131" t="str">
        <f>VLOOKUP(E81,'LISTADO ATM'!$A$2:$C$898,3,0)</f>
        <v>SUR</v>
      </c>
      <c r="B81" s="124" t="s">
        <v>2628</v>
      </c>
      <c r="C81" s="133">
        <v>44348.881608796299</v>
      </c>
      <c r="D81" s="133" t="s">
        <v>2180</v>
      </c>
      <c r="E81" s="121">
        <v>584</v>
      </c>
      <c r="F81" s="131" t="str">
        <f>VLOOKUP(E81,VIP!$A$2:$O13653,2,0)</f>
        <v>DRBR404</v>
      </c>
      <c r="G81" s="131" t="str">
        <f>VLOOKUP(E81,'LISTADO ATM'!$A$2:$B$897,2,0)</f>
        <v xml:space="preserve">ATM Oficina San Cristóbal I </v>
      </c>
      <c r="H81" s="131" t="str">
        <f>VLOOKUP(E81,VIP!$A$2:$O18516,7,FALSE)</f>
        <v>Si</v>
      </c>
      <c r="I81" s="131" t="str">
        <f>VLOOKUP(E81,VIP!$A$2:$O10481,8,FALSE)</f>
        <v>Si</v>
      </c>
      <c r="J81" s="131" t="str">
        <f>VLOOKUP(E81,VIP!$A$2:$O10431,8,FALSE)</f>
        <v>Si</v>
      </c>
      <c r="K81" s="131" t="str">
        <f>VLOOKUP(E81,VIP!$A$2:$O14005,6,0)</f>
        <v>SI</v>
      </c>
      <c r="L81" s="122" t="s">
        <v>2556</v>
      </c>
      <c r="M81" s="147" t="s">
        <v>2558</v>
      </c>
      <c r="N81" s="147" t="s">
        <v>2559</v>
      </c>
      <c r="O81" s="131" t="s">
        <v>2455</v>
      </c>
      <c r="P81" s="131"/>
      <c r="Q81" s="146">
        <v>44349.533067129632</v>
      </c>
    </row>
    <row r="82" spans="1:17" s="93" customFormat="1" ht="18" hidden="1" x14ac:dyDescent="0.25">
      <c r="A82" s="131" t="str">
        <f>VLOOKUP(E82,'LISTADO ATM'!$A$2:$C$898,3,0)</f>
        <v>NORTE</v>
      </c>
      <c r="B82" s="124" t="s">
        <v>2730</v>
      </c>
      <c r="C82" s="133">
        <v>44349.776238425926</v>
      </c>
      <c r="D82" s="133" t="s">
        <v>2470</v>
      </c>
      <c r="E82" s="121">
        <v>603</v>
      </c>
      <c r="F82" s="131" t="str">
        <f>VLOOKUP(E82,VIP!$A$2:$O13704,2,0)</f>
        <v>DRBR126</v>
      </c>
      <c r="G82" s="131" t="str">
        <f>VLOOKUP(E82,'LISTADO ATM'!$A$2:$B$897,2,0)</f>
        <v xml:space="preserve">ATM Zona Franca (Santiago) II </v>
      </c>
      <c r="H82" s="131" t="str">
        <f>VLOOKUP(E82,VIP!$A$2:$O18567,7,FALSE)</f>
        <v>Si</v>
      </c>
      <c r="I82" s="131" t="str">
        <f>VLOOKUP(E82,VIP!$A$2:$O10532,8,FALSE)</f>
        <v>Si</v>
      </c>
      <c r="J82" s="131" t="str">
        <f>VLOOKUP(E82,VIP!$A$2:$O10482,8,FALSE)</f>
        <v>Si</v>
      </c>
      <c r="K82" s="131" t="str">
        <f>VLOOKUP(E82,VIP!$A$2:$O14056,6,0)</f>
        <v>NO</v>
      </c>
      <c r="L82" s="122" t="s">
        <v>2733</v>
      </c>
      <c r="M82" s="147" t="s">
        <v>2558</v>
      </c>
      <c r="N82" s="145" t="s">
        <v>2559</v>
      </c>
      <c r="O82" s="131" t="s">
        <v>2732</v>
      </c>
      <c r="P82" s="131" t="s">
        <v>2734</v>
      </c>
      <c r="Q82" s="146" t="s">
        <v>2733</v>
      </c>
    </row>
    <row r="83" spans="1:17" s="93" customFormat="1" ht="18" hidden="1" x14ac:dyDescent="0.25">
      <c r="A83" s="131" t="str">
        <f>VLOOKUP(E83,'LISTADO ATM'!$A$2:$C$898,3,0)</f>
        <v>NORTE</v>
      </c>
      <c r="B83" s="124" t="s">
        <v>2725</v>
      </c>
      <c r="C83" s="133">
        <v>44349.7812037037</v>
      </c>
      <c r="D83" s="133" t="s">
        <v>2470</v>
      </c>
      <c r="E83" s="121">
        <v>752</v>
      </c>
      <c r="F83" s="131" t="str">
        <f>VLOOKUP(E83,VIP!$A$2:$O13699,2,0)</f>
        <v>DRBR280</v>
      </c>
      <c r="G83" s="131" t="str">
        <f>VLOOKUP(E83,'LISTADO ATM'!$A$2:$B$897,2,0)</f>
        <v xml:space="preserve">ATM UNP Las Carolinas (La Vega) </v>
      </c>
      <c r="H83" s="131" t="str">
        <f>VLOOKUP(E83,VIP!$A$2:$O18562,7,FALSE)</f>
        <v>Si</v>
      </c>
      <c r="I83" s="131" t="str">
        <f>VLOOKUP(E83,VIP!$A$2:$O10527,8,FALSE)</f>
        <v>Si</v>
      </c>
      <c r="J83" s="131" t="str">
        <f>VLOOKUP(E83,VIP!$A$2:$O10477,8,FALSE)</f>
        <v>Si</v>
      </c>
      <c r="K83" s="131" t="str">
        <f>VLOOKUP(E83,VIP!$A$2:$O14051,6,0)</f>
        <v>SI</v>
      </c>
      <c r="L83" s="122" t="s">
        <v>2733</v>
      </c>
      <c r="M83" s="147" t="s">
        <v>2558</v>
      </c>
      <c r="N83" s="145" t="s">
        <v>2559</v>
      </c>
      <c r="O83" s="131" t="s">
        <v>2732</v>
      </c>
      <c r="P83" s="131" t="s">
        <v>2734</v>
      </c>
      <c r="Q83" s="146" t="s">
        <v>2733</v>
      </c>
    </row>
    <row r="84" spans="1:17" s="93" customFormat="1" ht="18" x14ac:dyDescent="0.25">
      <c r="A84" s="131" t="str">
        <f>VLOOKUP(E84,'LISTADO ATM'!$A$2:$C$898,3,0)</f>
        <v>ESTE</v>
      </c>
      <c r="B84" s="124">
        <v>3335904791</v>
      </c>
      <c r="C84" s="133">
        <v>44347.516122685185</v>
      </c>
      <c r="D84" s="133" t="s">
        <v>2449</v>
      </c>
      <c r="E84" s="121">
        <v>844</v>
      </c>
      <c r="F84" s="131" t="str">
        <f>VLOOKUP(E84,VIP!$A$2:$O13619,2,0)</f>
        <v>DRBR844</v>
      </c>
      <c r="G84" s="131" t="str">
        <f>VLOOKUP(E84,'LISTADO ATM'!$A$2:$B$897,2,0)</f>
        <v xml:space="preserve">ATM San Juan Shopping Center (Bávaro) </v>
      </c>
      <c r="H84" s="131" t="str">
        <f>VLOOKUP(E84,VIP!$A$2:$O18482,7,FALSE)</f>
        <v>Si</v>
      </c>
      <c r="I84" s="131" t="str">
        <f>VLOOKUP(E84,VIP!$A$2:$O10447,8,FALSE)</f>
        <v>Si</v>
      </c>
      <c r="J84" s="131" t="str">
        <f>VLOOKUP(E84,VIP!$A$2:$O10397,8,FALSE)</f>
        <v>Si</v>
      </c>
      <c r="K84" s="131" t="str">
        <f>VLOOKUP(E84,VIP!$A$2:$O13971,6,0)</f>
        <v>NO</v>
      </c>
      <c r="L84" s="122" t="s">
        <v>2442</v>
      </c>
      <c r="M84" s="147" t="s">
        <v>2558</v>
      </c>
      <c r="N84" s="132" t="s">
        <v>2453</v>
      </c>
      <c r="O84" s="131" t="s">
        <v>2454</v>
      </c>
      <c r="P84" s="131"/>
      <c r="Q84" s="146">
        <v>44349.765219907407</v>
      </c>
    </row>
    <row r="85" spans="1:17" s="93" customFormat="1" ht="18" x14ac:dyDescent="0.25">
      <c r="A85" s="131" t="str">
        <f>VLOOKUP(E85,'LISTADO ATM'!$A$2:$C$898,3,0)</f>
        <v>DISTRITO NACIONAL</v>
      </c>
      <c r="B85" s="124" t="s">
        <v>2608</v>
      </c>
      <c r="C85" s="133">
        <v>44348.672824074078</v>
      </c>
      <c r="D85" s="133" t="s">
        <v>2449</v>
      </c>
      <c r="E85" s="121">
        <v>590</v>
      </c>
      <c r="F85" s="131" t="str">
        <f>VLOOKUP(E85,VIP!$A$2:$O13679,2,0)</f>
        <v>DRBR177</v>
      </c>
      <c r="G85" s="131" t="str">
        <f>VLOOKUP(E85,'LISTADO ATM'!$A$2:$B$897,2,0)</f>
        <v xml:space="preserve">ATM Olé Aut. Las Américas </v>
      </c>
      <c r="H85" s="131" t="str">
        <f>VLOOKUP(E85,VIP!$A$2:$O18542,7,FALSE)</f>
        <v>Si</v>
      </c>
      <c r="I85" s="131" t="str">
        <f>VLOOKUP(E85,VIP!$A$2:$O10507,8,FALSE)</f>
        <v>Si</v>
      </c>
      <c r="J85" s="131" t="str">
        <f>VLOOKUP(E85,VIP!$A$2:$O10457,8,FALSE)</f>
        <v>Si</v>
      </c>
      <c r="K85" s="131" t="str">
        <f>VLOOKUP(E85,VIP!$A$2:$O14031,6,0)</f>
        <v>SI</v>
      </c>
      <c r="L85" s="122" t="s">
        <v>2442</v>
      </c>
      <c r="M85" s="147" t="s">
        <v>2558</v>
      </c>
      <c r="N85" s="132" t="s">
        <v>2453</v>
      </c>
      <c r="O85" s="131" t="s">
        <v>2454</v>
      </c>
      <c r="P85" s="131"/>
      <c r="Q85" s="146">
        <v>44349.765219907407</v>
      </c>
    </row>
    <row r="86" spans="1:17" s="93" customFormat="1" ht="18" x14ac:dyDescent="0.25">
      <c r="A86" s="131" t="str">
        <f>VLOOKUP(E86,'LISTADO ATM'!$A$2:$C$898,3,0)</f>
        <v>NORTE</v>
      </c>
      <c r="B86" s="124" t="s">
        <v>2661</v>
      </c>
      <c r="C86" s="133">
        <v>44349.406111111108</v>
      </c>
      <c r="D86" s="133" t="s">
        <v>2555</v>
      </c>
      <c r="E86" s="121">
        <v>720</v>
      </c>
      <c r="F86" s="131" t="str">
        <f>VLOOKUP(E86,VIP!$A$2:$O13658,2,0)</f>
        <v>DRBR12E</v>
      </c>
      <c r="G86" s="131" t="str">
        <f>VLOOKUP(E86,'LISTADO ATM'!$A$2:$B$897,2,0)</f>
        <v xml:space="preserve">ATM OMSA (Santiago) </v>
      </c>
      <c r="H86" s="131" t="str">
        <f>VLOOKUP(E86,VIP!$A$2:$O18521,7,FALSE)</f>
        <v>Si</v>
      </c>
      <c r="I86" s="131" t="str">
        <f>VLOOKUP(E86,VIP!$A$2:$O10486,8,FALSE)</f>
        <v>Si</v>
      </c>
      <c r="J86" s="131" t="str">
        <f>VLOOKUP(E86,VIP!$A$2:$O10436,8,FALSE)</f>
        <v>Si</v>
      </c>
      <c r="K86" s="131" t="str">
        <f>VLOOKUP(E86,VIP!$A$2:$O14010,6,0)</f>
        <v>NO</v>
      </c>
      <c r="L86" s="122" t="s">
        <v>2442</v>
      </c>
      <c r="M86" s="147" t="s">
        <v>2558</v>
      </c>
      <c r="N86" s="147" t="s">
        <v>2559</v>
      </c>
      <c r="O86" s="131" t="s">
        <v>2667</v>
      </c>
      <c r="P86" s="131"/>
      <c r="Q86" s="146">
        <v>44349.765219907407</v>
      </c>
    </row>
    <row r="87" spans="1:17" s="93" customFormat="1" ht="18" x14ac:dyDescent="0.25">
      <c r="A87" s="131" t="str">
        <f>VLOOKUP(E87,'LISTADO ATM'!$A$2:$C$898,3,0)</f>
        <v>NORTE</v>
      </c>
      <c r="B87" s="124" t="s">
        <v>2654</v>
      </c>
      <c r="C87" s="133">
        <v>44349.447118055556</v>
      </c>
      <c r="D87" s="133" t="s">
        <v>2470</v>
      </c>
      <c r="E87" s="121">
        <v>888</v>
      </c>
      <c r="F87" s="131" t="str">
        <f>VLOOKUP(E87,VIP!$A$2:$O13651,2,0)</f>
        <v>DRBR888</v>
      </c>
      <c r="G87" s="131" t="str">
        <f>VLOOKUP(E87,'LISTADO ATM'!$A$2:$B$897,2,0)</f>
        <v>ATM Oficina galeria 56 II (SFM)</v>
      </c>
      <c r="H87" s="131" t="str">
        <f>VLOOKUP(E87,VIP!$A$2:$O18514,7,FALSE)</f>
        <v>Si</v>
      </c>
      <c r="I87" s="131" t="str">
        <f>VLOOKUP(E87,VIP!$A$2:$O10479,8,FALSE)</f>
        <v>Si</v>
      </c>
      <c r="J87" s="131" t="str">
        <f>VLOOKUP(E87,VIP!$A$2:$O10429,8,FALSE)</f>
        <v>Si</v>
      </c>
      <c r="K87" s="131" t="str">
        <f>VLOOKUP(E87,VIP!$A$2:$O14003,6,0)</f>
        <v>SI</v>
      </c>
      <c r="L87" s="122" t="s">
        <v>2442</v>
      </c>
      <c r="M87" s="147" t="s">
        <v>2558</v>
      </c>
      <c r="N87" s="132" t="s">
        <v>2453</v>
      </c>
      <c r="O87" s="131" t="s">
        <v>2557</v>
      </c>
      <c r="P87" s="131"/>
      <c r="Q87" s="146">
        <v>44349.765219907407</v>
      </c>
    </row>
    <row r="88" spans="1:17" s="93" customFormat="1" ht="18" x14ac:dyDescent="0.25">
      <c r="A88" s="131" t="str">
        <f>VLOOKUP(E88,'LISTADO ATM'!$A$2:$C$898,3,0)</f>
        <v>SUR</v>
      </c>
      <c r="B88" s="124" t="s">
        <v>2683</v>
      </c>
      <c r="C88" s="133">
        <v>44349.519780092596</v>
      </c>
      <c r="D88" s="133" t="s">
        <v>2470</v>
      </c>
      <c r="E88" s="121">
        <v>766</v>
      </c>
      <c r="F88" s="131" t="str">
        <f>VLOOKUP(E88,VIP!$A$2:$O13668,2,0)</f>
        <v>DRBR440</v>
      </c>
      <c r="G88" s="131" t="str">
        <f>VLOOKUP(E88,'LISTADO ATM'!$A$2:$B$897,2,0)</f>
        <v xml:space="preserve">ATM Oficina Azua II </v>
      </c>
      <c r="H88" s="131" t="str">
        <f>VLOOKUP(E88,VIP!$A$2:$O18531,7,FALSE)</f>
        <v>Si</v>
      </c>
      <c r="I88" s="131" t="str">
        <f>VLOOKUP(E88,VIP!$A$2:$O10496,8,FALSE)</f>
        <v>Si</v>
      </c>
      <c r="J88" s="131" t="str">
        <f>VLOOKUP(E88,VIP!$A$2:$O10446,8,FALSE)</f>
        <v>Si</v>
      </c>
      <c r="K88" s="131" t="str">
        <f>VLOOKUP(E88,VIP!$A$2:$O14020,6,0)</f>
        <v>SI</v>
      </c>
      <c r="L88" s="122" t="s">
        <v>2442</v>
      </c>
      <c r="M88" s="147" t="s">
        <v>2558</v>
      </c>
      <c r="N88" s="132" t="s">
        <v>2453</v>
      </c>
      <c r="O88" s="131" t="s">
        <v>2557</v>
      </c>
      <c r="P88" s="131"/>
      <c r="Q88" s="146">
        <v>44349.765219907407</v>
      </c>
    </row>
    <row r="89" spans="1:17" s="93" customFormat="1" ht="18" x14ac:dyDescent="0.25">
      <c r="A89" s="131" t="str">
        <f>VLOOKUP(E89,'LISTADO ATM'!$A$2:$C$898,3,0)</f>
        <v>SUR</v>
      </c>
      <c r="B89" s="124">
        <v>3335903589</v>
      </c>
      <c r="C89" s="133">
        <v>44346.486458333333</v>
      </c>
      <c r="D89" s="133" t="s">
        <v>2449</v>
      </c>
      <c r="E89" s="121">
        <v>733</v>
      </c>
      <c r="F89" s="131" t="str">
        <f>VLOOKUP(E89,VIP!$A$2:$O13607,2,0)</f>
        <v>DRBR484</v>
      </c>
      <c r="G89" s="131" t="str">
        <f>VLOOKUP(E89,'LISTADO ATM'!$A$2:$B$897,2,0)</f>
        <v xml:space="preserve">ATM Zona Franca Perdenales </v>
      </c>
      <c r="H89" s="131" t="str">
        <f>VLOOKUP(E89,VIP!$A$2:$O18470,7,FALSE)</f>
        <v>Si</v>
      </c>
      <c r="I89" s="131" t="str">
        <f>VLOOKUP(E89,VIP!$A$2:$O10435,8,FALSE)</f>
        <v>Si</v>
      </c>
      <c r="J89" s="131" t="str">
        <f>VLOOKUP(E89,VIP!$A$2:$O10385,8,FALSE)</f>
        <v>Si</v>
      </c>
      <c r="K89" s="131" t="str">
        <f>VLOOKUP(E89,VIP!$A$2:$O13959,6,0)</f>
        <v>NO</v>
      </c>
      <c r="L89" s="122" t="s">
        <v>2418</v>
      </c>
      <c r="M89" s="147" t="s">
        <v>2558</v>
      </c>
      <c r="N89" s="132" t="s">
        <v>2453</v>
      </c>
      <c r="O89" s="131" t="s">
        <v>2454</v>
      </c>
      <c r="P89" s="131"/>
      <c r="Q89" s="146">
        <v>44349.765219907407</v>
      </c>
    </row>
    <row r="90" spans="1:17" s="93" customFormat="1" ht="18" x14ac:dyDescent="0.25">
      <c r="A90" s="131" t="str">
        <f>VLOOKUP(E90,'LISTADO ATM'!$A$2:$C$898,3,0)</f>
        <v>ESTE</v>
      </c>
      <c r="B90" s="124">
        <v>3335904850</v>
      </c>
      <c r="C90" s="133">
        <v>44347.538680555554</v>
      </c>
      <c r="D90" s="133" t="s">
        <v>2449</v>
      </c>
      <c r="E90" s="121">
        <v>429</v>
      </c>
      <c r="F90" s="131" t="str">
        <f>VLOOKUP(E90,VIP!$A$2:$O13609,2,0)</f>
        <v>DRBR429</v>
      </c>
      <c r="G90" s="131" t="str">
        <f>VLOOKUP(E90,'LISTADO ATM'!$A$2:$B$897,2,0)</f>
        <v xml:space="preserve">ATM Oficina Jumbo La Romana </v>
      </c>
      <c r="H90" s="131" t="str">
        <f>VLOOKUP(E90,VIP!$A$2:$O18472,7,FALSE)</f>
        <v>Si</v>
      </c>
      <c r="I90" s="131" t="str">
        <f>VLOOKUP(E90,VIP!$A$2:$O10437,8,FALSE)</f>
        <v>Si</v>
      </c>
      <c r="J90" s="131" t="str">
        <f>VLOOKUP(E90,VIP!$A$2:$O10387,8,FALSE)</f>
        <v>Si</v>
      </c>
      <c r="K90" s="131" t="str">
        <f>VLOOKUP(E90,VIP!$A$2:$O13961,6,0)</f>
        <v>NO</v>
      </c>
      <c r="L90" s="122" t="s">
        <v>2418</v>
      </c>
      <c r="M90" s="147" t="s">
        <v>2558</v>
      </c>
      <c r="N90" s="132" t="s">
        <v>2453</v>
      </c>
      <c r="O90" s="131" t="s">
        <v>2454</v>
      </c>
      <c r="P90" s="131"/>
      <c r="Q90" s="146">
        <v>44349.765219907407</v>
      </c>
    </row>
    <row r="91" spans="1:17" s="93" customFormat="1" ht="18" x14ac:dyDescent="0.25">
      <c r="A91" s="131" t="str">
        <f>VLOOKUP(E91,'LISTADO ATM'!$A$2:$C$898,3,0)</f>
        <v>NORTE</v>
      </c>
      <c r="B91" s="124" t="s">
        <v>2578</v>
      </c>
      <c r="C91" s="133">
        <v>44348.309363425928</v>
      </c>
      <c r="D91" s="133" t="s">
        <v>2555</v>
      </c>
      <c r="E91" s="121">
        <v>805</v>
      </c>
      <c r="F91" s="131" t="str">
        <f>VLOOKUP(E91,VIP!$A$2:$O13634,2,0)</f>
        <v>DRBR805</v>
      </c>
      <c r="G91" s="131" t="str">
        <f>VLOOKUP(E91,'LISTADO ATM'!$A$2:$B$897,2,0)</f>
        <v xml:space="preserve">ATM Be Live Grand Marién (Puerto Plata) </v>
      </c>
      <c r="H91" s="131" t="str">
        <f>VLOOKUP(E91,VIP!$A$2:$O18497,7,FALSE)</f>
        <v>Si</v>
      </c>
      <c r="I91" s="131" t="str">
        <f>VLOOKUP(E91,VIP!$A$2:$O10462,8,FALSE)</f>
        <v>Si</v>
      </c>
      <c r="J91" s="131" t="str">
        <f>VLOOKUP(E91,VIP!$A$2:$O10412,8,FALSE)</f>
        <v>Si</v>
      </c>
      <c r="K91" s="131" t="str">
        <f>VLOOKUP(E91,VIP!$A$2:$O13986,6,0)</f>
        <v>NO</v>
      </c>
      <c r="L91" s="122" t="s">
        <v>2418</v>
      </c>
      <c r="M91" s="147" t="s">
        <v>2558</v>
      </c>
      <c r="N91" s="147" t="s">
        <v>2559</v>
      </c>
      <c r="O91" s="131" t="s">
        <v>2554</v>
      </c>
      <c r="P91" s="131"/>
      <c r="Q91" s="146">
        <v>44349.765219907407</v>
      </c>
    </row>
    <row r="92" spans="1:17" s="93" customFormat="1" ht="18" x14ac:dyDescent="0.25">
      <c r="A92" s="131" t="str">
        <f>VLOOKUP(E92,'LISTADO ATM'!$A$2:$C$898,3,0)</f>
        <v>NORTE</v>
      </c>
      <c r="B92" s="124" t="s">
        <v>2576</v>
      </c>
      <c r="C92" s="133">
        <v>44348.359918981485</v>
      </c>
      <c r="D92" s="133" t="s">
        <v>2470</v>
      </c>
      <c r="E92" s="121">
        <v>350</v>
      </c>
      <c r="F92" s="131" t="str">
        <f>VLOOKUP(E92,VIP!$A$2:$O13627,2,0)</f>
        <v>DRBR350</v>
      </c>
      <c r="G92" s="131" t="str">
        <f>VLOOKUP(E92,'LISTADO ATM'!$A$2:$B$897,2,0)</f>
        <v xml:space="preserve">ATM Oficina Villa Tapia </v>
      </c>
      <c r="H92" s="131" t="str">
        <f>VLOOKUP(E92,VIP!$A$2:$O18490,7,FALSE)</f>
        <v>Si</v>
      </c>
      <c r="I92" s="131" t="str">
        <f>VLOOKUP(E92,VIP!$A$2:$O10455,8,FALSE)</f>
        <v>Si</v>
      </c>
      <c r="J92" s="131" t="str">
        <f>VLOOKUP(E92,VIP!$A$2:$O10405,8,FALSE)</f>
        <v>Si</v>
      </c>
      <c r="K92" s="131" t="str">
        <f>VLOOKUP(E92,VIP!$A$2:$O13979,6,0)</f>
        <v>NO</v>
      </c>
      <c r="L92" s="122" t="s">
        <v>2418</v>
      </c>
      <c r="M92" s="147" t="s">
        <v>2558</v>
      </c>
      <c r="N92" s="132" t="s">
        <v>2453</v>
      </c>
      <c r="O92" s="131" t="s">
        <v>2557</v>
      </c>
      <c r="P92" s="131"/>
      <c r="Q92" s="146">
        <v>44349.765219907407</v>
      </c>
    </row>
    <row r="93" spans="1:17" s="93" customFormat="1" ht="18" x14ac:dyDescent="0.25">
      <c r="A93" s="131" t="str">
        <f>VLOOKUP(E93,'LISTADO ATM'!$A$2:$C$898,3,0)</f>
        <v>SUR</v>
      </c>
      <c r="B93" s="124">
        <v>3335906502</v>
      </c>
      <c r="C93" s="133">
        <v>44348.502650462964</v>
      </c>
      <c r="D93" s="133" t="s">
        <v>2449</v>
      </c>
      <c r="E93" s="121">
        <v>311</v>
      </c>
      <c r="F93" s="131" t="str">
        <f>VLOOKUP(E93,VIP!$A$2:$O13657,2,0)</f>
        <v>DRBR381</v>
      </c>
      <c r="G93" s="131" t="str">
        <f>VLOOKUP(E93,'LISTADO ATM'!$A$2:$B$897,2,0)</f>
        <v>ATM Plaza Eroski</v>
      </c>
      <c r="H93" s="131" t="str">
        <f>VLOOKUP(E93,VIP!$A$2:$O18520,7,FALSE)</f>
        <v>Si</v>
      </c>
      <c r="I93" s="131" t="str">
        <f>VLOOKUP(E93,VIP!$A$2:$O10485,8,FALSE)</f>
        <v>Si</v>
      </c>
      <c r="J93" s="131" t="str">
        <f>VLOOKUP(E93,VIP!$A$2:$O10435,8,FALSE)</f>
        <v>Si</v>
      </c>
      <c r="K93" s="131" t="str">
        <f>VLOOKUP(E93,VIP!$A$2:$O14009,6,0)</f>
        <v>NO</v>
      </c>
      <c r="L93" s="122" t="s">
        <v>2418</v>
      </c>
      <c r="M93" s="147" t="s">
        <v>2558</v>
      </c>
      <c r="N93" s="132" t="s">
        <v>2453</v>
      </c>
      <c r="O93" s="131" t="s">
        <v>2454</v>
      </c>
      <c r="P93" s="131"/>
      <c r="Q93" s="146">
        <v>44349.765219907407</v>
      </c>
    </row>
    <row r="94" spans="1:17" s="93" customFormat="1" ht="18" x14ac:dyDescent="0.25">
      <c r="A94" s="131" t="str">
        <f>VLOOKUP(E94,'LISTADO ATM'!$A$2:$C$898,3,0)</f>
        <v>ESTE</v>
      </c>
      <c r="B94" s="124" t="s">
        <v>2617</v>
      </c>
      <c r="C94" s="133">
        <v>44348.567835648151</v>
      </c>
      <c r="D94" s="133" t="s">
        <v>2449</v>
      </c>
      <c r="E94" s="121">
        <v>399</v>
      </c>
      <c r="F94" s="131" t="str">
        <f>VLOOKUP(E94,VIP!$A$2:$O13690,2,0)</f>
        <v>DRBR399</v>
      </c>
      <c r="G94" s="131" t="str">
        <f>VLOOKUP(E94,'LISTADO ATM'!$A$2:$B$897,2,0)</f>
        <v xml:space="preserve">ATM Oficina La Romana II </v>
      </c>
      <c r="H94" s="131" t="str">
        <f>VLOOKUP(E94,VIP!$A$2:$O18553,7,FALSE)</f>
        <v>Si</v>
      </c>
      <c r="I94" s="131" t="str">
        <f>VLOOKUP(E94,VIP!$A$2:$O10518,8,FALSE)</f>
        <v>Si</v>
      </c>
      <c r="J94" s="131" t="str">
        <f>VLOOKUP(E94,VIP!$A$2:$O10468,8,FALSE)</f>
        <v>Si</v>
      </c>
      <c r="K94" s="131" t="str">
        <f>VLOOKUP(E94,VIP!$A$2:$O14042,6,0)</f>
        <v>NO</v>
      </c>
      <c r="L94" s="122" t="s">
        <v>2418</v>
      </c>
      <c r="M94" s="147" t="s">
        <v>2558</v>
      </c>
      <c r="N94" s="132" t="s">
        <v>2453</v>
      </c>
      <c r="O94" s="131" t="s">
        <v>2454</v>
      </c>
      <c r="P94" s="131"/>
      <c r="Q94" s="146">
        <v>44349.765219907407</v>
      </c>
    </row>
    <row r="95" spans="1:17" s="93" customFormat="1" ht="18" x14ac:dyDescent="0.25">
      <c r="A95" s="131" t="str">
        <f>VLOOKUP(E95,'LISTADO ATM'!$A$2:$C$898,3,0)</f>
        <v>ESTE</v>
      </c>
      <c r="B95" s="124">
        <v>3335906674</v>
      </c>
      <c r="C95" s="133">
        <v>44348.56962962963</v>
      </c>
      <c r="D95" s="133" t="s">
        <v>2449</v>
      </c>
      <c r="E95" s="121">
        <v>608</v>
      </c>
      <c r="F95" s="131" t="str">
        <f>VLOOKUP(E95,VIP!$A$2:$O13643,2,0)</f>
        <v>DRBR305</v>
      </c>
      <c r="G95" s="131" t="str">
        <f>VLOOKUP(E95,'LISTADO ATM'!$A$2:$B$897,2,0)</f>
        <v xml:space="preserve">ATM Oficina Jumbo (San Pedro) </v>
      </c>
      <c r="H95" s="131" t="str">
        <f>VLOOKUP(E95,VIP!$A$2:$O18506,7,FALSE)</f>
        <v>Si</v>
      </c>
      <c r="I95" s="131" t="str">
        <f>VLOOKUP(E95,VIP!$A$2:$O10471,8,FALSE)</f>
        <v>Si</v>
      </c>
      <c r="J95" s="131" t="str">
        <f>VLOOKUP(E95,VIP!$A$2:$O10421,8,FALSE)</f>
        <v>Si</v>
      </c>
      <c r="K95" s="131" t="str">
        <f>VLOOKUP(E95,VIP!$A$2:$O13995,6,0)</f>
        <v>SI</v>
      </c>
      <c r="L95" s="122" t="s">
        <v>2418</v>
      </c>
      <c r="M95" s="147" t="s">
        <v>2558</v>
      </c>
      <c r="N95" s="132" t="s">
        <v>2453</v>
      </c>
      <c r="O95" s="131" t="s">
        <v>2454</v>
      </c>
      <c r="P95" s="131"/>
      <c r="Q95" s="146">
        <v>44349.765219907407</v>
      </c>
    </row>
    <row r="96" spans="1:17" s="93" customFormat="1" ht="18" x14ac:dyDescent="0.25">
      <c r="A96" s="131" t="str">
        <f>VLOOKUP(E96,'LISTADO ATM'!$A$2:$C$898,3,0)</f>
        <v>NORTE</v>
      </c>
      <c r="B96" s="124" t="s">
        <v>2611</v>
      </c>
      <c r="C96" s="133">
        <v>44348.654224537036</v>
      </c>
      <c r="D96" s="133" t="s">
        <v>2470</v>
      </c>
      <c r="E96" s="121">
        <v>138</v>
      </c>
      <c r="F96" s="131" t="str">
        <f>VLOOKUP(E96,VIP!$A$2:$O13682,2,0)</f>
        <v>DRBR138</v>
      </c>
      <c r="G96" s="131" t="str">
        <f>VLOOKUP(E96,'LISTADO ATM'!$A$2:$B$897,2,0)</f>
        <v xml:space="preserve">ATM UNP Fantino </v>
      </c>
      <c r="H96" s="131" t="str">
        <f>VLOOKUP(E96,VIP!$A$2:$O18545,7,FALSE)</f>
        <v>Si</v>
      </c>
      <c r="I96" s="131" t="str">
        <f>VLOOKUP(E96,VIP!$A$2:$O10510,8,FALSE)</f>
        <v>Si</v>
      </c>
      <c r="J96" s="131" t="str">
        <f>VLOOKUP(E96,VIP!$A$2:$O10460,8,FALSE)</f>
        <v>Si</v>
      </c>
      <c r="K96" s="131" t="str">
        <f>VLOOKUP(E96,VIP!$A$2:$O14034,6,0)</f>
        <v>NO</v>
      </c>
      <c r="L96" s="122" t="s">
        <v>2418</v>
      </c>
      <c r="M96" s="147" t="s">
        <v>2558</v>
      </c>
      <c r="N96" s="147" t="s">
        <v>2559</v>
      </c>
      <c r="O96" s="131" t="s">
        <v>2557</v>
      </c>
      <c r="P96" s="131"/>
      <c r="Q96" s="146">
        <v>44349.765219907407</v>
      </c>
    </row>
    <row r="97" spans="1:17" s="93" customFormat="1" ht="18" x14ac:dyDescent="0.25">
      <c r="A97" s="131" t="str">
        <f>VLOOKUP(E97,'LISTADO ATM'!$A$2:$C$898,3,0)</f>
        <v>SUR</v>
      </c>
      <c r="B97" s="124" t="s">
        <v>2635</v>
      </c>
      <c r="C97" s="133">
        <v>44348.867951388886</v>
      </c>
      <c r="D97" s="133" t="s">
        <v>2449</v>
      </c>
      <c r="E97" s="121">
        <v>984</v>
      </c>
      <c r="F97" s="131" t="str">
        <f>VLOOKUP(E97,VIP!$A$2:$O13660,2,0)</f>
        <v>DRBR984</v>
      </c>
      <c r="G97" s="131" t="str">
        <f>VLOOKUP(E97,'LISTADO ATM'!$A$2:$B$897,2,0)</f>
        <v xml:space="preserve">ATM Oficina Neiba II </v>
      </c>
      <c r="H97" s="131" t="str">
        <f>VLOOKUP(E97,VIP!$A$2:$O18523,7,FALSE)</f>
        <v>Si</v>
      </c>
      <c r="I97" s="131" t="str">
        <f>VLOOKUP(E97,VIP!$A$2:$O10488,8,FALSE)</f>
        <v>Si</v>
      </c>
      <c r="J97" s="131" t="str">
        <f>VLOOKUP(E97,VIP!$A$2:$O10438,8,FALSE)</f>
        <v>Si</v>
      </c>
      <c r="K97" s="131" t="str">
        <f>VLOOKUP(E97,VIP!$A$2:$O14012,6,0)</f>
        <v>NO</v>
      </c>
      <c r="L97" s="122" t="s">
        <v>2418</v>
      </c>
      <c r="M97" s="147" t="s">
        <v>2558</v>
      </c>
      <c r="N97" s="132" t="s">
        <v>2453</v>
      </c>
      <c r="O97" s="131" t="s">
        <v>2454</v>
      </c>
      <c r="P97" s="131"/>
      <c r="Q97" s="146">
        <v>44349.765219907407</v>
      </c>
    </row>
    <row r="98" spans="1:17" ht="18" x14ac:dyDescent="0.25">
      <c r="A98" s="131" t="str">
        <f>VLOOKUP(E98,'LISTADO ATM'!$A$2:$C$898,3,0)</f>
        <v>NORTE</v>
      </c>
      <c r="B98" s="124" t="s">
        <v>2632</v>
      </c>
      <c r="C98" s="133">
        <v>44348.873506944445</v>
      </c>
      <c r="D98" s="133" t="s">
        <v>2555</v>
      </c>
      <c r="E98" s="121">
        <v>606</v>
      </c>
      <c r="F98" s="131" t="str">
        <f>VLOOKUP(E98,VIP!$A$2:$O13657,2,0)</f>
        <v>DRBR704</v>
      </c>
      <c r="G98" s="131" t="str">
        <f>VLOOKUP(E98,'LISTADO ATM'!$A$2:$B$897,2,0)</f>
        <v xml:space="preserve">ATM UNP Manolo Tavarez Justo </v>
      </c>
      <c r="H98" s="131" t="str">
        <f>VLOOKUP(E98,VIP!$A$2:$O18520,7,FALSE)</f>
        <v>Si</v>
      </c>
      <c r="I98" s="131" t="str">
        <f>VLOOKUP(E98,VIP!$A$2:$O10485,8,FALSE)</f>
        <v>Si</v>
      </c>
      <c r="J98" s="131" t="str">
        <f>VLOOKUP(E98,VIP!$A$2:$O10435,8,FALSE)</f>
        <v>Si</v>
      </c>
      <c r="K98" s="131" t="str">
        <f>VLOOKUP(E98,VIP!$A$2:$O14009,6,0)</f>
        <v>NO</v>
      </c>
      <c r="L98" s="122" t="s">
        <v>2418</v>
      </c>
      <c r="M98" s="147" t="s">
        <v>2558</v>
      </c>
      <c r="N98" s="132" t="s">
        <v>2453</v>
      </c>
      <c r="O98" s="131" t="s">
        <v>2554</v>
      </c>
      <c r="P98" s="131"/>
      <c r="Q98" s="146">
        <v>44349.765219907407</v>
      </c>
    </row>
    <row r="99" spans="1:17" ht="18" x14ac:dyDescent="0.25">
      <c r="A99" s="131" t="str">
        <f>VLOOKUP(E99,'LISTADO ATM'!$A$2:$C$898,3,0)</f>
        <v>NORTE</v>
      </c>
      <c r="B99" s="124" t="s">
        <v>2681</v>
      </c>
      <c r="C99" s="133">
        <v>44349.526550925926</v>
      </c>
      <c r="D99" s="133" t="s">
        <v>2555</v>
      </c>
      <c r="E99" s="121">
        <v>189</v>
      </c>
      <c r="F99" s="131" t="str">
        <f>VLOOKUP(E99,VIP!$A$2:$O13666,2,0)</f>
        <v>DRBR189</v>
      </c>
      <c r="G99" s="131" t="str">
        <f>VLOOKUP(E99,'LISTADO ATM'!$A$2:$B$897,2,0)</f>
        <v xml:space="preserve">ATM Comando Regional Cibao Central P.N. </v>
      </c>
      <c r="H99" s="131" t="str">
        <f>VLOOKUP(E99,VIP!$A$2:$O18529,7,FALSE)</f>
        <v>Si</v>
      </c>
      <c r="I99" s="131" t="str">
        <f>VLOOKUP(E99,VIP!$A$2:$O10494,8,FALSE)</f>
        <v>Si</v>
      </c>
      <c r="J99" s="131" t="str">
        <f>VLOOKUP(E99,VIP!$A$2:$O10444,8,FALSE)</f>
        <v>Si</v>
      </c>
      <c r="K99" s="131" t="str">
        <f>VLOOKUP(E99,VIP!$A$2:$O14018,6,0)</f>
        <v>NO</v>
      </c>
      <c r="L99" s="122" t="s">
        <v>2418</v>
      </c>
      <c r="M99" s="147" t="s">
        <v>2558</v>
      </c>
      <c r="N99" s="147" t="s">
        <v>2559</v>
      </c>
      <c r="O99" s="131" t="s">
        <v>2667</v>
      </c>
      <c r="P99" s="131"/>
      <c r="Q99" s="146">
        <v>44349.765219907407</v>
      </c>
    </row>
    <row r="100" spans="1:17" ht="18" x14ac:dyDescent="0.25">
      <c r="A100" s="131" t="str">
        <f>VLOOKUP(E100,'LISTADO ATM'!$A$2:$C$898,3,0)</f>
        <v>NORTE</v>
      </c>
      <c r="B100" s="124" t="s">
        <v>2679</v>
      </c>
      <c r="C100" s="133">
        <v>44349.529236111113</v>
      </c>
      <c r="D100" s="133" t="s">
        <v>2470</v>
      </c>
      <c r="E100" s="121">
        <v>157</v>
      </c>
      <c r="F100" s="131" t="str">
        <f>VLOOKUP(E100,VIP!$A$2:$O13664,2,0)</f>
        <v>DRBR157</v>
      </c>
      <c r="G100" s="131" t="str">
        <f>VLOOKUP(E100,'LISTADO ATM'!$A$2:$B$897,2,0)</f>
        <v xml:space="preserve">ATM Oficina Samaná </v>
      </c>
      <c r="H100" s="131" t="str">
        <f>VLOOKUP(E100,VIP!$A$2:$O18527,7,FALSE)</f>
        <v>Si</v>
      </c>
      <c r="I100" s="131" t="str">
        <f>VLOOKUP(E100,VIP!$A$2:$O10492,8,FALSE)</f>
        <v>Si</v>
      </c>
      <c r="J100" s="131" t="str">
        <f>VLOOKUP(E100,VIP!$A$2:$O10442,8,FALSE)</f>
        <v>Si</v>
      </c>
      <c r="K100" s="131" t="str">
        <f>VLOOKUP(E100,VIP!$A$2:$O14016,6,0)</f>
        <v>SI</v>
      </c>
      <c r="L100" s="122" t="s">
        <v>2418</v>
      </c>
      <c r="M100" s="147" t="s">
        <v>2558</v>
      </c>
      <c r="N100" s="132" t="s">
        <v>2453</v>
      </c>
      <c r="O100" s="131" t="s">
        <v>2557</v>
      </c>
      <c r="P100" s="131"/>
      <c r="Q100" s="146">
        <v>44349.765219907407</v>
      </c>
    </row>
    <row r="101" spans="1:17" ht="18" x14ac:dyDescent="0.25">
      <c r="A101" s="131" t="str">
        <f>VLOOKUP(E101,'LISTADO ATM'!$A$2:$C$898,3,0)</f>
        <v>NORTE</v>
      </c>
      <c r="B101" s="124" t="s">
        <v>2678</v>
      </c>
      <c r="C101" s="133">
        <v>44349.531180555554</v>
      </c>
      <c r="D101" s="133" t="s">
        <v>2555</v>
      </c>
      <c r="E101" s="121">
        <v>136</v>
      </c>
      <c r="F101" s="131" t="str">
        <f>VLOOKUP(E101,VIP!$A$2:$O13663,2,0)</f>
        <v>DRBR136</v>
      </c>
      <c r="G101" s="131" t="str">
        <f>VLOOKUP(E101,'LISTADO ATM'!$A$2:$B$897,2,0)</f>
        <v>ATM S/M Xtra (Santiago)</v>
      </c>
      <c r="H101" s="131" t="str">
        <f>VLOOKUP(E101,VIP!$A$2:$O18526,7,FALSE)</f>
        <v>Si</v>
      </c>
      <c r="I101" s="131" t="str">
        <f>VLOOKUP(E101,VIP!$A$2:$O10491,8,FALSE)</f>
        <v>Si</v>
      </c>
      <c r="J101" s="131" t="str">
        <f>VLOOKUP(E101,VIP!$A$2:$O10441,8,FALSE)</f>
        <v>Si</v>
      </c>
      <c r="K101" s="131" t="str">
        <f>VLOOKUP(E101,VIP!$A$2:$O14015,6,0)</f>
        <v>NO</v>
      </c>
      <c r="L101" s="122" t="s">
        <v>2418</v>
      </c>
      <c r="M101" s="147" t="s">
        <v>2558</v>
      </c>
      <c r="N101" s="147" t="s">
        <v>2559</v>
      </c>
      <c r="O101" s="131" t="s">
        <v>2667</v>
      </c>
      <c r="P101" s="131"/>
      <c r="Q101" s="146">
        <v>44349.765219907407</v>
      </c>
    </row>
    <row r="102" spans="1:17" ht="18" x14ac:dyDescent="0.25">
      <c r="A102" s="131" t="str">
        <f>VLOOKUP(E102,'LISTADO ATM'!$A$2:$C$898,3,0)</f>
        <v>NORTE</v>
      </c>
      <c r="B102" s="124" t="s">
        <v>2677</v>
      </c>
      <c r="C102" s="133">
        <v>44349.535393518519</v>
      </c>
      <c r="D102" s="133" t="s">
        <v>2555</v>
      </c>
      <c r="E102" s="121">
        <v>878</v>
      </c>
      <c r="F102" s="131" t="str">
        <f>VLOOKUP(E102,VIP!$A$2:$O13662,2,0)</f>
        <v>DRBR878</v>
      </c>
      <c r="G102" s="131" t="str">
        <f>VLOOKUP(E102,'LISTADO ATM'!$A$2:$B$897,2,0)</f>
        <v>ATM UNP Cabral Y Baez</v>
      </c>
      <c r="H102" s="131" t="str">
        <f>VLOOKUP(E102,VIP!$A$2:$O18525,7,FALSE)</f>
        <v>N/A</v>
      </c>
      <c r="I102" s="131" t="str">
        <f>VLOOKUP(E102,VIP!$A$2:$O10490,8,FALSE)</f>
        <v>N/A</v>
      </c>
      <c r="J102" s="131" t="str">
        <f>VLOOKUP(E102,VIP!$A$2:$O10440,8,FALSE)</f>
        <v>N/A</v>
      </c>
      <c r="K102" s="131" t="str">
        <f>VLOOKUP(E102,VIP!$A$2:$O14014,6,0)</f>
        <v>N/A</v>
      </c>
      <c r="L102" s="122" t="s">
        <v>2418</v>
      </c>
      <c r="M102" s="147" t="s">
        <v>2558</v>
      </c>
      <c r="N102" s="147" t="s">
        <v>2559</v>
      </c>
      <c r="O102" s="131" t="s">
        <v>2667</v>
      </c>
      <c r="P102" s="131"/>
      <c r="Q102" s="146">
        <v>44349.765219907407</v>
      </c>
    </row>
    <row r="103" spans="1:17" ht="18" x14ac:dyDescent="0.25">
      <c r="A103" s="131" t="str">
        <f>VLOOKUP(E103,'LISTADO ATM'!$A$2:$C$898,3,0)</f>
        <v>NORTE</v>
      </c>
      <c r="B103" s="124" t="s">
        <v>2671</v>
      </c>
      <c r="C103" s="133">
        <v>44349.591481481482</v>
      </c>
      <c r="D103" s="133" t="s">
        <v>2470</v>
      </c>
      <c r="E103" s="121">
        <v>151</v>
      </c>
      <c r="F103" s="131" t="str">
        <f>VLOOKUP(E103,VIP!$A$2:$O13655,2,0)</f>
        <v>DRBR151</v>
      </c>
      <c r="G103" s="131" t="str">
        <f>VLOOKUP(E103,'LISTADO ATM'!$A$2:$B$897,2,0)</f>
        <v xml:space="preserve">ATM Oficina Nagua </v>
      </c>
      <c r="H103" s="131" t="str">
        <f>VLOOKUP(E103,VIP!$A$2:$O18518,7,FALSE)</f>
        <v>Si</v>
      </c>
      <c r="I103" s="131" t="str">
        <f>VLOOKUP(E103,VIP!$A$2:$O10483,8,FALSE)</f>
        <v>Si</v>
      </c>
      <c r="J103" s="131" t="str">
        <f>VLOOKUP(E103,VIP!$A$2:$O10433,8,FALSE)</f>
        <v>Si</v>
      </c>
      <c r="K103" s="131" t="str">
        <f>VLOOKUP(E103,VIP!$A$2:$O14007,6,0)</f>
        <v>SI</v>
      </c>
      <c r="L103" s="122" t="s">
        <v>2418</v>
      </c>
      <c r="M103" s="147" t="s">
        <v>2558</v>
      </c>
      <c r="N103" s="132" t="s">
        <v>2453</v>
      </c>
      <c r="O103" s="131" t="s">
        <v>2557</v>
      </c>
      <c r="P103" s="131"/>
      <c r="Q103" s="146">
        <v>44349.765219907407</v>
      </c>
    </row>
    <row r="104" spans="1:17" ht="18" x14ac:dyDescent="0.25">
      <c r="A104" s="131" t="str">
        <f>VLOOKUP(E104,'LISTADO ATM'!$A$2:$C$898,3,0)</f>
        <v>NORTE</v>
      </c>
      <c r="B104" s="124" t="s">
        <v>2670</v>
      </c>
      <c r="C104" s="133">
        <v>44349.595625000002</v>
      </c>
      <c r="D104" s="133" t="s">
        <v>2555</v>
      </c>
      <c r="E104" s="121">
        <v>728</v>
      </c>
      <c r="F104" s="131" t="str">
        <f>VLOOKUP(E104,VIP!$A$2:$O13654,2,0)</f>
        <v>DRBR051</v>
      </c>
      <c r="G104" s="131" t="str">
        <f>VLOOKUP(E104,'LISTADO ATM'!$A$2:$B$897,2,0)</f>
        <v xml:space="preserve">ATM UNP La Vega Oficina Regional Norcentral </v>
      </c>
      <c r="H104" s="131" t="str">
        <f>VLOOKUP(E104,VIP!$A$2:$O18517,7,FALSE)</f>
        <v>Si</v>
      </c>
      <c r="I104" s="131" t="str">
        <f>VLOOKUP(E104,VIP!$A$2:$O10482,8,FALSE)</f>
        <v>Si</v>
      </c>
      <c r="J104" s="131" t="str">
        <f>VLOOKUP(E104,VIP!$A$2:$O10432,8,FALSE)</f>
        <v>Si</v>
      </c>
      <c r="K104" s="131" t="str">
        <f>VLOOKUP(E104,VIP!$A$2:$O14006,6,0)</f>
        <v>SI</v>
      </c>
      <c r="L104" s="122" t="s">
        <v>2418</v>
      </c>
      <c r="M104" s="147" t="s">
        <v>2558</v>
      </c>
      <c r="N104" s="147" t="s">
        <v>2559</v>
      </c>
      <c r="O104" s="131" t="s">
        <v>2667</v>
      </c>
      <c r="P104" s="131"/>
      <c r="Q104" s="146">
        <v>44349.765219907407</v>
      </c>
    </row>
    <row r="105" spans="1:17" ht="18" x14ac:dyDescent="0.25">
      <c r="A105" s="131" t="str">
        <f>VLOOKUP(E105,'LISTADO ATM'!$A$2:$C$898,3,0)</f>
        <v>NORTE</v>
      </c>
      <c r="B105" s="124" t="s">
        <v>2715</v>
      </c>
      <c r="C105" s="133">
        <v>44349.661087962966</v>
      </c>
      <c r="D105" s="133" t="s">
        <v>2470</v>
      </c>
      <c r="E105" s="121">
        <v>144</v>
      </c>
      <c r="F105" s="131" t="str">
        <f>VLOOKUP(E105,VIP!$A$2:$O13693,2,0)</f>
        <v>DRBR144</v>
      </c>
      <c r="G105" s="131" t="str">
        <f>VLOOKUP(E105,'LISTADO ATM'!$A$2:$B$897,2,0)</f>
        <v xml:space="preserve">ATM Oficina Villa Altagracia </v>
      </c>
      <c r="H105" s="131" t="str">
        <f>VLOOKUP(E105,VIP!$A$2:$O18556,7,FALSE)</f>
        <v>Si</v>
      </c>
      <c r="I105" s="131" t="str">
        <f>VLOOKUP(E105,VIP!$A$2:$O10521,8,FALSE)</f>
        <v>Si</v>
      </c>
      <c r="J105" s="131" t="str">
        <f>VLOOKUP(E105,VIP!$A$2:$O10471,8,FALSE)</f>
        <v>Si</v>
      </c>
      <c r="K105" s="131" t="str">
        <f>VLOOKUP(E105,VIP!$A$2:$O14045,6,0)</f>
        <v>SI</v>
      </c>
      <c r="L105" s="122" t="s">
        <v>2418</v>
      </c>
      <c r="M105" s="145" t="s">
        <v>2558</v>
      </c>
      <c r="N105" s="132" t="s">
        <v>2453</v>
      </c>
      <c r="O105" s="131" t="s">
        <v>2557</v>
      </c>
      <c r="P105" s="131"/>
      <c r="Q105" s="146">
        <v>44349.765219907407</v>
      </c>
    </row>
    <row r="106" spans="1:17" ht="18.75" customHeight="1" x14ac:dyDescent="0.25">
      <c r="A106" s="131" t="str">
        <f>VLOOKUP(E106,'LISTADO ATM'!$A$2:$C$898,3,0)</f>
        <v>SUR</v>
      </c>
      <c r="B106" s="124">
        <v>3335904997</v>
      </c>
      <c r="C106" s="133">
        <v>44347.589745370373</v>
      </c>
      <c r="D106" s="133" t="s">
        <v>2180</v>
      </c>
      <c r="E106" s="121">
        <v>45</v>
      </c>
      <c r="F106" s="131" t="str">
        <f>VLOOKUP(E106,VIP!$A$2:$O13608,2,0)</f>
        <v>DRBR045</v>
      </c>
      <c r="G106" s="131" t="str">
        <f>VLOOKUP(E106,'LISTADO ATM'!$A$2:$B$897,2,0)</f>
        <v xml:space="preserve">ATM Oficina Tamayo </v>
      </c>
      <c r="H106" s="131" t="str">
        <f>VLOOKUP(E106,VIP!$A$2:$O18471,7,FALSE)</f>
        <v>Si</v>
      </c>
      <c r="I106" s="131" t="str">
        <f>VLOOKUP(E106,VIP!$A$2:$O10436,8,FALSE)</f>
        <v>Si</v>
      </c>
      <c r="J106" s="131" t="str">
        <f>VLOOKUP(E106,VIP!$A$2:$O10386,8,FALSE)</f>
        <v>Si</v>
      </c>
      <c r="K106" s="131" t="str">
        <f>VLOOKUP(E106,VIP!$A$2:$O13960,6,0)</f>
        <v>SI</v>
      </c>
      <c r="L106" s="122" t="s">
        <v>2466</v>
      </c>
      <c r="M106" s="147" t="s">
        <v>2558</v>
      </c>
      <c r="N106" s="147" t="s">
        <v>2559</v>
      </c>
      <c r="O106" s="131" t="s">
        <v>2455</v>
      </c>
      <c r="P106" s="131"/>
      <c r="Q106" s="146">
        <v>44349.765219907407</v>
      </c>
    </row>
    <row r="107" spans="1:17" s="93" customFormat="1" ht="18.75" customHeight="1" x14ac:dyDescent="0.25">
      <c r="A107" s="131" t="str">
        <f>VLOOKUP(E107,'LISTADO ATM'!$A$2:$C$898,3,0)</f>
        <v>DISTRITO NACIONAL</v>
      </c>
      <c r="B107" s="124">
        <v>3335906719</v>
      </c>
      <c r="C107" s="133">
        <v>44348.591874999998</v>
      </c>
      <c r="D107" s="133" t="s">
        <v>2180</v>
      </c>
      <c r="E107" s="121">
        <v>31</v>
      </c>
      <c r="F107" s="131" t="str">
        <f>VLOOKUP(E107,VIP!$A$2:$O13640,2,0)</f>
        <v>DRBR031</v>
      </c>
      <c r="G107" s="131" t="str">
        <f>VLOOKUP(E107,'LISTADO ATM'!$A$2:$B$897,2,0)</f>
        <v xml:space="preserve">ATM Oficina San Martín I </v>
      </c>
      <c r="H107" s="131" t="str">
        <f>VLOOKUP(E107,VIP!$A$2:$O18503,7,FALSE)</f>
        <v>Si</v>
      </c>
      <c r="I107" s="131" t="str">
        <f>VLOOKUP(E107,VIP!$A$2:$O10468,8,FALSE)</f>
        <v>Si</v>
      </c>
      <c r="J107" s="131" t="str">
        <f>VLOOKUP(E107,VIP!$A$2:$O10418,8,FALSE)</f>
        <v>Si</v>
      </c>
      <c r="K107" s="131" t="str">
        <f>VLOOKUP(E107,VIP!$A$2:$O13992,6,0)</f>
        <v>NO</v>
      </c>
      <c r="L107" s="122" t="s">
        <v>2466</v>
      </c>
      <c r="M107" s="147" t="s">
        <v>2558</v>
      </c>
      <c r="N107" s="147" t="s">
        <v>2559</v>
      </c>
      <c r="O107" s="131" t="s">
        <v>2455</v>
      </c>
      <c r="P107" s="131"/>
      <c r="Q107" s="146">
        <v>44349.765219907407</v>
      </c>
    </row>
    <row r="108" spans="1:17" s="93" customFormat="1" ht="18.75" customHeight="1" x14ac:dyDescent="0.25">
      <c r="A108" s="131" t="str">
        <f>VLOOKUP(E108,'LISTADO ATM'!$A$2:$C$898,3,0)</f>
        <v>DISTRITO NACIONAL</v>
      </c>
      <c r="B108" s="124" t="s">
        <v>2616</v>
      </c>
      <c r="C108" s="133">
        <v>44348.600081018521</v>
      </c>
      <c r="D108" s="133" t="s">
        <v>2180</v>
      </c>
      <c r="E108" s="121">
        <v>32</v>
      </c>
      <c r="F108" s="131" t="str">
        <f>VLOOKUP(E108,VIP!$A$2:$O13689,2,0)</f>
        <v>DRBR032</v>
      </c>
      <c r="G108" s="131" t="str">
        <f>VLOOKUP(E108,'LISTADO ATM'!$A$2:$B$897,2,0)</f>
        <v xml:space="preserve">ATM Oficina San Martín II </v>
      </c>
      <c r="H108" s="131" t="str">
        <f>VLOOKUP(E108,VIP!$A$2:$O18552,7,FALSE)</f>
        <v>Si</v>
      </c>
      <c r="I108" s="131" t="str">
        <f>VLOOKUP(E108,VIP!$A$2:$O10517,8,FALSE)</f>
        <v>Si</v>
      </c>
      <c r="J108" s="131" t="str">
        <f>VLOOKUP(E108,VIP!$A$2:$O10467,8,FALSE)</f>
        <v>Si</v>
      </c>
      <c r="K108" s="131" t="str">
        <f>VLOOKUP(E108,VIP!$A$2:$O14041,6,0)</f>
        <v>NO</v>
      </c>
      <c r="L108" s="122" t="s">
        <v>2466</v>
      </c>
      <c r="M108" s="147" t="s">
        <v>2558</v>
      </c>
      <c r="N108" s="147" t="s">
        <v>2559</v>
      </c>
      <c r="O108" s="131" t="s">
        <v>2455</v>
      </c>
      <c r="P108" s="131"/>
      <c r="Q108" s="146">
        <v>44349.765219907407</v>
      </c>
    </row>
    <row r="109" spans="1:17" s="93" customFormat="1" ht="18.75" customHeight="1" x14ac:dyDescent="0.25">
      <c r="A109" s="131" t="str">
        <f>VLOOKUP(E109,'LISTADO ATM'!$A$2:$C$898,3,0)</f>
        <v>DISTRITO NACIONAL</v>
      </c>
      <c r="B109" s="124" t="s">
        <v>2610</v>
      </c>
      <c r="C109" s="133">
        <v>44348.654849537037</v>
      </c>
      <c r="D109" s="133" t="s">
        <v>2180</v>
      </c>
      <c r="E109" s="121">
        <v>409</v>
      </c>
      <c r="F109" s="131" t="str">
        <f>VLOOKUP(E109,VIP!$A$2:$O13681,2,0)</f>
        <v>DRBR409</v>
      </c>
      <c r="G109" s="131" t="str">
        <f>VLOOKUP(E109,'LISTADO ATM'!$A$2:$B$897,2,0)</f>
        <v xml:space="preserve">ATM Oficina Las Palmas de Herrera I </v>
      </c>
      <c r="H109" s="131" t="str">
        <f>VLOOKUP(E109,VIP!$A$2:$O18544,7,FALSE)</f>
        <v>Si</v>
      </c>
      <c r="I109" s="131" t="str">
        <f>VLOOKUP(E109,VIP!$A$2:$O10509,8,FALSE)</f>
        <v>Si</v>
      </c>
      <c r="J109" s="131" t="str">
        <f>VLOOKUP(E109,VIP!$A$2:$O10459,8,FALSE)</f>
        <v>Si</v>
      </c>
      <c r="K109" s="131" t="str">
        <f>VLOOKUP(E109,VIP!$A$2:$O14033,6,0)</f>
        <v>NO</v>
      </c>
      <c r="L109" s="122" t="s">
        <v>2466</v>
      </c>
      <c r="M109" s="147" t="s">
        <v>2558</v>
      </c>
      <c r="N109" s="147" t="s">
        <v>2559</v>
      </c>
      <c r="O109" s="131" t="s">
        <v>2455</v>
      </c>
      <c r="P109" s="131"/>
      <c r="Q109" s="146">
        <v>44349.765219907407</v>
      </c>
    </row>
    <row r="110" spans="1:17" s="93" customFormat="1" ht="18.75" customHeight="1" x14ac:dyDescent="0.25">
      <c r="A110" s="131" t="str">
        <f>VLOOKUP(E110,'LISTADO ATM'!$A$2:$C$898,3,0)</f>
        <v>DISTRITO NACIONAL</v>
      </c>
      <c r="B110" s="124" t="s">
        <v>2605</v>
      </c>
      <c r="C110" s="133">
        <v>44348.69023148148</v>
      </c>
      <c r="D110" s="133" t="s">
        <v>2180</v>
      </c>
      <c r="E110" s="121">
        <v>663</v>
      </c>
      <c r="F110" s="131" t="str">
        <f>VLOOKUP(E110,VIP!$A$2:$O13676,2,0)</f>
        <v>DRBR663</v>
      </c>
      <c r="G110" s="131" t="str">
        <f>VLOOKUP(E110,'LISTADO ATM'!$A$2:$B$897,2,0)</f>
        <v>ATM S/M Olé Av. España</v>
      </c>
      <c r="H110" s="131" t="str">
        <f>VLOOKUP(E110,VIP!$A$2:$O18539,7,FALSE)</f>
        <v>N/A</v>
      </c>
      <c r="I110" s="131" t="str">
        <f>VLOOKUP(E110,VIP!$A$2:$O10504,8,FALSE)</f>
        <v>N/A</v>
      </c>
      <c r="J110" s="131" t="str">
        <f>VLOOKUP(E110,VIP!$A$2:$O10454,8,FALSE)</f>
        <v>N/A</v>
      </c>
      <c r="K110" s="131" t="str">
        <f>VLOOKUP(E110,VIP!$A$2:$O14028,6,0)</f>
        <v>N/A</v>
      </c>
      <c r="L110" s="122" t="s">
        <v>2466</v>
      </c>
      <c r="M110" s="147" t="s">
        <v>2558</v>
      </c>
      <c r="N110" s="147" t="s">
        <v>2559</v>
      </c>
      <c r="O110" s="131" t="s">
        <v>2455</v>
      </c>
      <c r="P110" s="131"/>
      <c r="Q110" s="146">
        <v>44349.765219907407</v>
      </c>
    </row>
    <row r="111" spans="1:17" s="93" customFormat="1" ht="18.75" customHeight="1" x14ac:dyDescent="0.25">
      <c r="A111" s="131" t="str">
        <f>VLOOKUP(E111,'LISTADO ATM'!$A$2:$C$898,3,0)</f>
        <v>DISTRITO NACIONAL</v>
      </c>
      <c r="B111" s="124" t="s">
        <v>2582</v>
      </c>
      <c r="C111" s="133">
        <v>44348.781331018516</v>
      </c>
      <c r="D111" s="133" t="s">
        <v>2180</v>
      </c>
      <c r="E111" s="121">
        <v>436</v>
      </c>
      <c r="F111" s="131" t="str">
        <f>VLOOKUP(E111,VIP!$A$2:$O13647,2,0)</f>
        <v>DRBR436</v>
      </c>
      <c r="G111" s="131" t="str">
        <f>VLOOKUP(E111,'LISTADO ATM'!$A$2:$B$897,2,0)</f>
        <v xml:space="preserve">ATM Autobanco Torre II </v>
      </c>
      <c r="H111" s="131" t="str">
        <f>VLOOKUP(E111,VIP!$A$2:$O18510,7,FALSE)</f>
        <v>Si</v>
      </c>
      <c r="I111" s="131" t="str">
        <f>VLOOKUP(E111,VIP!$A$2:$O10475,8,FALSE)</f>
        <v>Si</v>
      </c>
      <c r="J111" s="131" t="str">
        <f>VLOOKUP(E111,VIP!$A$2:$O10425,8,FALSE)</f>
        <v>Si</v>
      </c>
      <c r="K111" s="131" t="str">
        <f>VLOOKUP(E111,VIP!$A$2:$O13999,6,0)</f>
        <v>SI</v>
      </c>
      <c r="L111" s="122" t="s">
        <v>2466</v>
      </c>
      <c r="M111" s="147" t="s">
        <v>2558</v>
      </c>
      <c r="N111" s="147" t="s">
        <v>2559</v>
      </c>
      <c r="O111" s="131" t="s">
        <v>2455</v>
      </c>
      <c r="P111" s="131"/>
      <c r="Q111" s="146">
        <v>44349.765219907407</v>
      </c>
    </row>
    <row r="112" spans="1:17" s="93" customFormat="1" ht="18.75" customHeight="1" x14ac:dyDescent="0.25">
      <c r="A112" s="131" t="str">
        <f>VLOOKUP(E112,'LISTADO ATM'!$A$2:$C$898,3,0)</f>
        <v>DISTRITO NACIONAL</v>
      </c>
      <c r="B112" s="124" t="s">
        <v>2627</v>
      </c>
      <c r="C112" s="133">
        <v>44348.882986111108</v>
      </c>
      <c r="D112" s="133" t="s">
        <v>2180</v>
      </c>
      <c r="E112" s="121">
        <v>408</v>
      </c>
      <c r="F112" s="131" t="str">
        <f>VLOOKUP(E112,VIP!$A$2:$O13652,2,0)</f>
        <v>DRBR408</v>
      </c>
      <c r="G112" s="131" t="str">
        <f>VLOOKUP(E112,'LISTADO ATM'!$A$2:$B$897,2,0)</f>
        <v xml:space="preserve">ATM Autobanco Las Palmas de Herrera </v>
      </c>
      <c r="H112" s="131" t="str">
        <f>VLOOKUP(E112,VIP!$A$2:$O18515,7,FALSE)</f>
        <v>Si</v>
      </c>
      <c r="I112" s="131" t="str">
        <f>VLOOKUP(E112,VIP!$A$2:$O10480,8,FALSE)</f>
        <v>Si</v>
      </c>
      <c r="J112" s="131" t="str">
        <f>VLOOKUP(E112,VIP!$A$2:$O10430,8,FALSE)</f>
        <v>Si</v>
      </c>
      <c r="K112" s="131" t="str">
        <f>VLOOKUP(E112,VIP!$A$2:$O14004,6,0)</f>
        <v>NO</v>
      </c>
      <c r="L112" s="122" t="s">
        <v>2466</v>
      </c>
      <c r="M112" s="147" t="s">
        <v>2558</v>
      </c>
      <c r="N112" s="147" t="s">
        <v>2559</v>
      </c>
      <c r="O112" s="131" t="s">
        <v>2455</v>
      </c>
      <c r="P112" s="131"/>
      <c r="Q112" s="146">
        <v>44349.765219907407</v>
      </c>
    </row>
    <row r="113" spans="1:17" s="93" customFormat="1" ht="18.75" customHeight="1" x14ac:dyDescent="0.25">
      <c r="A113" s="131" t="str">
        <f>VLOOKUP(E113,'LISTADO ATM'!$A$2:$C$898,3,0)</f>
        <v>DISTRITO NACIONAL</v>
      </c>
      <c r="B113" s="124" t="s">
        <v>2625</v>
      </c>
      <c r="C113" s="133">
        <v>44348.889976851853</v>
      </c>
      <c r="D113" s="133" t="s">
        <v>2180</v>
      </c>
      <c r="E113" s="121">
        <v>43</v>
      </c>
      <c r="F113" s="131" t="str">
        <f>VLOOKUP(E113,VIP!$A$2:$O13650,2,0)</f>
        <v>DRBR043</v>
      </c>
      <c r="G113" s="131" t="str">
        <f>VLOOKUP(E113,'LISTADO ATM'!$A$2:$B$897,2,0)</f>
        <v xml:space="preserve">ATM Zona Franca San Isidro </v>
      </c>
      <c r="H113" s="131" t="str">
        <f>VLOOKUP(E113,VIP!$A$2:$O18513,7,FALSE)</f>
        <v>Si</v>
      </c>
      <c r="I113" s="131" t="str">
        <f>VLOOKUP(E113,VIP!$A$2:$O10478,8,FALSE)</f>
        <v>No</v>
      </c>
      <c r="J113" s="131" t="str">
        <f>VLOOKUP(E113,VIP!$A$2:$O10428,8,FALSE)</f>
        <v>No</v>
      </c>
      <c r="K113" s="131" t="str">
        <f>VLOOKUP(E113,VIP!$A$2:$O14002,6,0)</f>
        <v>NO</v>
      </c>
      <c r="L113" s="122" t="s">
        <v>2466</v>
      </c>
      <c r="M113" s="147" t="s">
        <v>2558</v>
      </c>
      <c r="N113" s="147" t="s">
        <v>2559</v>
      </c>
      <c r="O113" s="131" t="s">
        <v>2455</v>
      </c>
      <c r="P113" s="131"/>
      <c r="Q113" s="146">
        <v>44349.765219907407</v>
      </c>
    </row>
    <row r="114" spans="1:17" s="93" customFormat="1" ht="18.75" customHeight="1" x14ac:dyDescent="0.25">
      <c r="A114" s="131" t="str">
        <f>VLOOKUP(E114,'LISTADO ATM'!$A$2:$C$898,3,0)</f>
        <v>NORTE</v>
      </c>
      <c r="B114" s="124" t="s">
        <v>2642</v>
      </c>
      <c r="C114" s="133">
        <v>44349.059976851851</v>
      </c>
      <c r="D114" s="133" t="s">
        <v>2181</v>
      </c>
      <c r="E114" s="121">
        <v>941</v>
      </c>
      <c r="F114" s="131" t="str">
        <f>VLOOKUP(E114,VIP!$A$2:$O13651,2,0)</f>
        <v>DRBR941</v>
      </c>
      <c r="G114" s="131" t="str">
        <f>VLOOKUP(E114,'LISTADO ATM'!$A$2:$B$897,2,0)</f>
        <v xml:space="preserve">ATM Estación Next (Puerto Plata) </v>
      </c>
      <c r="H114" s="131" t="str">
        <f>VLOOKUP(E114,VIP!$A$2:$O18514,7,FALSE)</f>
        <v>Si</v>
      </c>
      <c r="I114" s="131" t="str">
        <f>VLOOKUP(E114,VIP!$A$2:$O10479,8,FALSE)</f>
        <v>Si</v>
      </c>
      <c r="J114" s="131" t="str">
        <f>VLOOKUP(E114,VIP!$A$2:$O10429,8,FALSE)</f>
        <v>Si</v>
      </c>
      <c r="K114" s="131" t="str">
        <f>VLOOKUP(E114,VIP!$A$2:$O14003,6,0)</f>
        <v>NO</v>
      </c>
      <c r="L114" s="122" t="s">
        <v>2466</v>
      </c>
      <c r="M114" s="147" t="s">
        <v>2558</v>
      </c>
      <c r="N114" s="147" t="s">
        <v>2559</v>
      </c>
      <c r="O114" s="131" t="s">
        <v>2550</v>
      </c>
      <c r="P114" s="131"/>
      <c r="Q114" s="146">
        <v>44349.765219907407</v>
      </c>
    </row>
    <row r="115" spans="1:17" s="93" customFormat="1" ht="18.75" customHeight="1" x14ac:dyDescent="0.25">
      <c r="A115" s="131" t="str">
        <f>VLOOKUP(E115,'LISTADO ATM'!$A$2:$C$898,3,0)</f>
        <v>ESTE</v>
      </c>
      <c r="B115" s="124" t="s">
        <v>2653</v>
      </c>
      <c r="C115" s="133">
        <v>44349.25508101852</v>
      </c>
      <c r="D115" s="133" t="s">
        <v>2180</v>
      </c>
      <c r="E115" s="121">
        <v>433</v>
      </c>
      <c r="F115" s="131" t="str">
        <f>VLOOKUP(E115,VIP!$A$2:$O13654,2,0)</f>
        <v>DRBR433</v>
      </c>
      <c r="G115" s="131" t="str">
        <f>VLOOKUP(E115,'LISTADO ATM'!$A$2:$B$897,2,0)</f>
        <v xml:space="preserve">ATM Centro Comercial Las Canas (Cap Cana) </v>
      </c>
      <c r="H115" s="131" t="str">
        <f>VLOOKUP(E115,VIP!$A$2:$O18517,7,FALSE)</f>
        <v>Si</v>
      </c>
      <c r="I115" s="131" t="str">
        <f>VLOOKUP(E115,VIP!$A$2:$O10482,8,FALSE)</f>
        <v>Si</v>
      </c>
      <c r="J115" s="131" t="str">
        <f>VLOOKUP(E115,VIP!$A$2:$O10432,8,FALSE)</f>
        <v>Si</v>
      </c>
      <c r="K115" s="131" t="str">
        <f>VLOOKUP(E115,VIP!$A$2:$O14006,6,0)</f>
        <v>NO</v>
      </c>
      <c r="L115" s="122" t="s">
        <v>2466</v>
      </c>
      <c r="M115" s="147" t="s">
        <v>2558</v>
      </c>
      <c r="N115" s="147" t="s">
        <v>2559</v>
      </c>
      <c r="O115" s="131" t="s">
        <v>2455</v>
      </c>
      <c r="P115" s="131"/>
      <c r="Q115" s="146">
        <v>44349.765219907407</v>
      </c>
    </row>
    <row r="116" spans="1:17" s="93" customFormat="1" ht="18.75" customHeight="1" x14ac:dyDescent="0.25">
      <c r="A116" s="131" t="str">
        <f>VLOOKUP(E116,'LISTADO ATM'!$A$2:$C$898,3,0)</f>
        <v>ESTE</v>
      </c>
      <c r="B116" s="124">
        <v>3335903553</v>
      </c>
      <c r="C116" s="133">
        <v>44346.365046296298</v>
      </c>
      <c r="D116" s="133" t="s">
        <v>2180</v>
      </c>
      <c r="E116" s="121">
        <v>289</v>
      </c>
      <c r="F116" s="131" t="str">
        <f>VLOOKUP(E116,VIP!$A$2:$O13598,2,0)</f>
        <v>DRBR910</v>
      </c>
      <c r="G116" s="131" t="str">
        <f>VLOOKUP(E116,'LISTADO ATM'!$A$2:$B$897,2,0)</f>
        <v>ATM Oficina Bávaro II</v>
      </c>
      <c r="H116" s="131" t="str">
        <f>VLOOKUP(E116,VIP!$A$2:$O18461,7,FALSE)</f>
        <v>Si</v>
      </c>
      <c r="I116" s="131" t="str">
        <f>VLOOKUP(E116,VIP!$A$2:$O10426,8,FALSE)</f>
        <v>Si</v>
      </c>
      <c r="J116" s="131" t="str">
        <f>VLOOKUP(E116,VIP!$A$2:$O10376,8,FALSE)</f>
        <v>Si</v>
      </c>
      <c r="K116" s="131" t="str">
        <f>VLOOKUP(E116,VIP!$A$2:$O13950,6,0)</f>
        <v>NO</v>
      </c>
      <c r="L116" s="122" t="s">
        <v>2219</v>
      </c>
      <c r="M116" s="147" t="s">
        <v>2558</v>
      </c>
      <c r="N116" s="132" t="s">
        <v>2453</v>
      </c>
      <c r="O116" s="131" t="s">
        <v>2455</v>
      </c>
      <c r="P116" s="131"/>
      <c r="Q116" s="146">
        <v>44349.913113425922</v>
      </c>
    </row>
    <row r="117" spans="1:17" s="93" customFormat="1" ht="18.75" customHeight="1" x14ac:dyDescent="0.25">
      <c r="A117" s="131" t="str">
        <f>VLOOKUP(E117,'LISTADO ATM'!$A$2:$C$898,3,0)</f>
        <v>DISTRITO NACIONAL</v>
      </c>
      <c r="B117" s="124" t="s">
        <v>2688</v>
      </c>
      <c r="C117" s="133">
        <v>44349.493969907409</v>
      </c>
      <c r="D117" s="133" t="s">
        <v>2180</v>
      </c>
      <c r="E117" s="121">
        <v>35</v>
      </c>
      <c r="F117" s="131" t="str">
        <f>VLOOKUP(E117,VIP!$A$2:$O13673,2,0)</f>
        <v>DRBR035</v>
      </c>
      <c r="G117" s="131" t="str">
        <f>VLOOKUP(E117,'LISTADO ATM'!$A$2:$B$897,2,0)</f>
        <v xml:space="preserve">ATM Dirección General de Aduanas I </v>
      </c>
      <c r="H117" s="131" t="str">
        <f>VLOOKUP(E117,VIP!$A$2:$O18536,7,FALSE)</f>
        <v>Si</v>
      </c>
      <c r="I117" s="131" t="str">
        <f>VLOOKUP(E117,VIP!$A$2:$O10501,8,FALSE)</f>
        <v>Si</v>
      </c>
      <c r="J117" s="131" t="str">
        <f>VLOOKUP(E117,VIP!$A$2:$O10451,8,FALSE)</f>
        <v>Si</v>
      </c>
      <c r="K117" s="131" t="str">
        <f>VLOOKUP(E117,VIP!$A$2:$O14025,6,0)</f>
        <v>NO</v>
      </c>
      <c r="L117" s="122" t="s">
        <v>2219</v>
      </c>
      <c r="M117" s="147" t="s">
        <v>2558</v>
      </c>
      <c r="N117" s="132" t="s">
        <v>2580</v>
      </c>
      <c r="O117" s="131" t="s">
        <v>2455</v>
      </c>
      <c r="P117" s="131"/>
      <c r="Q117" s="146">
        <v>44349.913113425922</v>
      </c>
    </row>
    <row r="118" spans="1:17" s="93" customFormat="1" ht="18.75" customHeight="1" x14ac:dyDescent="0.25">
      <c r="A118" s="131" t="str">
        <f>VLOOKUP(E118,'LISTADO ATM'!$A$2:$C$898,3,0)</f>
        <v>NORTE</v>
      </c>
      <c r="B118" s="124" t="s">
        <v>2720</v>
      </c>
      <c r="C118" s="133">
        <v>44349.646921296298</v>
      </c>
      <c r="D118" s="133" t="s">
        <v>2180</v>
      </c>
      <c r="E118" s="121">
        <v>431</v>
      </c>
      <c r="F118" s="131" t="str">
        <f>VLOOKUP(E118,VIP!$A$2:$O13697,2,0)</f>
        <v>DRBR583</v>
      </c>
      <c r="G118" s="131" t="str">
        <f>VLOOKUP(E118,'LISTADO ATM'!$A$2:$B$897,2,0)</f>
        <v xml:space="preserve">ATM Autoservicio Sol (Santiago) </v>
      </c>
      <c r="H118" s="131" t="str">
        <f>VLOOKUP(E118,VIP!$A$2:$O18560,7,FALSE)</f>
        <v>Si</v>
      </c>
      <c r="I118" s="131" t="str">
        <f>VLOOKUP(E118,VIP!$A$2:$O10525,8,FALSE)</f>
        <v>Si</v>
      </c>
      <c r="J118" s="131" t="str">
        <f>VLOOKUP(E118,VIP!$A$2:$O10475,8,FALSE)</f>
        <v>Si</v>
      </c>
      <c r="K118" s="131" t="str">
        <f>VLOOKUP(E118,VIP!$A$2:$O14049,6,0)</f>
        <v>SI</v>
      </c>
      <c r="L118" s="122" t="s">
        <v>2219</v>
      </c>
      <c r="M118" s="147" t="s">
        <v>2558</v>
      </c>
      <c r="N118" s="132" t="s">
        <v>2453</v>
      </c>
      <c r="O118" s="131" t="s">
        <v>2723</v>
      </c>
      <c r="P118" s="131"/>
      <c r="Q118" s="146">
        <v>44349.913113425922</v>
      </c>
    </row>
    <row r="119" spans="1:17" s="93" customFormat="1" ht="18.75" customHeight="1" x14ac:dyDescent="0.25">
      <c r="A119" s="131" t="str">
        <f>VLOOKUP(E119,'LISTADO ATM'!$A$2:$C$898,3,0)</f>
        <v>DISTRITO NACIONAL</v>
      </c>
      <c r="B119" s="124" t="s">
        <v>2707</v>
      </c>
      <c r="C119" s="133">
        <v>44349.723043981481</v>
      </c>
      <c r="D119" s="133" t="s">
        <v>2180</v>
      </c>
      <c r="E119" s="121">
        <v>390</v>
      </c>
      <c r="F119" s="131" t="str">
        <f>VLOOKUP(E119,VIP!$A$2:$O13685,2,0)</f>
        <v>DRBR390</v>
      </c>
      <c r="G119" s="131" t="str">
        <f>VLOOKUP(E119,'LISTADO ATM'!$A$2:$B$897,2,0)</f>
        <v xml:space="preserve">ATM Oficina Boca Chica II </v>
      </c>
      <c r="H119" s="131" t="str">
        <f>VLOOKUP(E119,VIP!$A$2:$O18548,7,FALSE)</f>
        <v>Si</v>
      </c>
      <c r="I119" s="131" t="str">
        <f>VLOOKUP(E119,VIP!$A$2:$O10513,8,FALSE)</f>
        <v>Si</v>
      </c>
      <c r="J119" s="131" t="str">
        <f>VLOOKUP(E119,VIP!$A$2:$O10463,8,FALSE)</f>
        <v>Si</v>
      </c>
      <c r="K119" s="131" t="str">
        <f>VLOOKUP(E119,VIP!$A$2:$O14037,6,0)</f>
        <v>NO</v>
      </c>
      <c r="L119" s="122" t="s">
        <v>2245</v>
      </c>
      <c r="M119" s="147" t="s">
        <v>2558</v>
      </c>
      <c r="N119" s="132" t="s">
        <v>2453</v>
      </c>
      <c r="O119" s="131" t="s">
        <v>2455</v>
      </c>
      <c r="P119" s="131"/>
      <c r="Q119" s="146">
        <v>44349.913113425922</v>
      </c>
    </row>
    <row r="120" spans="1:17" s="93" customFormat="1" ht="18.75" customHeight="1" x14ac:dyDescent="0.25">
      <c r="A120" s="131" t="str">
        <f>VLOOKUP(E120,'LISTADO ATM'!$A$2:$C$898,3,0)</f>
        <v>ESTE</v>
      </c>
      <c r="B120" s="124" t="s">
        <v>2701</v>
      </c>
      <c r="C120" s="133">
        <v>44349.759548611109</v>
      </c>
      <c r="D120" s="133" t="s">
        <v>2180</v>
      </c>
      <c r="E120" s="121">
        <v>211</v>
      </c>
      <c r="F120" s="131" t="str">
        <f>VLOOKUP(E120,VIP!$A$2:$O13679,2,0)</f>
        <v>DRBR211</v>
      </c>
      <c r="G120" s="131" t="str">
        <f>VLOOKUP(E120,'LISTADO ATM'!$A$2:$B$897,2,0)</f>
        <v xml:space="preserve">ATM Oficina La Romana I </v>
      </c>
      <c r="H120" s="131" t="str">
        <f>VLOOKUP(E120,VIP!$A$2:$O18542,7,FALSE)</f>
        <v>Si</v>
      </c>
      <c r="I120" s="131" t="str">
        <f>VLOOKUP(E120,VIP!$A$2:$O10507,8,FALSE)</f>
        <v>Si</v>
      </c>
      <c r="J120" s="131" t="str">
        <f>VLOOKUP(E120,VIP!$A$2:$O10457,8,FALSE)</f>
        <v>Si</v>
      </c>
      <c r="K120" s="131" t="str">
        <f>VLOOKUP(E120,VIP!$A$2:$O14031,6,0)</f>
        <v>NO</v>
      </c>
      <c r="L120" s="122" t="s">
        <v>2245</v>
      </c>
      <c r="M120" s="147" t="s">
        <v>2558</v>
      </c>
      <c r="N120" s="132" t="s">
        <v>2453</v>
      </c>
      <c r="O120" s="131" t="s">
        <v>2455</v>
      </c>
      <c r="P120" s="131"/>
      <c r="Q120" s="146">
        <v>44349.913113425922</v>
      </c>
    </row>
    <row r="121" spans="1:17" s="93" customFormat="1" ht="18.75" customHeight="1" x14ac:dyDescent="0.25">
      <c r="A121" s="131" t="str">
        <f>VLOOKUP(E121,'LISTADO ATM'!$A$2:$C$898,3,0)</f>
        <v>DISTRITO NACIONAL</v>
      </c>
      <c r="B121" s="124" t="s">
        <v>2700</v>
      </c>
      <c r="C121" s="133">
        <v>44349.769548611112</v>
      </c>
      <c r="D121" s="133" t="s">
        <v>2180</v>
      </c>
      <c r="E121" s="121">
        <v>498</v>
      </c>
      <c r="F121" s="131" t="str">
        <f>VLOOKUP(E121,VIP!$A$2:$O13678,2,0)</f>
        <v>DRBR498</v>
      </c>
      <c r="G121" s="131" t="str">
        <f>VLOOKUP(E121,'LISTADO ATM'!$A$2:$B$897,2,0)</f>
        <v xml:space="preserve">ATM Estación Sunix 27 de Febrero </v>
      </c>
      <c r="H121" s="131" t="str">
        <f>VLOOKUP(E121,VIP!$A$2:$O18541,7,FALSE)</f>
        <v>Si</v>
      </c>
      <c r="I121" s="131" t="str">
        <f>VLOOKUP(E121,VIP!$A$2:$O10506,8,FALSE)</f>
        <v>Si</v>
      </c>
      <c r="J121" s="131" t="str">
        <f>VLOOKUP(E121,VIP!$A$2:$O10456,8,FALSE)</f>
        <v>Si</v>
      </c>
      <c r="K121" s="131" t="str">
        <f>VLOOKUP(E121,VIP!$A$2:$O14030,6,0)</f>
        <v>NO</v>
      </c>
      <c r="L121" s="122" t="s">
        <v>2245</v>
      </c>
      <c r="M121" s="147" t="s">
        <v>2558</v>
      </c>
      <c r="N121" s="132" t="s">
        <v>2453</v>
      </c>
      <c r="O121" s="131" t="s">
        <v>2455</v>
      </c>
      <c r="P121" s="131"/>
      <c r="Q121" s="146">
        <v>44349.913113425922</v>
      </c>
    </row>
    <row r="122" spans="1:17" s="93" customFormat="1" ht="18.75" customHeight="1" x14ac:dyDescent="0.25">
      <c r="A122" s="131" t="str">
        <f>VLOOKUP(E122,'LISTADO ATM'!$A$2:$C$898,3,0)</f>
        <v>ESTE</v>
      </c>
      <c r="B122" s="124" t="s">
        <v>2742</v>
      </c>
      <c r="C122" s="133">
        <v>44349.821550925924</v>
      </c>
      <c r="D122" s="133" t="s">
        <v>2181</v>
      </c>
      <c r="E122" s="121">
        <v>776</v>
      </c>
      <c r="F122" s="131" t="str">
        <f>VLOOKUP(E122,VIP!$A$2:$O13651,2,0)</f>
        <v>DRBR03D</v>
      </c>
      <c r="G122" s="131" t="str">
        <f>VLOOKUP(E122,'LISTADO ATM'!$A$2:$B$897,2,0)</f>
        <v xml:space="preserve">ATM Oficina Monte Plata </v>
      </c>
      <c r="H122" s="131" t="str">
        <f>VLOOKUP(E122,VIP!$A$2:$O18514,7,FALSE)</f>
        <v>Si</v>
      </c>
      <c r="I122" s="131" t="str">
        <f>VLOOKUP(E122,VIP!$A$2:$O10479,8,FALSE)</f>
        <v>Si</v>
      </c>
      <c r="J122" s="131" t="str">
        <f>VLOOKUP(E122,VIP!$A$2:$O10429,8,FALSE)</f>
        <v>Si</v>
      </c>
      <c r="K122" s="131" t="str">
        <f>VLOOKUP(E122,VIP!$A$2:$O14003,6,0)</f>
        <v>SI</v>
      </c>
      <c r="L122" s="122" t="s">
        <v>2245</v>
      </c>
      <c r="M122" s="147" t="s">
        <v>2558</v>
      </c>
      <c r="N122" s="132" t="s">
        <v>2453</v>
      </c>
      <c r="O122" s="131" t="s">
        <v>2691</v>
      </c>
      <c r="P122" s="131"/>
      <c r="Q122" s="146">
        <v>44349.913113425922</v>
      </c>
    </row>
    <row r="123" spans="1:17" s="93" customFormat="1" ht="18.75" customHeight="1" x14ac:dyDescent="0.25">
      <c r="A123" s="131" t="str">
        <f>VLOOKUP(E123,'LISTADO ATM'!$A$2:$C$898,3,0)</f>
        <v>NORTE</v>
      </c>
      <c r="B123" s="124" t="s">
        <v>2719</v>
      </c>
      <c r="C123" s="133">
        <v>44349.653321759259</v>
      </c>
      <c r="D123" s="133" t="s">
        <v>2470</v>
      </c>
      <c r="E123" s="121">
        <v>752</v>
      </c>
      <c r="F123" s="131" t="str">
        <f>VLOOKUP(E123,VIP!$A$2:$O13696,2,0)</f>
        <v>DRBR280</v>
      </c>
      <c r="G123" s="131" t="str">
        <f>VLOOKUP(E123,'LISTADO ATM'!$A$2:$B$897,2,0)</f>
        <v xml:space="preserve">ATM UNP Las Carolinas (La Vega) </v>
      </c>
      <c r="H123" s="131" t="str">
        <f>VLOOKUP(E123,VIP!$A$2:$O18559,7,FALSE)</f>
        <v>Si</v>
      </c>
      <c r="I123" s="131" t="str">
        <f>VLOOKUP(E123,VIP!$A$2:$O10524,8,FALSE)</f>
        <v>Si</v>
      </c>
      <c r="J123" s="131" t="str">
        <f>VLOOKUP(E123,VIP!$A$2:$O10474,8,FALSE)</f>
        <v>Si</v>
      </c>
      <c r="K123" s="131" t="str">
        <f>VLOOKUP(E123,VIP!$A$2:$O14048,6,0)</f>
        <v>SI</v>
      </c>
      <c r="L123" s="122" t="s">
        <v>2442</v>
      </c>
      <c r="M123" s="147" t="s">
        <v>2558</v>
      </c>
      <c r="N123" s="132" t="s">
        <v>2453</v>
      </c>
      <c r="O123" s="131" t="s">
        <v>2557</v>
      </c>
      <c r="P123" s="131"/>
      <c r="Q123" s="146">
        <v>44349.913113425922</v>
      </c>
    </row>
    <row r="124" spans="1:17" s="93" customFormat="1" ht="18.75" customHeight="1" x14ac:dyDescent="0.25">
      <c r="A124" s="131" t="str">
        <f>VLOOKUP(E124,'LISTADO ATM'!$A$2:$C$898,3,0)</f>
        <v>DISTRITO NACIONAL</v>
      </c>
      <c r="B124" s="124">
        <v>3335902746</v>
      </c>
      <c r="C124" s="133">
        <v>44344.587141203701</v>
      </c>
      <c r="D124" s="133" t="s">
        <v>2180</v>
      </c>
      <c r="E124" s="121">
        <v>298</v>
      </c>
      <c r="F124" s="131" t="str">
        <f>VLOOKUP(E124,VIP!$A$2:$O13519,2,0)</f>
        <v>DRBR298</v>
      </c>
      <c r="G124" s="131" t="str">
        <f>VLOOKUP(E124,'LISTADO ATM'!$A$2:$B$897,2,0)</f>
        <v xml:space="preserve">ATM S/M Aprezio Engombe </v>
      </c>
      <c r="H124" s="131" t="str">
        <f>VLOOKUP(E124,VIP!$A$2:$O18382,7,FALSE)</f>
        <v>Si</v>
      </c>
      <c r="I124" s="131" t="str">
        <f>VLOOKUP(E124,VIP!$A$2:$O10347,8,FALSE)</f>
        <v>Si</v>
      </c>
      <c r="J124" s="131" t="str">
        <f>VLOOKUP(E124,VIP!$A$2:$O10297,8,FALSE)</f>
        <v>Si</v>
      </c>
      <c r="K124" s="131" t="str">
        <f>VLOOKUP(E124,VIP!$A$2:$O13871,6,0)</f>
        <v>NO</v>
      </c>
      <c r="L124" s="122" t="s">
        <v>2219</v>
      </c>
      <c r="M124" s="132" t="s">
        <v>2446</v>
      </c>
      <c r="N124" s="132" t="s">
        <v>2453</v>
      </c>
      <c r="O124" s="131" t="s">
        <v>2455</v>
      </c>
      <c r="P124" s="131"/>
      <c r="Q124" s="140" t="s">
        <v>2219</v>
      </c>
    </row>
    <row r="125" spans="1:17" s="93" customFormat="1" ht="18.75" customHeight="1" x14ac:dyDescent="0.25">
      <c r="A125" s="131" t="str">
        <f>VLOOKUP(E125,'LISTADO ATM'!$A$2:$C$898,3,0)</f>
        <v>DISTRITO NACIONAL</v>
      </c>
      <c r="B125" s="124">
        <v>3335905175</v>
      </c>
      <c r="C125" s="133">
        <v>44347.645138888889</v>
      </c>
      <c r="D125" s="133" t="s">
        <v>2180</v>
      </c>
      <c r="E125" s="121">
        <v>525</v>
      </c>
      <c r="F125" s="131" t="str">
        <f>VLOOKUP(E125,VIP!$A$2:$O13693,2,0)</f>
        <v>DRBR525</v>
      </c>
      <c r="G125" s="131" t="str">
        <f>VLOOKUP(E125,'LISTADO ATM'!$A$2:$B$897,2,0)</f>
        <v>ATM S/M Bravo Las Americas</v>
      </c>
      <c r="H125" s="131" t="str">
        <f>VLOOKUP(E125,VIP!$A$2:$O18556,7,FALSE)</f>
        <v>Si</v>
      </c>
      <c r="I125" s="131" t="str">
        <f>VLOOKUP(E125,VIP!$A$2:$O10521,8,FALSE)</f>
        <v>Si</v>
      </c>
      <c r="J125" s="131" t="str">
        <f>VLOOKUP(E125,VIP!$A$2:$O10471,8,FALSE)</f>
        <v>Si</v>
      </c>
      <c r="K125" s="131" t="str">
        <f>VLOOKUP(E125,VIP!$A$2:$O14045,6,0)</f>
        <v>NO</v>
      </c>
      <c r="L125" s="122" t="s">
        <v>2219</v>
      </c>
      <c r="M125" s="132" t="s">
        <v>2446</v>
      </c>
      <c r="N125" s="132" t="s">
        <v>2580</v>
      </c>
      <c r="O125" s="131" t="s">
        <v>2455</v>
      </c>
      <c r="P125" s="131"/>
      <c r="Q125" s="140" t="s">
        <v>2219</v>
      </c>
    </row>
    <row r="126" spans="1:17" s="93" customFormat="1" ht="18.75" customHeight="1" x14ac:dyDescent="0.25">
      <c r="A126" s="131" t="str">
        <f>VLOOKUP(E126,'LISTADO ATM'!$A$2:$C$898,3,0)</f>
        <v>DISTRITO NACIONAL</v>
      </c>
      <c r="B126" s="124">
        <v>3335906477</v>
      </c>
      <c r="C126" s="133">
        <v>44348.496087962965</v>
      </c>
      <c r="D126" s="133" t="s">
        <v>2180</v>
      </c>
      <c r="E126" s="121">
        <v>791</v>
      </c>
      <c r="F126" s="131" t="str">
        <f>VLOOKUP(E126,VIP!$A$2:$O13661,2,0)</f>
        <v>DRBR791</v>
      </c>
      <c r="G126" s="131" t="str">
        <f>VLOOKUP(E126,'LISTADO ATM'!$A$2:$B$897,2,0)</f>
        <v xml:space="preserve">ATM Oficina Sans Soucí </v>
      </c>
      <c r="H126" s="131" t="str">
        <f>VLOOKUP(E126,VIP!$A$2:$O18524,7,FALSE)</f>
        <v>Si</v>
      </c>
      <c r="I126" s="131" t="str">
        <f>VLOOKUP(E126,VIP!$A$2:$O10489,8,FALSE)</f>
        <v>No</v>
      </c>
      <c r="J126" s="131" t="str">
        <f>VLOOKUP(E126,VIP!$A$2:$O10439,8,FALSE)</f>
        <v>No</v>
      </c>
      <c r="K126" s="131" t="str">
        <f>VLOOKUP(E126,VIP!$A$2:$O14013,6,0)</f>
        <v>NO</v>
      </c>
      <c r="L126" s="122" t="s">
        <v>2219</v>
      </c>
      <c r="M126" s="132" t="s">
        <v>2446</v>
      </c>
      <c r="N126" s="147" t="s">
        <v>2559</v>
      </c>
      <c r="O126" s="131" t="s">
        <v>2455</v>
      </c>
      <c r="P126" s="131"/>
      <c r="Q126" s="140" t="s">
        <v>2219</v>
      </c>
    </row>
    <row r="127" spans="1:17" s="93" customFormat="1" ht="18.75" customHeight="1" x14ac:dyDescent="0.25">
      <c r="A127" s="131" t="str">
        <f>VLOOKUP(E127,'LISTADO ATM'!$A$2:$C$898,3,0)</f>
        <v>NORTE</v>
      </c>
      <c r="B127" s="124" t="s">
        <v>2603</v>
      </c>
      <c r="C127" s="133">
        <v>44348.70034722222</v>
      </c>
      <c r="D127" s="133" t="s">
        <v>2181</v>
      </c>
      <c r="E127" s="121">
        <v>666</v>
      </c>
      <c r="F127" s="131" t="str">
        <f>VLOOKUP(E127,VIP!$A$2:$O13672,2,0)</f>
        <v>DRBR666</v>
      </c>
      <c r="G127" s="131" t="str">
        <f>VLOOKUP(E127,'LISTADO ATM'!$A$2:$B$897,2,0)</f>
        <v>ATM S/M El Porvernir Libert</v>
      </c>
      <c r="H127" s="131" t="str">
        <f>VLOOKUP(E127,VIP!$A$2:$O18535,7,FALSE)</f>
        <v>N/A</v>
      </c>
      <c r="I127" s="131" t="str">
        <f>VLOOKUP(E127,VIP!$A$2:$O10500,8,FALSE)</f>
        <v>N/A</v>
      </c>
      <c r="J127" s="131" t="str">
        <f>VLOOKUP(E127,VIP!$A$2:$O10450,8,FALSE)</f>
        <v>N/A</v>
      </c>
      <c r="K127" s="131" t="str">
        <f>VLOOKUP(E127,VIP!$A$2:$O14024,6,0)</f>
        <v>N/A</v>
      </c>
      <c r="L127" s="122" t="s">
        <v>2219</v>
      </c>
      <c r="M127" s="132" t="s">
        <v>2446</v>
      </c>
      <c r="N127" s="147" t="s">
        <v>2559</v>
      </c>
      <c r="O127" s="131" t="s">
        <v>2550</v>
      </c>
      <c r="P127" s="131"/>
      <c r="Q127" s="140" t="s">
        <v>2219</v>
      </c>
    </row>
    <row r="128" spans="1:17" s="93" customFormat="1" ht="18.75" customHeight="1" x14ac:dyDescent="0.25">
      <c r="A128" s="131" t="str">
        <f>VLOOKUP(E128,'LISTADO ATM'!$A$2:$C$898,3,0)</f>
        <v>DISTRITO NACIONAL</v>
      </c>
      <c r="B128" s="124" t="s">
        <v>2595</v>
      </c>
      <c r="C128" s="133">
        <v>44348.754803240743</v>
      </c>
      <c r="D128" s="133" t="s">
        <v>2180</v>
      </c>
      <c r="E128" s="121">
        <v>180</v>
      </c>
      <c r="F128" s="131" t="str">
        <f>VLOOKUP(E128,VIP!$A$2:$O13662,2,0)</f>
        <v>DRBR180</v>
      </c>
      <c r="G128" s="131" t="str">
        <f>VLOOKUP(E128,'LISTADO ATM'!$A$2:$B$897,2,0)</f>
        <v xml:space="preserve">ATM Megacentro II </v>
      </c>
      <c r="H128" s="131" t="str">
        <f>VLOOKUP(E128,VIP!$A$2:$O18525,7,FALSE)</f>
        <v>Si</v>
      </c>
      <c r="I128" s="131" t="str">
        <f>VLOOKUP(E128,VIP!$A$2:$O10490,8,FALSE)</f>
        <v>Si</v>
      </c>
      <c r="J128" s="131" t="str">
        <f>VLOOKUP(E128,VIP!$A$2:$O10440,8,FALSE)</f>
        <v>Si</v>
      </c>
      <c r="K128" s="131" t="str">
        <f>VLOOKUP(E128,VIP!$A$2:$O14014,6,0)</f>
        <v>SI</v>
      </c>
      <c r="L128" s="122" t="s">
        <v>2219</v>
      </c>
      <c r="M128" s="132" t="s">
        <v>2446</v>
      </c>
      <c r="N128" s="147" t="s">
        <v>2559</v>
      </c>
      <c r="O128" s="131" t="s">
        <v>2455</v>
      </c>
      <c r="P128" s="131"/>
      <c r="Q128" s="140" t="s">
        <v>2219</v>
      </c>
    </row>
    <row r="129" spans="1:17" s="93" customFormat="1" ht="18.75" customHeight="1" x14ac:dyDescent="0.25">
      <c r="A129" s="131" t="str">
        <f>VLOOKUP(E129,'LISTADO ATM'!$A$2:$C$898,3,0)</f>
        <v>DISTRITO NACIONAL</v>
      </c>
      <c r="B129" s="124" t="s">
        <v>2594</v>
      </c>
      <c r="C129" s="133">
        <v>44348.756793981483</v>
      </c>
      <c r="D129" s="133" t="s">
        <v>2180</v>
      </c>
      <c r="E129" s="121">
        <v>57</v>
      </c>
      <c r="F129" s="131" t="str">
        <f>VLOOKUP(E129,VIP!$A$2:$O13661,2,0)</f>
        <v>DRBR057</v>
      </c>
      <c r="G129" s="131" t="str">
        <f>VLOOKUP(E129,'LISTADO ATM'!$A$2:$B$897,2,0)</f>
        <v xml:space="preserve">ATM Oficina Malecon Center </v>
      </c>
      <c r="H129" s="131" t="str">
        <f>VLOOKUP(E129,VIP!$A$2:$O18524,7,FALSE)</f>
        <v>Si</v>
      </c>
      <c r="I129" s="131" t="str">
        <f>VLOOKUP(E129,VIP!$A$2:$O10489,8,FALSE)</f>
        <v>Si</v>
      </c>
      <c r="J129" s="131" t="str">
        <f>VLOOKUP(E129,VIP!$A$2:$O10439,8,FALSE)</f>
        <v>Si</v>
      </c>
      <c r="K129" s="131" t="str">
        <f>VLOOKUP(E129,VIP!$A$2:$O14013,6,0)</f>
        <v>NO</v>
      </c>
      <c r="L129" s="122" t="s">
        <v>2219</v>
      </c>
      <c r="M129" s="132" t="s">
        <v>2446</v>
      </c>
      <c r="N129" s="147" t="s">
        <v>2559</v>
      </c>
      <c r="O129" s="131" t="s">
        <v>2455</v>
      </c>
      <c r="P129" s="131"/>
      <c r="Q129" s="140" t="s">
        <v>2219</v>
      </c>
    </row>
    <row r="130" spans="1:17" s="93" customFormat="1" ht="18.75" customHeight="1" x14ac:dyDescent="0.25">
      <c r="A130" s="131" t="str">
        <f>VLOOKUP(E130,'LISTADO ATM'!$A$2:$C$898,3,0)</f>
        <v>DISTRITO NACIONAL</v>
      </c>
      <c r="B130" s="124" t="s">
        <v>2593</v>
      </c>
      <c r="C130" s="133">
        <v>44348.760717592595</v>
      </c>
      <c r="D130" s="133" t="s">
        <v>2180</v>
      </c>
      <c r="E130" s="121">
        <v>952</v>
      </c>
      <c r="F130" s="131" t="str">
        <f>VLOOKUP(E130,VIP!$A$2:$O13660,2,0)</f>
        <v>DRBR16L</v>
      </c>
      <c r="G130" s="131" t="str">
        <f>VLOOKUP(E130,'LISTADO ATM'!$A$2:$B$897,2,0)</f>
        <v xml:space="preserve">ATM Alvarez Rivas </v>
      </c>
      <c r="H130" s="131" t="str">
        <f>VLOOKUP(E130,VIP!$A$2:$O18523,7,FALSE)</f>
        <v>Si</v>
      </c>
      <c r="I130" s="131" t="str">
        <f>VLOOKUP(E130,VIP!$A$2:$O10488,8,FALSE)</f>
        <v>Si</v>
      </c>
      <c r="J130" s="131" t="str">
        <f>VLOOKUP(E130,VIP!$A$2:$O10438,8,FALSE)</f>
        <v>Si</v>
      </c>
      <c r="K130" s="131" t="str">
        <f>VLOOKUP(E130,VIP!$A$2:$O14012,6,0)</f>
        <v>NO</v>
      </c>
      <c r="L130" s="122" t="s">
        <v>2219</v>
      </c>
      <c r="M130" s="132" t="s">
        <v>2446</v>
      </c>
      <c r="N130" s="147" t="s">
        <v>2559</v>
      </c>
      <c r="O130" s="131" t="s">
        <v>2455</v>
      </c>
      <c r="P130" s="131"/>
      <c r="Q130" s="140" t="s">
        <v>2219</v>
      </c>
    </row>
    <row r="131" spans="1:17" s="93" customFormat="1" ht="18.75" customHeight="1" x14ac:dyDescent="0.25">
      <c r="A131" s="131" t="str">
        <f>VLOOKUP(E131,'LISTADO ATM'!$A$2:$C$898,3,0)</f>
        <v>DISTRITO NACIONAL</v>
      </c>
      <c r="B131" s="124" t="s">
        <v>2587</v>
      </c>
      <c r="C131" s="133">
        <v>44348.767858796295</v>
      </c>
      <c r="D131" s="133" t="s">
        <v>2180</v>
      </c>
      <c r="E131" s="121">
        <v>473</v>
      </c>
      <c r="F131" s="131" t="str">
        <f>VLOOKUP(E131,VIP!$A$2:$O13653,2,0)</f>
        <v>DRBR473</v>
      </c>
      <c r="G131" s="131" t="str">
        <f>VLOOKUP(E131,'LISTADO ATM'!$A$2:$B$897,2,0)</f>
        <v xml:space="preserve">ATM Oficina Carrefour II </v>
      </c>
      <c r="H131" s="131" t="str">
        <f>VLOOKUP(E131,VIP!$A$2:$O18516,7,FALSE)</f>
        <v>Si</v>
      </c>
      <c r="I131" s="131" t="str">
        <f>VLOOKUP(E131,VIP!$A$2:$O10481,8,FALSE)</f>
        <v>Si</v>
      </c>
      <c r="J131" s="131" t="str">
        <f>VLOOKUP(E131,VIP!$A$2:$O10431,8,FALSE)</f>
        <v>Si</v>
      </c>
      <c r="K131" s="131" t="str">
        <f>VLOOKUP(E131,VIP!$A$2:$O14005,6,0)</f>
        <v>NO</v>
      </c>
      <c r="L131" s="122" t="s">
        <v>2219</v>
      </c>
      <c r="M131" s="132" t="s">
        <v>2446</v>
      </c>
      <c r="N131" s="147" t="s">
        <v>2559</v>
      </c>
      <c r="O131" s="131" t="s">
        <v>2455</v>
      </c>
      <c r="P131" s="131"/>
      <c r="Q131" s="140" t="s">
        <v>2219</v>
      </c>
    </row>
    <row r="132" spans="1:17" s="93" customFormat="1" ht="18.75" customHeight="1" x14ac:dyDescent="0.25">
      <c r="A132" s="131" t="str">
        <f>VLOOKUP(E132,'LISTADO ATM'!$A$2:$C$898,3,0)</f>
        <v>DISTRITO NACIONAL</v>
      </c>
      <c r="B132" s="124" t="s">
        <v>2644</v>
      </c>
      <c r="C132" s="133">
        <v>44349.056261574071</v>
      </c>
      <c r="D132" s="133" t="s">
        <v>2180</v>
      </c>
      <c r="E132" s="121">
        <v>240</v>
      </c>
      <c r="F132" s="131" t="str">
        <f>VLOOKUP(E132,VIP!$A$2:$O13653,2,0)</f>
        <v>DRBR24D</v>
      </c>
      <c r="G132" s="131" t="str">
        <f>VLOOKUP(E132,'LISTADO ATM'!$A$2:$B$897,2,0)</f>
        <v xml:space="preserve">ATM Oficina Carrefour I </v>
      </c>
      <c r="H132" s="131" t="str">
        <f>VLOOKUP(E132,VIP!$A$2:$O18516,7,FALSE)</f>
        <v>Si</v>
      </c>
      <c r="I132" s="131" t="str">
        <f>VLOOKUP(E132,VIP!$A$2:$O10481,8,FALSE)</f>
        <v>Si</v>
      </c>
      <c r="J132" s="131" t="str">
        <f>VLOOKUP(E132,VIP!$A$2:$O10431,8,FALSE)</f>
        <v>Si</v>
      </c>
      <c r="K132" s="131" t="str">
        <f>VLOOKUP(E132,VIP!$A$2:$O14005,6,0)</f>
        <v>SI</v>
      </c>
      <c r="L132" s="122" t="s">
        <v>2219</v>
      </c>
      <c r="M132" s="132" t="s">
        <v>2446</v>
      </c>
      <c r="N132" s="132" t="s">
        <v>2453</v>
      </c>
      <c r="O132" s="131" t="s">
        <v>2455</v>
      </c>
      <c r="P132" s="131"/>
      <c r="Q132" s="140" t="s">
        <v>2219</v>
      </c>
    </row>
    <row r="133" spans="1:17" s="93" customFormat="1" ht="18.75" customHeight="1" x14ac:dyDescent="0.25">
      <c r="A133" s="131" t="str">
        <f>VLOOKUP(E133,'LISTADO ATM'!$A$2:$C$898,3,0)</f>
        <v>NORTE</v>
      </c>
      <c r="B133" s="124" t="s">
        <v>2686</v>
      </c>
      <c r="C133" s="133">
        <v>44349.504548611112</v>
      </c>
      <c r="D133" s="133" t="s">
        <v>2181</v>
      </c>
      <c r="E133" s="121">
        <v>510</v>
      </c>
      <c r="F133" s="131" t="str">
        <f>VLOOKUP(E133,VIP!$A$2:$O13671,2,0)</f>
        <v>DRBR510</v>
      </c>
      <c r="G133" s="131" t="str">
        <f>VLOOKUP(E133,'LISTADO ATM'!$A$2:$B$897,2,0)</f>
        <v xml:space="preserve">ATM Ferretería Bellón (Santiago) </v>
      </c>
      <c r="H133" s="131" t="str">
        <f>VLOOKUP(E133,VIP!$A$2:$O18534,7,FALSE)</f>
        <v>Si</v>
      </c>
      <c r="I133" s="131" t="str">
        <f>VLOOKUP(E133,VIP!$A$2:$O10499,8,FALSE)</f>
        <v>Si</v>
      </c>
      <c r="J133" s="131" t="str">
        <f>VLOOKUP(E133,VIP!$A$2:$O10449,8,FALSE)</f>
        <v>Si</v>
      </c>
      <c r="K133" s="131" t="str">
        <f>VLOOKUP(E133,VIP!$A$2:$O14023,6,0)</f>
        <v>NO</v>
      </c>
      <c r="L133" s="122" t="s">
        <v>2219</v>
      </c>
      <c r="M133" s="132" t="s">
        <v>2446</v>
      </c>
      <c r="N133" s="147" t="s">
        <v>2559</v>
      </c>
      <c r="O133" s="131" t="s">
        <v>2691</v>
      </c>
      <c r="P133" s="131"/>
      <c r="Q133" s="140" t="s">
        <v>2219</v>
      </c>
    </row>
    <row r="134" spans="1:17" s="93" customFormat="1" ht="18.75" customHeight="1" x14ac:dyDescent="0.25">
      <c r="A134" s="131" t="str">
        <f>VLOOKUP(E134,'LISTADO ATM'!$A$2:$C$898,3,0)</f>
        <v>DISTRITO NACIONAL</v>
      </c>
      <c r="B134" s="124" t="s">
        <v>2680</v>
      </c>
      <c r="C134" s="133">
        <v>44349.527928240743</v>
      </c>
      <c r="D134" s="133" t="s">
        <v>2180</v>
      </c>
      <c r="E134" s="121">
        <v>70</v>
      </c>
      <c r="F134" s="131" t="str">
        <f>VLOOKUP(E134,VIP!$A$2:$O13665,2,0)</f>
        <v>DRBR070</v>
      </c>
      <c r="G134" s="131" t="str">
        <f>VLOOKUP(E134,'LISTADO ATM'!$A$2:$B$897,2,0)</f>
        <v xml:space="preserve">ATM Autoservicio Plaza Lama Zona Oriental </v>
      </c>
      <c r="H134" s="131" t="str">
        <f>VLOOKUP(E134,VIP!$A$2:$O18528,7,FALSE)</f>
        <v>Si</v>
      </c>
      <c r="I134" s="131" t="str">
        <f>VLOOKUP(E134,VIP!$A$2:$O10493,8,FALSE)</f>
        <v>Si</v>
      </c>
      <c r="J134" s="131" t="str">
        <f>VLOOKUP(E134,VIP!$A$2:$O10443,8,FALSE)</f>
        <v>Si</v>
      </c>
      <c r="K134" s="131" t="str">
        <f>VLOOKUP(E134,VIP!$A$2:$O14017,6,0)</f>
        <v>NO</v>
      </c>
      <c r="L134" s="122" t="s">
        <v>2219</v>
      </c>
      <c r="M134" s="132" t="s">
        <v>2446</v>
      </c>
      <c r="N134" s="132" t="s">
        <v>2580</v>
      </c>
      <c r="O134" s="131" t="s">
        <v>2455</v>
      </c>
      <c r="P134" s="131"/>
      <c r="Q134" s="140" t="s">
        <v>2219</v>
      </c>
    </row>
    <row r="135" spans="1:17" s="93" customFormat="1" ht="18.75" customHeight="1" x14ac:dyDescent="0.25">
      <c r="A135" s="131" t="str">
        <f>VLOOKUP(E135,'LISTADO ATM'!$A$2:$C$898,3,0)</f>
        <v>DISTRITO NACIONAL</v>
      </c>
      <c r="B135" s="124" t="s">
        <v>2676</v>
      </c>
      <c r="C135" s="133">
        <v>44349.569814814815</v>
      </c>
      <c r="D135" s="133" t="s">
        <v>2180</v>
      </c>
      <c r="E135" s="121">
        <v>10</v>
      </c>
      <c r="F135" s="131" t="str">
        <f>VLOOKUP(E135,VIP!$A$2:$O13661,2,0)</f>
        <v>DRBR010</v>
      </c>
      <c r="G135" s="131" t="str">
        <f>VLOOKUP(E135,'LISTADO ATM'!$A$2:$B$897,2,0)</f>
        <v xml:space="preserve">ATM Ministerio Salud Pública </v>
      </c>
      <c r="H135" s="131" t="str">
        <f>VLOOKUP(E135,VIP!$A$2:$O18524,7,FALSE)</f>
        <v>Si</v>
      </c>
      <c r="I135" s="131" t="str">
        <f>VLOOKUP(E135,VIP!$A$2:$O10489,8,FALSE)</f>
        <v>Si</v>
      </c>
      <c r="J135" s="131" t="str">
        <f>VLOOKUP(E135,VIP!$A$2:$O10439,8,FALSE)</f>
        <v>Si</v>
      </c>
      <c r="K135" s="131" t="str">
        <f>VLOOKUP(E135,VIP!$A$2:$O14013,6,0)</f>
        <v>NO</v>
      </c>
      <c r="L135" s="122" t="s">
        <v>2219</v>
      </c>
      <c r="M135" s="132" t="s">
        <v>2446</v>
      </c>
      <c r="N135" s="132" t="s">
        <v>2580</v>
      </c>
      <c r="O135" s="131" t="s">
        <v>2455</v>
      </c>
      <c r="P135" s="131"/>
      <c r="Q135" s="140" t="s">
        <v>2219</v>
      </c>
    </row>
    <row r="136" spans="1:17" s="93" customFormat="1" ht="18.75" customHeight="1" x14ac:dyDescent="0.25">
      <c r="A136" s="131" t="str">
        <f>VLOOKUP(E136,'LISTADO ATM'!$A$2:$C$898,3,0)</f>
        <v>DISTRITO NACIONAL</v>
      </c>
      <c r="B136" s="124" t="s">
        <v>2673</v>
      </c>
      <c r="C136" s="133">
        <v>44349.584733796299</v>
      </c>
      <c r="D136" s="133" t="s">
        <v>2180</v>
      </c>
      <c r="E136" s="121">
        <v>542</v>
      </c>
      <c r="F136" s="131" t="str">
        <f>VLOOKUP(E136,VIP!$A$2:$O13658,2,0)</f>
        <v>DRBR542</v>
      </c>
      <c r="G136" s="131" t="str">
        <f>VLOOKUP(E136,'LISTADO ATM'!$A$2:$B$897,2,0)</f>
        <v>ATM S/M la Cadena Carretera Mella</v>
      </c>
      <c r="H136" s="131" t="str">
        <f>VLOOKUP(E136,VIP!$A$2:$O18521,7,FALSE)</f>
        <v>NO</v>
      </c>
      <c r="I136" s="131" t="str">
        <f>VLOOKUP(E136,VIP!$A$2:$O10486,8,FALSE)</f>
        <v>SI</v>
      </c>
      <c r="J136" s="131" t="str">
        <f>VLOOKUP(E136,VIP!$A$2:$O10436,8,FALSE)</f>
        <v>SI</v>
      </c>
      <c r="K136" s="131" t="str">
        <f>VLOOKUP(E136,VIP!$A$2:$O14010,6,0)</f>
        <v>NO</v>
      </c>
      <c r="L136" s="122" t="s">
        <v>2219</v>
      </c>
      <c r="M136" s="132" t="s">
        <v>2446</v>
      </c>
      <c r="N136" s="132" t="s">
        <v>2580</v>
      </c>
      <c r="O136" s="131" t="s">
        <v>2455</v>
      </c>
      <c r="P136" s="131"/>
      <c r="Q136" s="140" t="s">
        <v>2219</v>
      </c>
    </row>
    <row r="137" spans="1:17" s="93" customFormat="1" ht="18.75" customHeight="1" x14ac:dyDescent="0.25">
      <c r="A137" s="131" t="str">
        <f>VLOOKUP(E137,'LISTADO ATM'!$A$2:$C$898,3,0)</f>
        <v>DISTRITO NACIONAL</v>
      </c>
      <c r="B137" s="124" t="s">
        <v>2668</v>
      </c>
      <c r="C137" s="133">
        <v>44349.614236111112</v>
      </c>
      <c r="D137" s="133" t="s">
        <v>2180</v>
      </c>
      <c r="E137" s="121">
        <v>623</v>
      </c>
      <c r="F137" s="131" t="str">
        <f>VLOOKUP(E137,VIP!$A$2:$O13652,2,0)</f>
        <v>DRBR623</v>
      </c>
      <c r="G137" s="131" t="str">
        <f>VLOOKUP(E137,'LISTADO ATM'!$A$2:$B$897,2,0)</f>
        <v xml:space="preserve">ATM Operaciones Especiales (Manoguayabo) </v>
      </c>
      <c r="H137" s="131" t="str">
        <f>VLOOKUP(E137,VIP!$A$2:$O18515,7,FALSE)</f>
        <v>Si</v>
      </c>
      <c r="I137" s="131" t="str">
        <f>VLOOKUP(E137,VIP!$A$2:$O10480,8,FALSE)</f>
        <v>Si</v>
      </c>
      <c r="J137" s="131" t="str">
        <f>VLOOKUP(E137,VIP!$A$2:$O10430,8,FALSE)</f>
        <v>Si</v>
      </c>
      <c r="K137" s="131" t="str">
        <f>VLOOKUP(E137,VIP!$A$2:$O14004,6,0)</f>
        <v>No</v>
      </c>
      <c r="L137" s="122" t="s">
        <v>2219</v>
      </c>
      <c r="M137" s="132" t="s">
        <v>2446</v>
      </c>
      <c r="N137" s="132" t="s">
        <v>2580</v>
      </c>
      <c r="O137" s="131" t="s">
        <v>2455</v>
      </c>
      <c r="P137" s="131"/>
      <c r="Q137" s="140" t="s">
        <v>2219</v>
      </c>
    </row>
    <row r="138" spans="1:17" s="93" customFormat="1" ht="18.75" customHeight="1" x14ac:dyDescent="0.25">
      <c r="A138" s="131" t="str">
        <f>VLOOKUP(E138,'LISTADO ATM'!$A$2:$C$898,3,0)</f>
        <v>DISTRITO NACIONAL</v>
      </c>
      <c r="B138" s="124" t="s">
        <v>2713</v>
      </c>
      <c r="C138" s="133">
        <v>44349.690023148149</v>
      </c>
      <c r="D138" s="133" t="s">
        <v>2180</v>
      </c>
      <c r="E138" s="121">
        <v>919</v>
      </c>
      <c r="F138" s="131" t="str">
        <f>VLOOKUP(E138,VIP!$A$2:$O13691,2,0)</f>
        <v>DRBR16F</v>
      </c>
      <c r="G138" s="131" t="str">
        <f>VLOOKUP(E138,'LISTADO ATM'!$A$2:$B$897,2,0)</f>
        <v xml:space="preserve">ATM S/M La Cadena Sarasota </v>
      </c>
      <c r="H138" s="131" t="str">
        <f>VLOOKUP(E138,VIP!$A$2:$O18554,7,FALSE)</f>
        <v>Si</v>
      </c>
      <c r="I138" s="131" t="str">
        <f>VLOOKUP(E138,VIP!$A$2:$O10519,8,FALSE)</f>
        <v>Si</v>
      </c>
      <c r="J138" s="131" t="str">
        <f>VLOOKUP(E138,VIP!$A$2:$O10469,8,FALSE)</f>
        <v>Si</v>
      </c>
      <c r="K138" s="131" t="str">
        <f>VLOOKUP(E138,VIP!$A$2:$O14043,6,0)</f>
        <v>SI</v>
      </c>
      <c r="L138" s="122" t="s">
        <v>2219</v>
      </c>
      <c r="M138" s="132" t="s">
        <v>2446</v>
      </c>
      <c r="N138" s="132" t="s">
        <v>2580</v>
      </c>
      <c r="O138" s="131" t="s">
        <v>2455</v>
      </c>
      <c r="P138" s="131"/>
      <c r="Q138" s="140" t="s">
        <v>2219</v>
      </c>
    </row>
    <row r="139" spans="1:17" s="93" customFormat="1" ht="18.75" customHeight="1" x14ac:dyDescent="0.25">
      <c r="A139" s="131" t="str">
        <f>VLOOKUP(E139,'LISTADO ATM'!$A$2:$C$898,3,0)</f>
        <v>SUR</v>
      </c>
      <c r="B139" s="124" t="s">
        <v>2712</v>
      </c>
      <c r="C139" s="133">
        <v>44349.691944444443</v>
      </c>
      <c r="D139" s="133" t="s">
        <v>2180</v>
      </c>
      <c r="E139" s="121">
        <v>5</v>
      </c>
      <c r="F139" s="131" t="str">
        <f>VLOOKUP(E139,VIP!$A$2:$O13690,2,0)</f>
        <v>DRBR005</v>
      </c>
      <c r="G139" s="131" t="str">
        <f>VLOOKUP(E139,'LISTADO ATM'!$A$2:$B$897,2,0)</f>
        <v>ATM Oficina Autoservicio Villa Ofelia (San Juan)</v>
      </c>
      <c r="H139" s="131" t="str">
        <f>VLOOKUP(E139,VIP!$A$2:$O18553,7,FALSE)</f>
        <v>Si</v>
      </c>
      <c r="I139" s="131" t="str">
        <f>VLOOKUP(E139,VIP!$A$2:$O10518,8,FALSE)</f>
        <v>Si</v>
      </c>
      <c r="J139" s="131" t="str">
        <f>VLOOKUP(E139,VIP!$A$2:$O10468,8,FALSE)</f>
        <v>Si</v>
      </c>
      <c r="K139" s="131" t="str">
        <f>VLOOKUP(E139,VIP!$A$2:$O14042,6,0)</f>
        <v>NO</v>
      </c>
      <c r="L139" s="122" t="s">
        <v>2219</v>
      </c>
      <c r="M139" s="132" t="s">
        <v>2446</v>
      </c>
      <c r="N139" s="132" t="s">
        <v>2580</v>
      </c>
      <c r="O139" s="131" t="s">
        <v>2455</v>
      </c>
      <c r="P139" s="131"/>
      <c r="Q139" s="140" t="s">
        <v>2219</v>
      </c>
    </row>
    <row r="140" spans="1:17" s="93" customFormat="1" ht="18.75" customHeight="1" x14ac:dyDescent="0.25">
      <c r="A140" s="131" t="str">
        <f>VLOOKUP(E140,'LISTADO ATM'!$A$2:$C$898,3,0)</f>
        <v>DISTRITO NACIONAL</v>
      </c>
      <c r="B140" s="124" t="s">
        <v>2709</v>
      </c>
      <c r="C140" s="133">
        <v>44349.699548611112</v>
      </c>
      <c r="D140" s="133" t="s">
        <v>2180</v>
      </c>
      <c r="E140" s="121">
        <v>810</v>
      </c>
      <c r="F140" s="131" t="str">
        <f>VLOOKUP(E140,VIP!$A$2:$O13687,2,0)</f>
        <v>DRBR810</v>
      </c>
      <c r="G140" s="131" t="str">
        <f>VLOOKUP(E140,'LISTADO ATM'!$A$2:$B$897,2,0)</f>
        <v xml:space="preserve">ATM UNP Multicentro La Sirena José Contreras </v>
      </c>
      <c r="H140" s="131" t="str">
        <f>VLOOKUP(E140,VIP!$A$2:$O18550,7,FALSE)</f>
        <v>Si</v>
      </c>
      <c r="I140" s="131" t="str">
        <f>VLOOKUP(E140,VIP!$A$2:$O10515,8,FALSE)</f>
        <v>Si</v>
      </c>
      <c r="J140" s="131" t="str">
        <f>VLOOKUP(E140,VIP!$A$2:$O10465,8,FALSE)</f>
        <v>Si</v>
      </c>
      <c r="K140" s="131" t="str">
        <f>VLOOKUP(E140,VIP!$A$2:$O14039,6,0)</f>
        <v>NO</v>
      </c>
      <c r="L140" s="122" t="s">
        <v>2219</v>
      </c>
      <c r="M140" s="132" t="s">
        <v>2446</v>
      </c>
      <c r="N140" s="132" t="s">
        <v>2580</v>
      </c>
      <c r="O140" s="131" t="s">
        <v>2455</v>
      </c>
      <c r="P140" s="131"/>
      <c r="Q140" s="140" t="s">
        <v>2219</v>
      </c>
    </row>
    <row r="141" spans="1:17" s="93" customFormat="1" ht="18.75" customHeight="1" x14ac:dyDescent="0.25">
      <c r="A141" s="131" t="str">
        <f>VLOOKUP(E141,'LISTADO ATM'!$A$2:$C$898,3,0)</f>
        <v>SUR</v>
      </c>
      <c r="B141" s="124" t="s">
        <v>2739</v>
      </c>
      <c r="C141" s="133">
        <v>44349.868113425924</v>
      </c>
      <c r="D141" s="133" t="s">
        <v>2180</v>
      </c>
      <c r="E141" s="121">
        <v>455</v>
      </c>
      <c r="F141" s="131" t="str">
        <f>VLOOKUP(E141,VIP!$A$2:$O13665,2,0)</f>
        <v>DRBR455</v>
      </c>
      <c r="G141" s="131" t="str">
        <f>VLOOKUP(E141,'LISTADO ATM'!$A$2:$B$897,2,0)</f>
        <v xml:space="preserve">ATM Oficina Baní II </v>
      </c>
      <c r="H141" s="131" t="str">
        <f>VLOOKUP(E141,VIP!$A$2:$O18528,7,FALSE)</f>
        <v>Si</v>
      </c>
      <c r="I141" s="131" t="str">
        <f>VLOOKUP(E141,VIP!$A$2:$O10493,8,FALSE)</f>
        <v>Si</v>
      </c>
      <c r="J141" s="131" t="str">
        <f>VLOOKUP(E141,VIP!$A$2:$O10443,8,FALSE)</f>
        <v>Si</v>
      </c>
      <c r="K141" s="131" t="str">
        <f>VLOOKUP(E141,VIP!$A$2:$O14017,6,0)</f>
        <v>NO</v>
      </c>
      <c r="L141" s="122" t="s">
        <v>2219</v>
      </c>
      <c r="M141" s="132" t="s">
        <v>2446</v>
      </c>
      <c r="N141" s="132" t="s">
        <v>2453</v>
      </c>
      <c r="O141" s="131" t="s">
        <v>2455</v>
      </c>
      <c r="P141" s="131"/>
      <c r="Q141" s="140" t="s">
        <v>2219</v>
      </c>
    </row>
    <row r="142" spans="1:17" s="93" customFormat="1" ht="18.75" customHeight="1" x14ac:dyDescent="0.25">
      <c r="A142" s="131" t="str">
        <f>VLOOKUP(E142,'LISTADO ATM'!$A$2:$C$898,3,0)</f>
        <v>ESTE</v>
      </c>
      <c r="B142" s="124" t="s">
        <v>2695</v>
      </c>
      <c r="C142" s="133">
        <v>44349.553935185184</v>
      </c>
      <c r="D142" s="133" t="s">
        <v>2470</v>
      </c>
      <c r="E142" s="121">
        <v>912</v>
      </c>
      <c r="F142" s="131" t="str">
        <f>VLOOKUP(E142,VIP!$A$2:$O13680,2,0)</f>
        <v>DRBR973</v>
      </c>
      <c r="G142" s="131" t="str">
        <f>VLOOKUP(E142,'LISTADO ATM'!$A$2:$B$897,2,0)</f>
        <v xml:space="preserve">ATM Oficina San Pedro II </v>
      </c>
      <c r="H142" s="131" t="str">
        <f>VLOOKUP(E142,VIP!$A$2:$O18543,7,FALSE)</f>
        <v>Si</v>
      </c>
      <c r="I142" s="131" t="str">
        <f>VLOOKUP(E142,VIP!$A$2:$O10508,8,FALSE)</f>
        <v>Si</v>
      </c>
      <c r="J142" s="131" t="str">
        <f>VLOOKUP(E142,VIP!$A$2:$O10458,8,FALSE)</f>
        <v>Si</v>
      </c>
      <c r="K142" s="131" t="str">
        <f>VLOOKUP(E142,VIP!$A$2:$O14032,6,0)</f>
        <v>SI</v>
      </c>
      <c r="L142" s="122" t="s">
        <v>2696</v>
      </c>
      <c r="M142" s="147" t="s">
        <v>2558</v>
      </c>
      <c r="N142" s="147" t="s">
        <v>2559</v>
      </c>
      <c r="O142" s="131" t="s">
        <v>2697</v>
      </c>
      <c r="P142" s="131" t="s">
        <v>2699</v>
      </c>
      <c r="Q142" s="147" t="s">
        <v>2558</v>
      </c>
    </row>
    <row r="143" spans="1:17" s="93" customFormat="1" ht="18.75" customHeight="1" x14ac:dyDescent="0.25">
      <c r="A143" s="131" t="str">
        <f>VLOOKUP(E143,'LISTADO ATM'!$A$2:$C$898,3,0)</f>
        <v>ESTE</v>
      </c>
      <c r="B143" s="124" t="s">
        <v>2694</v>
      </c>
      <c r="C143" s="133">
        <v>44349.562986111108</v>
      </c>
      <c r="D143" s="133" t="s">
        <v>2470</v>
      </c>
      <c r="E143" s="121">
        <v>963</v>
      </c>
      <c r="F143" s="131" t="str">
        <f>VLOOKUP(E143,VIP!$A$2:$O13679,2,0)</f>
        <v>DRBR963</v>
      </c>
      <c r="G143" s="131" t="str">
        <f>VLOOKUP(E143,'LISTADO ATM'!$A$2:$B$897,2,0)</f>
        <v xml:space="preserve">ATM Multiplaza La Romana </v>
      </c>
      <c r="H143" s="131" t="str">
        <f>VLOOKUP(E143,VIP!$A$2:$O18542,7,FALSE)</f>
        <v>Si</v>
      </c>
      <c r="I143" s="131" t="str">
        <f>VLOOKUP(E143,VIP!$A$2:$O10507,8,FALSE)</f>
        <v>Si</v>
      </c>
      <c r="J143" s="131" t="str">
        <f>VLOOKUP(E143,VIP!$A$2:$O10457,8,FALSE)</f>
        <v>Si</v>
      </c>
      <c r="K143" s="131" t="str">
        <f>VLOOKUP(E143,VIP!$A$2:$O14031,6,0)</f>
        <v>NO</v>
      </c>
      <c r="L143" s="122" t="s">
        <v>2696</v>
      </c>
      <c r="M143" s="147" t="s">
        <v>2558</v>
      </c>
      <c r="N143" s="147" t="s">
        <v>2559</v>
      </c>
      <c r="O143" s="131" t="s">
        <v>2697</v>
      </c>
      <c r="P143" s="131" t="s">
        <v>2699</v>
      </c>
      <c r="Q143" s="147" t="s">
        <v>2558</v>
      </c>
    </row>
    <row r="144" spans="1:17" s="93" customFormat="1" ht="18.75" customHeight="1" x14ac:dyDescent="0.25">
      <c r="A144" s="131" t="str">
        <f>VLOOKUP(E144,'LISTADO ATM'!$A$2:$C$898,3,0)</f>
        <v>NORTE</v>
      </c>
      <c r="B144" s="124" t="s">
        <v>2693</v>
      </c>
      <c r="C144" s="133">
        <v>44349.616747685184</v>
      </c>
      <c r="D144" s="133" t="s">
        <v>2470</v>
      </c>
      <c r="E144" s="121">
        <v>364</v>
      </c>
      <c r="F144" s="131" t="str">
        <f>VLOOKUP(E144,VIP!$A$2:$O13678,2,0)</f>
        <v>DRBR364</v>
      </c>
      <c r="G144" s="131" t="str">
        <f>VLOOKUP(E144,'LISTADO ATM'!$A$2:$B$897,2,0)</f>
        <v>ATM Tabadom Holding Santiago</v>
      </c>
      <c r="H144" s="131" t="str">
        <f>VLOOKUP(E144,VIP!$A$2:$O18541,7,FALSE)</f>
        <v>Si</v>
      </c>
      <c r="I144" s="131" t="str">
        <f>VLOOKUP(E144,VIP!$A$2:$O10506,8,FALSE)</f>
        <v>Si</v>
      </c>
      <c r="J144" s="131" t="str">
        <f>VLOOKUP(E144,VIP!$A$2:$O10456,8,FALSE)</f>
        <v>Si</v>
      </c>
      <c r="K144" s="131" t="str">
        <f>VLOOKUP(E144,VIP!$A$2:$O14030,6,0)</f>
        <v>NO</v>
      </c>
      <c r="L144" s="122" t="s">
        <v>2696</v>
      </c>
      <c r="M144" s="147" t="s">
        <v>2558</v>
      </c>
      <c r="N144" s="147" t="s">
        <v>2559</v>
      </c>
      <c r="O144" s="131" t="s">
        <v>2698</v>
      </c>
      <c r="P144" s="131" t="s">
        <v>2699</v>
      </c>
      <c r="Q144" s="147" t="s">
        <v>2558</v>
      </c>
    </row>
    <row r="145" spans="1:17" s="93" customFormat="1" ht="18.75" customHeight="1" x14ac:dyDescent="0.25">
      <c r="A145" s="131" t="str">
        <f>VLOOKUP(E145,'LISTADO ATM'!$A$2:$C$898,3,0)</f>
        <v>NORTE</v>
      </c>
      <c r="B145" s="124" t="s">
        <v>2692</v>
      </c>
      <c r="C145" s="133">
        <v>44349.656550925924</v>
      </c>
      <c r="D145" s="133" t="s">
        <v>2470</v>
      </c>
      <c r="E145" s="121">
        <v>63</v>
      </c>
      <c r="F145" s="131" t="str">
        <f>VLOOKUP(E145,VIP!$A$2:$O13677,2,0)</f>
        <v>DRBR063</v>
      </c>
      <c r="G145" s="131" t="str">
        <f>VLOOKUP(E145,'LISTADO ATM'!$A$2:$B$897,2,0)</f>
        <v xml:space="preserve">ATM Oficina Villa Vásquez (Montecristi) </v>
      </c>
      <c r="H145" s="131" t="str">
        <f>VLOOKUP(E145,VIP!$A$2:$O18540,7,FALSE)</f>
        <v>Si</v>
      </c>
      <c r="I145" s="131" t="str">
        <f>VLOOKUP(E145,VIP!$A$2:$O10505,8,FALSE)</f>
        <v>Si</v>
      </c>
      <c r="J145" s="131" t="str">
        <f>VLOOKUP(E145,VIP!$A$2:$O10455,8,FALSE)</f>
        <v>Si</v>
      </c>
      <c r="K145" s="131" t="str">
        <f>VLOOKUP(E145,VIP!$A$2:$O14029,6,0)</f>
        <v>NO</v>
      </c>
      <c r="L145" s="122" t="s">
        <v>2696</v>
      </c>
      <c r="M145" s="147" t="s">
        <v>2558</v>
      </c>
      <c r="N145" s="147" t="s">
        <v>2559</v>
      </c>
      <c r="O145" s="131" t="s">
        <v>2697</v>
      </c>
      <c r="P145" s="131" t="s">
        <v>2699</v>
      </c>
      <c r="Q145" s="147" t="s">
        <v>2558</v>
      </c>
    </row>
    <row r="146" spans="1:17" s="93" customFormat="1" ht="18.75" customHeight="1" x14ac:dyDescent="0.25">
      <c r="A146" s="131" t="str">
        <f>VLOOKUP(E146,'LISTADO ATM'!$A$2:$C$898,3,0)</f>
        <v>NORTE</v>
      </c>
      <c r="B146" s="124" t="s">
        <v>2728</v>
      </c>
      <c r="C146" s="133">
        <v>44349.779004629629</v>
      </c>
      <c r="D146" s="133" t="s">
        <v>2470</v>
      </c>
      <c r="E146" s="121">
        <v>774</v>
      </c>
      <c r="F146" s="131" t="str">
        <f>VLOOKUP(E146,VIP!$A$2:$O13702,2,0)</f>
        <v>DRBR061</v>
      </c>
      <c r="G146" s="131" t="str">
        <f>VLOOKUP(E146,'LISTADO ATM'!$A$2:$B$897,2,0)</f>
        <v xml:space="preserve">ATM Oficina Montecristi </v>
      </c>
      <c r="H146" s="131" t="str">
        <f>VLOOKUP(E146,VIP!$A$2:$O18565,7,FALSE)</f>
        <v>Si</v>
      </c>
      <c r="I146" s="131" t="str">
        <f>VLOOKUP(E146,VIP!$A$2:$O10530,8,FALSE)</f>
        <v>Si</v>
      </c>
      <c r="J146" s="131" t="str">
        <f>VLOOKUP(E146,VIP!$A$2:$O10480,8,FALSE)</f>
        <v>Si</v>
      </c>
      <c r="K146" s="131" t="str">
        <f>VLOOKUP(E146,VIP!$A$2:$O14054,6,0)</f>
        <v>NO</v>
      </c>
      <c r="L146" s="122" t="s">
        <v>2731</v>
      </c>
      <c r="M146" s="147" t="s">
        <v>2558</v>
      </c>
      <c r="N146" s="145" t="s">
        <v>2559</v>
      </c>
      <c r="O146" s="131" t="s">
        <v>2732</v>
      </c>
      <c r="P146" s="131" t="s">
        <v>2699</v>
      </c>
      <c r="Q146" s="146" t="s">
        <v>2731</v>
      </c>
    </row>
    <row r="147" spans="1:17" s="93" customFormat="1" ht="18.75" customHeight="1" x14ac:dyDescent="0.25">
      <c r="A147" s="131" t="str">
        <f>VLOOKUP(E147,'LISTADO ATM'!$A$2:$C$898,3,0)</f>
        <v>DISTRITO NACIONAL</v>
      </c>
      <c r="B147" s="124" t="s">
        <v>2727</v>
      </c>
      <c r="C147" s="133">
        <v>44349.779803240737</v>
      </c>
      <c r="D147" s="133" t="s">
        <v>2470</v>
      </c>
      <c r="E147" s="121">
        <v>407</v>
      </c>
      <c r="F147" s="131" t="str">
        <f>VLOOKUP(E147,VIP!$A$2:$O13701,2,0)</f>
        <v>DRBR407</v>
      </c>
      <c r="G147" s="131" t="str">
        <f>VLOOKUP(E147,'LISTADO ATM'!$A$2:$B$897,2,0)</f>
        <v xml:space="preserve">ATM Multicentro La Sirena Villa Mella </v>
      </c>
      <c r="H147" s="131" t="str">
        <f>VLOOKUP(E147,VIP!$A$2:$O18564,7,FALSE)</f>
        <v>Si</v>
      </c>
      <c r="I147" s="131" t="str">
        <f>VLOOKUP(E147,VIP!$A$2:$O10529,8,FALSE)</f>
        <v>Si</v>
      </c>
      <c r="J147" s="131" t="str">
        <f>VLOOKUP(E147,VIP!$A$2:$O10479,8,FALSE)</f>
        <v>Si</v>
      </c>
      <c r="K147" s="131" t="str">
        <f>VLOOKUP(E147,VIP!$A$2:$O14053,6,0)</f>
        <v>NO</v>
      </c>
      <c r="L147" s="122" t="s">
        <v>2731</v>
      </c>
      <c r="M147" s="147" t="s">
        <v>2558</v>
      </c>
      <c r="N147" s="145" t="s">
        <v>2559</v>
      </c>
      <c r="O147" s="131" t="s">
        <v>2732</v>
      </c>
      <c r="P147" s="131" t="s">
        <v>2699</v>
      </c>
      <c r="Q147" s="146" t="s">
        <v>2731</v>
      </c>
    </row>
    <row r="148" spans="1:17" s="93" customFormat="1" ht="18.75" customHeight="1" x14ac:dyDescent="0.25">
      <c r="A148" s="131" t="str">
        <f>VLOOKUP(E148,'LISTADO ATM'!$A$2:$C$898,3,0)</f>
        <v>NORTE</v>
      </c>
      <c r="B148" s="124" t="s">
        <v>2726</v>
      </c>
      <c r="C148" s="133">
        <v>44349.780578703707</v>
      </c>
      <c r="D148" s="133" t="s">
        <v>2470</v>
      </c>
      <c r="E148" s="121">
        <v>712</v>
      </c>
      <c r="F148" s="131" t="str">
        <f>VLOOKUP(E148,VIP!$A$2:$O13700,2,0)</f>
        <v>DRBR128</v>
      </c>
      <c r="G148" s="131" t="str">
        <f>VLOOKUP(E148,'LISTADO ATM'!$A$2:$B$897,2,0)</f>
        <v xml:space="preserve">ATM Oficina Imbert </v>
      </c>
      <c r="H148" s="131" t="str">
        <f>VLOOKUP(E148,VIP!$A$2:$O18563,7,FALSE)</f>
        <v>Si</v>
      </c>
      <c r="I148" s="131" t="str">
        <f>VLOOKUP(E148,VIP!$A$2:$O10528,8,FALSE)</f>
        <v>Si</v>
      </c>
      <c r="J148" s="131" t="str">
        <f>VLOOKUP(E148,VIP!$A$2:$O10478,8,FALSE)</f>
        <v>Si</v>
      </c>
      <c r="K148" s="131" t="str">
        <f>VLOOKUP(E148,VIP!$A$2:$O14052,6,0)</f>
        <v>SI</v>
      </c>
      <c r="L148" s="122" t="s">
        <v>2731</v>
      </c>
      <c r="M148" s="147" t="s">
        <v>2558</v>
      </c>
      <c r="N148" s="145" t="s">
        <v>2559</v>
      </c>
      <c r="O148" s="131" t="s">
        <v>2732</v>
      </c>
      <c r="P148" s="131" t="s">
        <v>2699</v>
      </c>
      <c r="Q148" s="146" t="s">
        <v>2731</v>
      </c>
    </row>
    <row r="149" spans="1:17" s="93" customFormat="1" ht="18.75" customHeight="1" x14ac:dyDescent="0.25">
      <c r="A149" s="131" t="str">
        <f>VLOOKUP(E149,'LISTADO ATM'!$A$2:$C$898,3,0)</f>
        <v>NORTE</v>
      </c>
      <c r="B149" s="124" t="s">
        <v>2724</v>
      </c>
      <c r="C149" s="133">
        <v>44349.78229166667</v>
      </c>
      <c r="D149" s="133" t="s">
        <v>2470</v>
      </c>
      <c r="E149" s="121">
        <v>431</v>
      </c>
      <c r="F149" s="131" t="str">
        <f>VLOOKUP(E149,VIP!$A$2:$O13698,2,0)</f>
        <v>DRBR583</v>
      </c>
      <c r="G149" s="131" t="str">
        <f>VLOOKUP(E149,'LISTADO ATM'!$A$2:$B$897,2,0)</f>
        <v xml:space="preserve">ATM Autoservicio Sol (Santiago) </v>
      </c>
      <c r="H149" s="131" t="str">
        <f>VLOOKUP(E149,VIP!$A$2:$O18561,7,FALSE)</f>
        <v>Si</v>
      </c>
      <c r="I149" s="131" t="str">
        <f>VLOOKUP(E149,VIP!$A$2:$O10526,8,FALSE)</f>
        <v>Si</v>
      </c>
      <c r="J149" s="131" t="str">
        <f>VLOOKUP(E149,VIP!$A$2:$O10476,8,FALSE)</f>
        <v>Si</v>
      </c>
      <c r="K149" s="131" t="str">
        <f>VLOOKUP(E149,VIP!$A$2:$O14050,6,0)</f>
        <v>SI</v>
      </c>
      <c r="L149" s="122" t="s">
        <v>2731</v>
      </c>
      <c r="M149" s="147" t="s">
        <v>2558</v>
      </c>
      <c r="N149" s="145" t="s">
        <v>2559</v>
      </c>
      <c r="O149" s="131" t="s">
        <v>2732</v>
      </c>
      <c r="P149" s="131" t="s">
        <v>2699</v>
      </c>
      <c r="Q149" s="146" t="s">
        <v>2731</v>
      </c>
    </row>
    <row r="150" spans="1:17" s="93" customFormat="1" ht="18.75" customHeight="1" x14ac:dyDescent="0.25">
      <c r="A150" s="131" t="str">
        <f>VLOOKUP(E150,'LISTADO ATM'!$A$2:$C$898,3,0)</f>
        <v>DISTRITO NACIONAL</v>
      </c>
      <c r="B150" s="124">
        <v>3335903638</v>
      </c>
      <c r="C150" s="133">
        <v>44346.772719907407</v>
      </c>
      <c r="D150" s="133" t="s">
        <v>2180</v>
      </c>
      <c r="E150" s="121">
        <v>672</v>
      </c>
      <c r="F150" s="131" t="str">
        <f>VLOOKUP(E150,VIP!$A$2:$O13609,2,0)</f>
        <v>DRBR672</v>
      </c>
      <c r="G150" s="131" t="str">
        <f>VLOOKUP(E150,'LISTADO ATM'!$A$2:$B$897,2,0)</f>
        <v>ATM Destacamento Policía Nacional La Victoria</v>
      </c>
      <c r="H150" s="131" t="str">
        <f>VLOOKUP(E150,VIP!$A$2:$O18472,7,FALSE)</f>
        <v>Si</v>
      </c>
      <c r="I150" s="131" t="str">
        <f>VLOOKUP(E150,VIP!$A$2:$O10437,8,FALSE)</f>
        <v>Si</v>
      </c>
      <c r="J150" s="131" t="str">
        <f>VLOOKUP(E150,VIP!$A$2:$O10387,8,FALSE)</f>
        <v>Si</v>
      </c>
      <c r="K150" s="131" t="str">
        <f>VLOOKUP(E150,VIP!$A$2:$O13961,6,0)</f>
        <v>SI</v>
      </c>
      <c r="L150" s="122" t="s">
        <v>2245</v>
      </c>
      <c r="M150" s="132" t="s">
        <v>2446</v>
      </c>
      <c r="N150" s="132" t="s">
        <v>2453</v>
      </c>
      <c r="O150" s="131" t="s">
        <v>2455</v>
      </c>
      <c r="P150" s="131"/>
      <c r="Q150" s="140" t="s">
        <v>2245</v>
      </c>
    </row>
    <row r="151" spans="1:17" s="93" customFormat="1" ht="18.75" customHeight="1" x14ac:dyDescent="0.25">
      <c r="A151" s="131" t="str">
        <f>VLOOKUP(E151,'LISTADO ATM'!$A$2:$C$898,3,0)</f>
        <v>DISTRITO NACIONAL</v>
      </c>
      <c r="B151" s="124" t="s">
        <v>2609</v>
      </c>
      <c r="C151" s="133">
        <v>44348.656018518515</v>
      </c>
      <c r="D151" s="133" t="s">
        <v>2180</v>
      </c>
      <c r="E151" s="121">
        <v>839</v>
      </c>
      <c r="F151" s="131" t="str">
        <f>VLOOKUP(E151,VIP!$A$2:$O13680,2,0)</f>
        <v>DRBR839</v>
      </c>
      <c r="G151" s="131" t="str">
        <f>VLOOKUP(E151,'LISTADO ATM'!$A$2:$B$897,2,0)</f>
        <v xml:space="preserve">ATM INAPA </v>
      </c>
      <c r="H151" s="131" t="str">
        <f>VLOOKUP(E151,VIP!$A$2:$O18543,7,FALSE)</f>
        <v>Si</v>
      </c>
      <c r="I151" s="131" t="str">
        <f>VLOOKUP(E151,VIP!$A$2:$O10508,8,FALSE)</f>
        <v>Si</v>
      </c>
      <c r="J151" s="131" t="str">
        <f>VLOOKUP(E151,VIP!$A$2:$O10458,8,FALSE)</f>
        <v>Si</v>
      </c>
      <c r="K151" s="131" t="str">
        <f>VLOOKUP(E151,VIP!$A$2:$O14032,6,0)</f>
        <v>NO</v>
      </c>
      <c r="L151" s="122" t="s">
        <v>2245</v>
      </c>
      <c r="M151" s="132" t="s">
        <v>2446</v>
      </c>
      <c r="N151" s="147" t="s">
        <v>2559</v>
      </c>
      <c r="O151" s="131" t="s">
        <v>2455</v>
      </c>
      <c r="P151" s="131"/>
      <c r="Q151" s="140" t="s">
        <v>2245</v>
      </c>
    </row>
    <row r="152" spans="1:17" s="93" customFormat="1" ht="18.75" customHeight="1" x14ac:dyDescent="0.25">
      <c r="A152" s="131" t="str">
        <f>VLOOKUP(E152,'LISTADO ATM'!$A$2:$C$898,3,0)</f>
        <v>ESTE</v>
      </c>
      <c r="B152" s="124" t="s">
        <v>2601</v>
      </c>
      <c r="C152" s="133">
        <v>44348.728564814817</v>
      </c>
      <c r="D152" s="133" t="s">
        <v>2180</v>
      </c>
      <c r="E152" s="121">
        <v>213</v>
      </c>
      <c r="F152" s="131" t="str">
        <f>VLOOKUP(E152,VIP!$A$2:$O13668,2,0)</f>
        <v>DRBR213</v>
      </c>
      <c r="G152" s="131" t="str">
        <f>VLOOKUP(E152,'LISTADO ATM'!$A$2:$B$897,2,0)</f>
        <v xml:space="preserve">ATM Almacenes Iberia (La Romana) </v>
      </c>
      <c r="H152" s="131" t="str">
        <f>VLOOKUP(E152,VIP!$A$2:$O18531,7,FALSE)</f>
        <v>Si</v>
      </c>
      <c r="I152" s="131" t="str">
        <f>VLOOKUP(E152,VIP!$A$2:$O10496,8,FALSE)</f>
        <v>Si</v>
      </c>
      <c r="J152" s="131" t="str">
        <f>VLOOKUP(E152,VIP!$A$2:$O10446,8,FALSE)</f>
        <v>Si</v>
      </c>
      <c r="K152" s="131" t="str">
        <f>VLOOKUP(E152,VIP!$A$2:$O14020,6,0)</f>
        <v>NO</v>
      </c>
      <c r="L152" s="122" t="s">
        <v>2245</v>
      </c>
      <c r="M152" s="132" t="s">
        <v>2446</v>
      </c>
      <c r="N152" s="132" t="s">
        <v>2453</v>
      </c>
      <c r="O152" s="131" t="s">
        <v>2455</v>
      </c>
      <c r="P152" s="131"/>
      <c r="Q152" s="140" t="s">
        <v>2245</v>
      </c>
    </row>
    <row r="153" spans="1:17" s="93" customFormat="1" ht="18.75" customHeight="1" x14ac:dyDescent="0.25">
      <c r="A153" s="131" t="str">
        <f>VLOOKUP(E153,'LISTADO ATM'!$A$2:$C$898,3,0)</f>
        <v>ESTE</v>
      </c>
      <c r="B153" s="124" t="s">
        <v>2672</v>
      </c>
      <c r="C153" s="133">
        <v>44349.586377314816</v>
      </c>
      <c r="D153" s="133" t="s">
        <v>2180</v>
      </c>
      <c r="E153" s="121">
        <v>923</v>
      </c>
      <c r="F153" s="131" t="str">
        <f>VLOOKUP(E153,VIP!$A$2:$O13657,2,0)</f>
        <v>DRBR923</v>
      </c>
      <c r="G153" s="131" t="str">
        <f>VLOOKUP(E153,'LISTADO ATM'!$A$2:$B$897,2,0)</f>
        <v xml:space="preserve">ATM Agroindustrial San Pedro de Macorís </v>
      </c>
      <c r="H153" s="131" t="str">
        <f>VLOOKUP(E153,VIP!$A$2:$O18520,7,FALSE)</f>
        <v>Si</v>
      </c>
      <c r="I153" s="131" t="str">
        <f>VLOOKUP(E153,VIP!$A$2:$O10485,8,FALSE)</f>
        <v>Si</v>
      </c>
      <c r="J153" s="131" t="str">
        <f>VLOOKUP(E153,VIP!$A$2:$O10435,8,FALSE)</f>
        <v>Si</v>
      </c>
      <c r="K153" s="131" t="str">
        <f>VLOOKUP(E153,VIP!$A$2:$O14009,6,0)</f>
        <v>NO</v>
      </c>
      <c r="L153" s="122" t="s">
        <v>2245</v>
      </c>
      <c r="M153" s="132" t="s">
        <v>2446</v>
      </c>
      <c r="N153" s="132" t="s">
        <v>2580</v>
      </c>
      <c r="O153" s="131" t="s">
        <v>2455</v>
      </c>
      <c r="P153" s="131"/>
      <c r="Q153" s="140" t="s">
        <v>2245</v>
      </c>
    </row>
    <row r="154" spans="1:17" s="93" customFormat="1" ht="18.75" customHeight="1" x14ac:dyDescent="0.25">
      <c r="A154" s="131" t="str">
        <f>VLOOKUP(E154,'LISTADO ATM'!$A$2:$C$898,3,0)</f>
        <v>DISTRITO NACIONAL</v>
      </c>
      <c r="B154" s="124" t="s">
        <v>2743</v>
      </c>
      <c r="C154" s="133">
        <v>44349.811782407407</v>
      </c>
      <c r="D154" s="133" t="s">
        <v>2180</v>
      </c>
      <c r="E154" s="121">
        <v>938</v>
      </c>
      <c r="F154" s="131" t="str">
        <f>VLOOKUP(E154,VIP!$A$2:$O13653,2,0)</f>
        <v>DRBR938</v>
      </c>
      <c r="G154" s="131" t="str">
        <f>VLOOKUP(E154,'LISTADO ATM'!$A$2:$B$897,2,0)</f>
        <v xml:space="preserve">ATM Autobanco Oficina Filadelfia Plaza </v>
      </c>
      <c r="H154" s="131" t="str">
        <f>VLOOKUP(E154,VIP!$A$2:$O18516,7,FALSE)</f>
        <v>Si</v>
      </c>
      <c r="I154" s="131" t="str">
        <f>VLOOKUP(E154,VIP!$A$2:$O10481,8,FALSE)</f>
        <v>Si</v>
      </c>
      <c r="J154" s="131" t="str">
        <f>VLOOKUP(E154,VIP!$A$2:$O10431,8,FALSE)</f>
        <v>Si</v>
      </c>
      <c r="K154" s="131" t="str">
        <f>VLOOKUP(E154,VIP!$A$2:$O14005,6,0)</f>
        <v>NO</v>
      </c>
      <c r="L154" s="122" t="s">
        <v>2245</v>
      </c>
      <c r="M154" s="132" t="s">
        <v>2446</v>
      </c>
      <c r="N154" s="132" t="s">
        <v>2453</v>
      </c>
      <c r="O154" s="131" t="s">
        <v>2455</v>
      </c>
      <c r="P154" s="131"/>
      <c r="Q154" s="140" t="s">
        <v>2245</v>
      </c>
    </row>
    <row r="155" spans="1:17" s="93" customFormat="1" ht="18.75" customHeight="1" x14ac:dyDescent="0.25">
      <c r="A155" s="131" t="str">
        <f>VLOOKUP(E155,'LISTADO ATM'!$A$2:$C$898,3,0)</f>
        <v>SUR</v>
      </c>
      <c r="B155" s="124" t="s">
        <v>2741</v>
      </c>
      <c r="C155" s="133">
        <v>44349.842523148145</v>
      </c>
      <c r="D155" s="133" t="s">
        <v>2180</v>
      </c>
      <c r="E155" s="121">
        <v>619</v>
      </c>
      <c r="F155" s="131" t="str">
        <f>VLOOKUP(E155,VIP!$A$2:$O13654,2,0)</f>
        <v>DRBR619</v>
      </c>
      <c r="G155" s="131" t="str">
        <f>VLOOKUP(E155,'LISTADO ATM'!$A$2:$B$897,2,0)</f>
        <v xml:space="preserve">ATM Academia P.N. Hatillo (San Cristóbal) </v>
      </c>
      <c r="H155" s="131" t="str">
        <f>VLOOKUP(E155,VIP!$A$2:$O18517,7,FALSE)</f>
        <v>Si</v>
      </c>
      <c r="I155" s="131" t="str">
        <f>VLOOKUP(E155,VIP!$A$2:$O10482,8,FALSE)</f>
        <v>Si</v>
      </c>
      <c r="J155" s="131" t="str">
        <f>VLOOKUP(E155,VIP!$A$2:$O10432,8,FALSE)</f>
        <v>Si</v>
      </c>
      <c r="K155" s="131" t="str">
        <f>VLOOKUP(E155,VIP!$A$2:$O14006,6,0)</f>
        <v>NO</v>
      </c>
      <c r="L155" s="122" t="s">
        <v>2245</v>
      </c>
      <c r="M155" s="132" t="s">
        <v>2446</v>
      </c>
      <c r="N155" s="132" t="s">
        <v>2453</v>
      </c>
      <c r="O155" s="131" t="s">
        <v>2455</v>
      </c>
      <c r="P155" s="131"/>
      <c r="Q155" s="140" t="s">
        <v>2245</v>
      </c>
    </row>
    <row r="156" spans="1:17" s="93" customFormat="1" ht="18.75" customHeight="1" x14ac:dyDescent="0.25">
      <c r="A156" s="131" t="str">
        <f>VLOOKUP(E156,'LISTADO ATM'!$A$2:$C$898,3,0)</f>
        <v>SUR</v>
      </c>
      <c r="B156" s="124" t="s">
        <v>2738</v>
      </c>
      <c r="C156" s="133">
        <v>44349.873703703706</v>
      </c>
      <c r="D156" s="133" t="s">
        <v>2181</v>
      </c>
      <c r="E156" s="121">
        <v>885</v>
      </c>
      <c r="F156" s="131" t="str">
        <f>VLOOKUP(E156,VIP!$A$2:$O13664,2,0)</f>
        <v>DRBR885</v>
      </c>
      <c r="G156" s="131" t="str">
        <f>VLOOKUP(E156,'LISTADO ATM'!$A$2:$B$897,2,0)</f>
        <v xml:space="preserve">ATM UNP Rancho Arriba </v>
      </c>
      <c r="H156" s="131" t="str">
        <f>VLOOKUP(E156,VIP!$A$2:$O18527,7,FALSE)</f>
        <v>Si</v>
      </c>
      <c r="I156" s="131" t="str">
        <f>VLOOKUP(E156,VIP!$A$2:$O10492,8,FALSE)</f>
        <v>Si</v>
      </c>
      <c r="J156" s="131" t="str">
        <f>VLOOKUP(E156,VIP!$A$2:$O10442,8,FALSE)</f>
        <v>Si</v>
      </c>
      <c r="K156" s="131" t="str">
        <f>VLOOKUP(E156,VIP!$A$2:$O14016,6,0)</f>
        <v>NO</v>
      </c>
      <c r="L156" s="122" t="s">
        <v>2245</v>
      </c>
      <c r="M156" s="132" t="s">
        <v>2446</v>
      </c>
      <c r="N156" s="132" t="s">
        <v>2453</v>
      </c>
      <c r="O156" s="131" t="s">
        <v>2691</v>
      </c>
      <c r="P156" s="131"/>
      <c r="Q156" s="140" t="s">
        <v>2245</v>
      </c>
    </row>
    <row r="157" spans="1:17" s="93" customFormat="1" ht="18.75" customHeight="1" x14ac:dyDescent="0.25">
      <c r="A157" s="131" t="str">
        <f>VLOOKUP(E157,'LISTADO ATM'!$A$2:$C$898,3,0)</f>
        <v>DISTRITO NACIONAL</v>
      </c>
      <c r="B157" s="124" t="s">
        <v>2613</v>
      </c>
      <c r="C157" s="133">
        <v>44348.628923611112</v>
      </c>
      <c r="D157" s="133" t="s">
        <v>2470</v>
      </c>
      <c r="E157" s="121">
        <v>378</v>
      </c>
      <c r="F157" s="131" t="str">
        <f>VLOOKUP(E157,VIP!$A$2:$O13684,2,0)</f>
        <v>DRBR378</v>
      </c>
      <c r="G157" s="131" t="str">
        <f>VLOOKUP(E157,'LISTADO ATM'!$A$2:$B$897,2,0)</f>
        <v>ATM UNP Villa Flores</v>
      </c>
      <c r="H157" s="131" t="str">
        <f>VLOOKUP(E157,VIP!$A$2:$O18547,7,FALSE)</f>
        <v>N/A</v>
      </c>
      <c r="I157" s="131" t="str">
        <f>VLOOKUP(E157,VIP!$A$2:$O10512,8,FALSE)</f>
        <v>N/A</v>
      </c>
      <c r="J157" s="131" t="str">
        <f>VLOOKUP(E157,VIP!$A$2:$O10462,8,FALSE)</f>
        <v>N/A</v>
      </c>
      <c r="K157" s="131" t="str">
        <f>VLOOKUP(E157,VIP!$A$2:$O14036,6,0)</f>
        <v>N/A</v>
      </c>
      <c r="L157" s="122" t="s">
        <v>2548</v>
      </c>
      <c r="M157" s="132" t="s">
        <v>2446</v>
      </c>
      <c r="N157" s="132" t="s">
        <v>2453</v>
      </c>
      <c r="O157" s="131" t="s">
        <v>2471</v>
      </c>
      <c r="P157" s="131"/>
      <c r="Q157" s="140" t="s">
        <v>2548</v>
      </c>
    </row>
    <row r="158" spans="1:17" s="93" customFormat="1" ht="18.75" customHeight="1" x14ac:dyDescent="0.25">
      <c r="A158" s="131" t="str">
        <f>VLOOKUP(E158,'LISTADO ATM'!$A$2:$C$898,3,0)</f>
        <v>DISTRITO NACIONAL</v>
      </c>
      <c r="B158" s="124" t="s">
        <v>2710</v>
      </c>
      <c r="C158" s="133">
        <v>44349.695763888885</v>
      </c>
      <c r="D158" s="133" t="s">
        <v>2470</v>
      </c>
      <c r="E158" s="121">
        <v>160</v>
      </c>
      <c r="F158" s="131" t="str">
        <f>VLOOKUP(E158,VIP!$A$2:$O13688,2,0)</f>
        <v>DRBR160</v>
      </c>
      <c r="G158" s="131" t="str">
        <f>VLOOKUP(E158,'LISTADO ATM'!$A$2:$B$897,2,0)</f>
        <v xml:space="preserve">ATM Oficina Herrera </v>
      </c>
      <c r="H158" s="131" t="str">
        <f>VLOOKUP(E158,VIP!$A$2:$O18551,7,FALSE)</f>
        <v>Si</v>
      </c>
      <c r="I158" s="131" t="str">
        <f>VLOOKUP(E158,VIP!$A$2:$O10516,8,FALSE)</f>
        <v>Si</v>
      </c>
      <c r="J158" s="131" t="str">
        <f>VLOOKUP(E158,VIP!$A$2:$O10466,8,FALSE)</f>
        <v>Si</v>
      </c>
      <c r="K158" s="131" t="str">
        <f>VLOOKUP(E158,VIP!$A$2:$O14040,6,0)</f>
        <v>NO</v>
      </c>
      <c r="L158" s="122" t="s">
        <v>2548</v>
      </c>
      <c r="M158" s="132" t="s">
        <v>2446</v>
      </c>
      <c r="N158" s="132" t="s">
        <v>2453</v>
      </c>
      <c r="O158" s="131" t="s">
        <v>2471</v>
      </c>
      <c r="P158" s="131"/>
      <c r="Q158" s="140" t="s">
        <v>2548</v>
      </c>
    </row>
    <row r="159" spans="1:17" s="93" customFormat="1" ht="18.75" customHeight="1" x14ac:dyDescent="0.25">
      <c r="A159" s="131" t="str">
        <f>VLOOKUP(E159,'LISTADO ATM'!$A$2:$C$898,3,0)</f>
        <v>NORTE</v>
      </c>
      <c r="B159" s="124" t="s">
        <v>2745</v>
      </c>
      <c r="C159" s="133">
        <v>44349.926793981482</v>
      </c>
      <c r="D159" s="133" t="s">
        <v>2555</v>
      </c>
      <c r="E159" s="121">
        <v>388</v>
      </c>
      <c r="F159" s="131" t="str">
        <f>VLOOKUP(E159,VIP!$A$2:$O13660,2,0)</f>
        <v>DRBR388</v>
      </c>
      <c r="G159" s="131" t="str">
        <f>VLOOKUP(E159,'LISTADO ATM'!$A$2:$B$897,2,0)</f>
        <v xml:space="preserve">ATM Multicentro La Sirena Puerto Plata </v>
      </c>
      <c r="H159" s="131" t="str">
        <f>VLOOKUP(E159,VIP!$A$2:$O18523,7,FALSE)</f>
        <v>Si</v>
      </c>
      <c r="I159" s="131" t="str">
        <f>VLOOKUP(E159,VIP!$A$2:$O10488,8,FALSE)</f>
        <v>Si</v>
      </c>
      <c r="J159" s="131" t="str">
        <f>VLOOKUP(E159,VIP!$A$2:$O10438,8,FALSE)</f>
        <v>Si</v>
      </c>
      <c r="K159" s="131" t="str">
        <f>VLOOKUP(E159,VIP!$A$2:$O14012,6,0)</f>
        <v>NO</v>
      </c>
      <c r="L159" s="122" t="s">
        <v>2548</v>
      </c>
      <c r="M159" s="132" t="s">
        <v>2446</v>
      </c>
      <c r="N159" s="132" t="s">
        <v>2453</v>
      </c>
      <c r="O159" s="131" t="s">
        <v>2554</v>
      </c>
      <c r="P159" s="131"/>
      <c r="Q159" s="140" t="s">
        <v>2548</v>
      </c>
    </row>
    <row r="160" spans="1:17" s="93" customFormat="1" ht="18.75" customHeight="1" x14ac:dyDescent="0.25">
      <c r="A160" s="131" t="str">
        <f>VLOOKUP(E160,'LISTADO ATM'!$A$2:$C$898,3,0)</f>
        <v>ESTE</v>
      </c>
      <c r="B160" s="124" t="s">
        <v>2744</v>
      </c>
      <c r="C160" s="133">
        <v>44349.9294212963</v>
      </c>
      <c r="D160" s="133" t="s">
        <v>2449</v>
      </c>
      <c r="E160" s="121">
        <v>104</v>
      </c>
      <c r="F160" s="131" t="str">
        <f>VLOOKUP(E160,VIP!$A$2:$O13659,2,0)</f>
        <v>DRBR104</v>
      </c>
      <c r="G160" s="131" t="str">
        <f>VLOOKUP(E160,'LISTADO ATM'!$A$2:$B$897,2,0)</f>
        <v xml:space="preserve">ATM Jumbo Higuey </v>
      </c>
      <c r="H160" s="131" t="str">
        <f>VLOOKUP(E160,VIP!$A$2:$O18522,7,FALSE)</f>
        <v>Si</v>
      </c>
      <c r="I160" s="131" t="str">
        <f>VLOOKUP(E160,VIP!$A$2:$O10487,8,FALSE)</f>
        <v>Si</v>
      </c>
      <c r="J160" s="131" t="str">
        <f>VLOOKUP(E160,VIP!$A$2:$O10437,8,FALSE)</f>
        <v>Si</v>
      </c>
      <c r="K160" s="131" t="str">
        <f>VLOOKUP(E160,VIP!$A$2:$O14011,6,0)</f>
        <v>NO</v>
      </c>
      <c r="L160" s="122" t="s">
        <v>2548</v>
      </c>
      <c r="M160" s="132" t="s">
        <v>2446</v>
      </c>
      <c r="N160" s="132" t="s">
        <v>2453</v>
      </c>
      <c r="O160" s="131" t="s">
        <v>2454</v>
      </c>
      <c r="P160" s="131"/>
      <c r="Q160" s="140" t="s">
        <v>2548</v>
      </c>
    </row>
    <row r="161" spans="1:17" s="93" customFormat="1" ht="18.75" customHeight="1" x14ac:dyDescent="0.25">
      <c r="A161" s="131" t="str">
        <f>VLOOKUP(E161,'LISTADO ATM'!$A$2:$C$898,3,0)</f>
        <v>SUR</v>
      </c>
      <c r="B161" s="124" t="s">
        <v>2737</v>
      </c>
      <c r="C161" s="133">
        <v>44349.874594907407</v>
      </c>
      <c r="D161" s="133" t="s">
        <v>2470</v>
      </c>
      <c r="E161" s="121">
        <v>825</v>
      </c>
      <c r="F161" s="131" t="str">
        <f>VLOOKUP(E161,VIP!$A$2:$O13663,2,0)</f>
        <v>DRBR825</v>
      </c>
      <c r="G161" s="131" t="str">
        <f>VLOOKUP(E161,'LISTADO ATM'!$A$2:$B$897,2,0)</f>
        <v xml:space="preserve">ATM Estacion Eco Cibeles (Las Matas de Farfán) </v>
      </c>
      <c r="H161" s="131" t="str">
        <f>VLOOKUP(E161,VIP!$A$2:$O18526,7,FALSE)</f>
        <v>Si</v>
      </c>
      <c r="I161" s="131" t="str">
        <f>VLOOKUP(E161,VIP!$A$2:$O10491,8,FALSE)</f>
        <v>Si</v>
      </c>
      <c r="J161" s="131" t="str">
        <f>VLOOKUP(E161,VIP!$A$2:$O10441,8,FALSE)</f>
        <v>Si</v>
      </c>
      <c r="K161" s="131" t="str">
        <f>VLOOKUP(E161,VIP!$A$2:$O14015,6,0)</f>
        <v>NO</v>
      </c>
      <c r="L161" s="122" t="s">
        <v>2549</v>
      </c>
      <c r="M161" s="132" t="s">
        <v>2446</v>
      </c>
      <c r="N161" s="132" t="s">
        <v>2453</v>
      </c>
      <c r="O161" s="131" t="s">
        <v>2553</v>
      </c>
      <c r="P161" s="131"/>
      <c r="Q161" s="140" t="s">
        <v>2442</v>
      </c>
    </row>
    <row r="162" spans="1:17" s="93" customFormat="1" ht="18.75" customHeight="1" x14ac:dyDescent="0.25">
      <c r="A162" s="131" t="str">
        <f>VLOOKUP(E162,'LISTADO ATM'!$A$2:$C$898,3,0)</f>
        <v>DISTRITO NACIONAL</v>
      </c>
      <c r="B162" s="124">
        <v>3335903625</v>
      </c>
      <c r="C162" s="133">
        <v>44346.699374999997</v>
      </c>
      <c r="D162" s="133" t="s">
        <v>2449</v>
      </c>
      <c r="E162" s="121">
        <v>577</v>
      </c>
      <c r="F162" s="131" t="str">
        <f>VLOOKUP(E162,VIP!$A$2:$O13616,2,0)</f>
        <v>DRBR173</v>
      </c>
      <c r="G162" s="131" t="str">
        <f>VLOOKUP(E162,'LISTADO ATM'!$A$2:$B$897,2,0)</f>
        <v xml:space="preserve">ATM Olé Ave. Duarte </v>
      </c>
      <c r="H162" s="131" t="str">
        <f>VLOOKUP(E162,VIP!$A$2:$O18479,7,FALSE)</f>
        <v>Si</v>
      </c>
      <c r="I162" s="131" t="str">
        <f>VLOOKUP(E162,VIP!$A$2:$O10444,8,FALSE)</f>
        <v>Si</v>
      </c>
      <c r="J162" s="131" t="str">
        <f>VLOOKUP(E162,VIP!$A$2:$O10394,8,FALSE)</f>
        <v>Si</v>
      </c>
      <c r="K162" s="131" t="str">
        <f>VLOOKUP(E162,VIP!$A$2:$O13968,6,0)</f>
        <v>SI</v>
      </c>
      <c r="L162" s="122" t="s">
        <v>2442</v>
      </c>
      <c r="M162" s="132" t="s">
        <v>2446</v>
      </c>
      <c r="N162" s="132" t="s">
        <v>2453</v>
      </c>
      <c r="O162" s="131" t="s">
        <v>2454</v>
      </c>
      <c r="P162" s="131"/>
      <c r="Q162" s="140" t="s">
        <v>2442</v>
      </c>
    </row>
    <row r="163" spans="1:17" s="93" customFormat="1" ht="18.75" customHeight="1" x14ac:dyDescent="0.25">
      <c r="A163" s="131" t="str">
        <f>VLOOKUP(E163,'LISTADO ATM'!$A$2:$C$898,3,0)</f>
        <v>DISTRITO NACIONAL</v>
      </c>
      <c r="B163" s="124" t="s">
        <v>2682</v>
      </c>
      <c r="C163" s="133">
        <v>44349.523472222223</v>
      </c>
      <c r="D163" s="133" t="s">
        <v>2449</v>
      </c>
      <c r="E163" s="121">
        <v>696</v>
      </c>
      <c r="F163" s="131" t="str">
        <f>VLOOKUP(E163,VIP!$A$2:$O13667,2,0)</f>
        <v>DRBR696</v>
      </c>
      <c r="G163" s="131" t="str">
        <f>VLOOKUP(E163,'LISTADO ATM'!$A$2:$B$897,2,0)</f>
        <v>ATM Olé Jacobo Majluta</v>
      </c>
      <c r="H163" s="131" t="str">
        <f>VLOOKUP(E163,VIP!$A$2:$O18530,7,FALSE)</f>
        <v>Si</v>
      </c>
      <c r="I163" s="131" t="str">
        <f>VLOOKUP(E163,VIP!$A$2:$O10495,8,FALSE)</f>
        <v>Si</v>
      </c>
      <c r="J163" s="131" t="str">
        <f>VLOOKUP(E163,VIP!$A$2:$O10445,8,FALSE)</f>
        <v>Si</v>
      </c>
      <c r="K163" s="131" t="str">
        <f>VLOOKUP(E163,VIP!$A$2:$O14019,6,0)</f>
        <v>NO</v>
      </c>
      <c r="L163" s="122" t="s">
        <v>2442</v>
      </c>
      <c r="M163" s="132" t="s">
        <v>2446</v>
      </c>
      <c r="N163" s="132" t="s">
        <v>2453</v>
      </c>
      <c r="O163" s="131" t="s">
        <v>2454</v>
      </c>
      <c r="P163" s="131"/>
      <c r="Q163" s="140" t="s">
        <v>2442</v>
      </c>
    </row>
    <row r="164" spans="1:17" s="93" customFormat="1" ht="18.75" customHeight="1" x14ac:dyDescent="0.25">
      <c r="A164" s="131" t="str">
        <f>VLOOKUP(E164,'LISTADO ATM'!$A$2:$C$898,3,0)</f>
        <v>ESTE</v>
      </c>
      <c r="B164" s="124" t="s">
        <v>2711</v>
      </c>
      <c r="C164" s="133">
        <v>44349.694988425923</v>
      </c>
      <c r="D164" s="133" t="s">
        <v>2449</v>
      </c>
      <c r="E164" s="121">
        <v>480</v>
      </c>
      <c r="F164" s="131" t="str">
        <f>VLOOKUP(E164,VIP!$A$2:$O13689,2,0)</f>
        <v>DRBR480</v>
      </c>
      <c r="G164" s="131" t="str">
        <f>VLOOKUP(E164,'LISTADO ATM'!$A$2:$B$897,2,0)</f>
        <v>ATM UNP Farmaconal Higuey</v>
      </c>
      <c r="H164" s="131" t="str">
        <f>VLOOKUP(E164,VIP!$A$2:$O18552,7,FALSE)</f>
        <v>N/A</v>
      </c>
      <c r="I164" s="131" t="str">
        <f>VLOOKUP(E164,VIP!$A$2:$O10517,8,FALSE)</f>
        <v>N/A</v>
      </c>
      <c r="J164" s="131" t="str">
        <f>VLOOKUP(E164,VIP!$A$2:$O10467,8,FALSE)</f>
        <v>N/A</v>
      </c>
      <c r="K164" s="131" t="str">
        <f>VLOOKUP(E164,VIP!$A$2:$O14041,6,0)</f>
        <v>N/A</v>
      </c>
      <c r="L164" s="122" t="s">
        <v>2442</v>
      </c>
      <c r="M164" s="132" t="s">
        <v>2446</v>
      </c>
      <c r="N164" s="132" t="s">
        <v>2453</v>
      </c>
      <c r="O164" s="131" t="s">
        <v>2454</v>
      </c>
      <c r="P164" s="131"/>
      <c r="Q164" s="140" t="s">
        <v>2442</v>
      </c>
    </row>
    <row r="165" spans="1:17" s="93" customFormat="1" ht="18.75" customHeight="1" x14ac:dyDescent="0.25">
      <c r="A165" s="131" t="str">
        <f>VLOOKUP(E165,'LISTADO ATM'!$A$2:$C$898,3,0)</f>
        <v>DISTRITO NACIONAL</v>
      </c>
      <c r="B165" s="124" t="s">
        <v>2663</v>
      </c>
      <c r="C165" s="133">
        <v>44349.402037037034</v>
      </c>
      <c r="D165" s="133" t="s">
        <v>2449</v>
      </c>
      <c r="E165" s="121">
        <v>724</v>
      </c>
      <c r="F165" s="131" t="str">
        <f>VLOOKUP(E165,VIP!$A$2:$O13660,2,0)</f>
        <v>DRBR997</v>
      </c>
      <c r="G165" s="131" t="str">
        <f>VLOOKUP(E165,'LISTADO ATM'!$A$2:$B$897,2,0)</f>
        <v xml:space="preserve">ATM El Huacal I </v>
      </c>
      <c r="H165" s="131" t="str">
        <f>VLOOKUP(E165,VIP!$A$2:$O18523,7,FALSE)</f>
        <v>Si</v>
      </c>
      <c r="I165" s="131" t="str">
        <f>VLOOKUP(E165,VIP!$A$2:$O10488,8,FALSE)</f>
        <v>Si</v>
      </c>
      <c r="J165" s="131" t="str">
        <f>VLOOKUP(E165,VIP!$A$2:$O10438,8,FALSE)</f>
        <v>Si</v>
      </c>
      <c r="K165" s="131" t="str">
        <f>VLOOKUP(E165,VIP!$A$2:$O14012,6,0)</f>
        <v>NO</v>
      </c>
      <c r="L165" s="122" t="s">
        <v>2442</v>
      </c>
      <c r="M165" s="132" t="s">
        <v>2446</v>
      </c>
      <c r="N165" s="132" t="s">
        <v>2453</v>
      </c>
      <c r="O165" s="131" t="s">
        <v>2454</v>
      </c>
      <c r="P165" s="131"/>
      <c r="Q165" s="140" t="s">
        <v>2666</v>
      </c>
    </row>
    <row r="166" spans="1:17" s="93" customFormat="1" ht="18.75" customHeight="1" x14ac:dyDescent="0.25">
      <c r="A166" s="131" t="str">
        <f>VLOOKUP(E166,'LISTADO ATM'!$A$2:$C$898,3,0)</f>
        <v>DISTRITO NACIONAL</v>
      </c>
      <c r="B166" s="124" t="s">
        <v>2736</v>
      </c>
      <c r="C166" s="133">
        <v>44349.898981481485</v>
      </c>
      <c r="D166" s="133" t="s">
        <v>2180</v>
      </c>
      <c r="E166" s="121">
        <v>953</v>
      </c>
      <c r="F166" s="131" t="str">
        <f>VLOOKUP(E166,VIP!$A$2:$O13662,2,0)</f>
        <v>DRBR01I</v>
      </c>
      <c r="G166" s="131" t="str">
        <f>VLOOKUP(E166,'LISTADO ATM'!$A$2:$B$897,2,0)</f>
        <v xml:space="preserve">ATM Estafeta Dirección General de Pasaportes/Migración </v>
      </c>
      <c r="H166" s="131" t="str">
        <f>VLOOKUP(E166,VIP!$A$2:$O18525,7,FALSE)</f>
        <v>Si</v>
      </c>
      <c r="I166" s="131" t="str">
        <f>VLOOKUP(E166,VIP!$A$2:$O10490,8,FALSE)</f>
        <v>Si</v>
      </c>
      <c r="J166" s="131" t="str">
        <f>VLOOKUP(E166,VIP!$A$2:$O10440,8,FALSE)</f>
        <v>Si</v>
      </c>
      <c r="K166" s="131" t="str">
        <f>VLOOKUP(E166,VIP!$A$2:$O14014,6,0)</f>
        <v>No</v>
      </c>
      <c r="L166" s="122" t="s">
        <v>2581</v>
      </c>
      <c r="M166" s="132" t="s">
        <v>2446</v>
      </c>
      <c r="N166" s="132" t="s">
        <v>2453</v>
      </c>
      <c r="O166" s="131" t="s">
        <v>2455</v>
      </c>
      <c r="P166" s="131"/>
      <c r="Q166" s="140" t="s">
        <v>2581</v>
      </c>
    </row>
    <row r="167" spans="1:17" s="93" customFormat="1" ht="18.75" customHeight="1" x14ac:dyDescent="0.25">
      <c r="A167" s="131" t="str">
        <f>VLOOKUP(E167,'LISTADO ATM'!$A$2:$C$898,3,0)</f>
        <v>ESTE</v>
      </c>
      <c r="B167" s="124" t="s">
        <v>2740</v>
      </c>
      <c r="C167" s="133">
        <v>44349.865949074076</v>
      </c>
      <c r="D167" s="133" t="s">
        <v>2449</v>
      </c>
      <c r="E167" s="121">
        <v>912</v>
      </c>
      <c r="F167" s="131" t="str">
        <f>VLOOKUP(E167,VIP!$A$2:$O13658,2,0)</f>
        <v>DRBR973</v>
      </c>
      <c r="G167" s="131" t="str">
        <f>VLOOKUP(E167,'LISTADO ATM'!$A$2:$B$897,2,0)</f>
        <v xml:space="preserve">ATM Oficina San Pedro II </v>
      </c>
      <c r="H167" s="131" t="str">
        <f>VLOOKUP(E167,VIP!$A$2:$O18521,7,FALSE)</f>
        <v>Si</v>
      </c>
      <c r="I167" s="131" t="str">
        <f>VLOOKUP(E167,VIP!$A$2:$O10486,8,FALSE)</f>
        <v>Si</v>
      </c>
      <c r="J167" s="131" t="str">
        <f>VLOOKUP(E167,VIP!$A$2:$O10436,8,FALSE)</f>
        <v>Si</v>
      </c>
      <c r="K167" s="131" t="str">
        <f>VLOOKUP(E167,VIP!$A$2:$O14010,6,0)</f>
        <v>SI</v>
      </c>
      <c r="L167" s="122" t="s">
        <v>2418</v>
      </c>
      <c r="M167" s="132" t="s">
        <v>2446</v>
      </c>
      <c r="N167" s="132" t="s">
        <v>2453</v>
      </c>
      <c r="O167" s="131" t="s">
        <v>2454</v>
      </c>
      <c r="P167" s="131"/>
      <c r="Q167" s="140" t="s">
        <v>2418</v>
      </c>
    </row>
    <row r="168" spans="1:17" s="93" customFormat="1" ht="18.75" customHeight="1" x14ac:dyDescent="0.25">
      <c r="A168" s="131" t="str">
        <f>VLOOKUP(E168,'LISTADO ATM'!$A$2:$C$898,3,0)</f>
        <v>DISTRITO NACIONAL</v>
      </c>
      <c r="B168" s="124" t="s">
        <v>2746</v>
      </c>
      <c r="C168" s="133">
        <v>44349.924745370372</v>
      </c>
      <c r="D168" s="133" t="s">
        <v>2449</v>
      </c>
      <c r="E168" s="121">
        <v>593</v>
      </c>
      <c r="F168" s="131" t="str">
        <f>VLOOKUP(E168,VIP!$A$2:$O13661,2,0)</f>
        <v>DRBR242</v>
      </c>
      <c r="G168" s="131" t="str">
        <f>VLOOKUP(E168,'LISTADO ATM'!$A$2:$B$897,2,0)</f>
        <v xml:space="preserve">ATM Ministerio Fuerzas Armadas II </v>
      </c>
      <c r="H168" s="131" t="str">
        <f>VLOOKUP(E168,VIP!$A$2:$O18524,7,FALSE)</f>
        <v>Si</v>
      </c>
      <c r="I168" s="131" t="str">
        <f>VLOOKUP(E168,VIP!$A$2:$O10489,8,FALSE)</f>
        <v>Si</v>
      </c>
      <c r="J168" s="131" t="str">
        <f>VLOOKUP(E168,VIP!$A$2:$O10439,8,FALSE)</f>
        <v>Si</v>
      </c>
      <c r="K168" s="131" t="str">
        <f>VLOOKUP(E168,VIP!$A$2:$O14013,6,0)</f>
        <v>NO</v>
      </c>
      <c r="L168" s="122" t="s">
        <v>2418</v>
      </c>
      <c r="M168" s="132" t="s">
        <v>2446</v>
      </c>
      <c r="N168" s="132" t="s">
        <v>2453</v>
      </c>
      <c r="O168" s="131" t="s">
        <v>2454</v>
      </c>
      <c r="P168" s="131"/>
      <c r="Q168" s="140" t="s">
        <v>2418</v>
      </c>
    </row>
    <row r="169" spans="1:17" s="93" customFormat="1" ht="18.75" customHeight="1" x14ac:dyDescent="0.25">
      <c r="A169" s="131" t="str">
        <f>VLOOKUP(E169,'LISTADO ATM'!$A$2:$C$898,3,0)</f>
        <v>DISTRITO NACIONAL</v>
      </c>
      <c r="B169" s="124">
        <v>3335903708</v>
      </c>
      <c r="C169" s="133">
        <v>44347.320162037038</v>
      </c>
      <c r="D169" s="133" t="s">
        <v>2180</v>
      </c>
      <c r="E169" s="121">
        <v>149</v>
      </c>
      <c r="F169" s="131" t="str">
        <f>VLOOKUP(E169,VIP!$A$2:$O13599,2,0)</f>
        <v>DRBR149</v>
      </c>
      <c r="G169" s="131" t="str">
        <f>VLOOKUP(E169,'LISTADO ATM'!$A$2:$B$897,2,0)</f>
        <v>ATM Estación Metro Concepción</v>
      </c>
      <c r="H169" s="131" t="str">
        <f>VLOOKUP(E169,VIP!$A$2:$O18462,7,FALSE)</f>
        <v>N/A</v>
      </c>
      <c r="I169" s="131" t="str">
        <f>VLOOKUP(E169,VIP!$A$2:$O10427,8,FALSE)</f>
        <v>N/A</v>
      </c>
      <c r="J169" s="131" t="str">
        <f>VLOOKUP(E169,VIP!$A$2:$O10377,8,FALSE)</f>
        <v>N/A</v>
      </c>
      <c r="K169" s="131" t="str">
        <f>VLOOKUP(E169,VIP!$A$2:$O13951,6,0)</f>
        <v>N/A</v>
      </c>
      <c r="L169" s="122" t="s">
        <v>2466</v>
      </c>
      <c r="M169" s="132" t="s">
        <v>2446</v>
      </c>
      <c r="N169" s="147" t="s">
        <v>2559</v>
      </c>
      <c r="O169" s="131" t="s">
        <v>2455</v>
      </c>
      <c r="P169" s="131"/>
      <c r="Q169" s="140" t="s">
        <v>2466</v>
      </c>
    </row>
    <row r="170" spans="1:17" s="93" customFormat="1" ht="18.75" customHeight="1" x14ac:dyDescent="0.25">
      <c r="A170" s="131" t="str">
        <f>VLOOKUP(E170,'LISTADO ATM'!$A$2:$C$898,3,0)</f>
        <v>DISTRITO NACIONAL</v>
      </c>
      <c r="B170" s="124" t="s">
        <v>2612</v>
      </c>
      <c r="C170" s="133">
        <v>44348.645196759258</v>
      </c>
      <c r="D170" s="133" t="s">
        <v>2180</v>
      </c>
      <c r="E170" s="121">
        <v>527</v>
      </c>
      <c r="F170" s="131" t="str">
        <f>VLOOKUP(E170,VIP!$A$2:$O13683,2,0)</f>
        <v>DRBR527</v>
      </c>
      <c r="G170" s="131" t="str">
        <f>VLOOKUP(E170,'LISTADO ATM'!$A$2:$B$897,2,0)</f>
        <v>ATM Oficina Zona Oriental II</v>
      </c>
      <c r="H170" s="131" t="str">
        <f>VLOOKUP(E170,VIP!$A$2:$O18546,7,FALSE)</f>
        <v>Si</v>
      </c>
      <c r="I170" s="131" t="str">
        <f>VLOOKUP(E170,VIP!$A$2:$O10511,8,FALSE)</f>
        <v>Si</v>
      </c>
      <c r="J170" s="131" t="str">
        <f>VLOOKUP(E170,VIP!$A$2:$O10461,8,FALSE)</f>
        <v>Si</v>
      </c>
      <c r="K170" s="131" t="str">
        <f>VLOOKUP(E170,VIP!$A$2:$O14035,6,0)</f>
        <v>SI</v>
      </c>
      <c r="L170" s="122" t="s">
        <v>2466</v>
      </c>
      <c r="M170" s="132" t="s">
        <v>2446</v>
      </c>
      <c r="N170" s="132" t="s">
        <v>2453</v>
      </c>
      <c r="O170" s="131" t="s">
        <v>2455</v>
      </c>
      <c r="P170" s="131"/>
      <c r="Q170" s="140" t="s">
        <v>2466</v>
      </c>
    </row>
    <row r="171" spans="1:17" s="93" customFormat="1" ht="18.75" customHeight="1" x14ac:dyDescent="0.25">
      <c r="A171" s="131" t="str">
        <f>VLOOKUP(E171,'LISTADO ATM'!$A$2:$C$898,3,0)</f>
        <v>NORTE</v>
      </c>
      <c r="B171" s="124" t="s">
        <v>2675</v>
      </c>
      <c r="C171" s="133">
        <v>44349.57608796296</v>
      </c>
      <c r="D171" s="133" t="s">
        <v>2181</v>
      </c>
      <c r="E171" s="121">
        <v>840</v>
      </c>
      <c r="F171" s="131" t="str">
        <f>VLOOKUP(E171,VIP!$A$2:$O13660,2,0)</f>
        <v>DRBR840</v>
      </c>
      <c r="G171" s="131" t="str">
        <f>VLOOKUP(E171,'LISTADO ATM'!$A$2:$B$897,2,0)</f>
        <v xml:space="preserve">ATM PUCMM (Santiago) </v>
      </c>
      <c r="H171" s="131" t="str">
        <f>VLOOKUP(E171,VIP!$A$2:$O18523,7,FALSE)</f>
        <v>Si</v>
      </c>
      <c r="I171" s="131" t="str">
        <f>VLOOKUP(E171,VIP!$A$2:$O10488,8,FALSE)</f>
        <v>Si</v>
      </c>
      <c r="J171" s="131" t="str">
        <f>VLOOKUP(E171,VIP!$A$2:$O10438,8,FALSE)</f>
        <v>Si</v>
      </c>
      <c r="K171" s="131" t="str">
        <f>VLOOKUP(E171,VIP!$A$2:$O14012,6,0)</f>
        <v>NO</v>
      </c>
      <c r="L171" s="122" t="s">
        <v>2466</v>
      </c>
      <c r="M171" s="132" t="s">
        <v>2446</v>
      </c>
      <c r="N171" s="132" t="s">
        <v>2453</v>
      </c>
      <c r="O171" s="131" t="s">
        <v>2691</v>
      </c>
      <c r="P171" s="131"/>
      <c r="Q171" s="140" t="s">
        <v>2466</v>
      </c>
    </row>
    <row r="172" spans="1:17" s="93" customFormat="1" ht="18.75" customHeight="1" x14ac:dyDescent="0.25">
      <c r="A172" s="131" t="str">
        <f>VLOOKUP(E172,'LISTADO ATM'!$A$2:$C$898,3,0)</f>
        <v>DISTRITO NACIONAL</v>
      </c>
      <c r="B172" s="124" t="s">
        <v>2674</v>
      </c>
      <c r="C172" s="133">
        <v>44349.581388888888</v>
      </c>
      <c r="D172" s="133" t="s">
        <v>2180</v>
      </c>
      <c r="E172" s="121">
        <v>272</v>
      </c>
      <c r="F172" s="131" t="str">
        <f>VLOOKUP(E172,VIP!$A$2:$O13659,2,0)</f>
        <v>DRBR272</v>
      </c>
      <c r="G172" s="131" t="str">
        <f>VLOOKUP(E172,'LISTADO ATM'!$A$2:$B$897,2,0)</f>
        <v xml:space="preserve">ATM Cámara de Diputados </v>
      </c>
      <c r="H172" s="131" t="str">
        <f>VLOOKUP(E172,VIP!$A$2:$O18522,7,FALSE)</f>
        <v>Si</v>
      </c>
      <c r="I172" s="131" t="str">
        <f>VLOOKUP(E172,VIP!$A$2:$O10487,8,FALSE)</f>
        <v>Si</v>
      </c>
      <c r="J172" s="131" t="str">
        <f>VLOOKUP(E172,VIP!$A$2:$O10437,8,FALSE)</f>
        <v>Si</v>
      </c>
      <c r="K172" s="131" t="str">
        <f>VLOOKUP(E172,VIP!$A$2:$O14011,6,0)</f>
        <v>NO</v>
      </c>
      <c r="L172" s="122" t="s">
        <v>2466</v>
      </c>
      <c r="M172" s="132" t="s">
        <v>2446</v>
      </c>
      <c r="N172" s="132" t="s">
        <v>2580</v>
      </c>
      <c r="O172" s="131" t="s">
        <v>2455</v>
      </c>
      <c r="P172" s="131"/>
      <c r="Q172" s="140" t="s">
        <v>2466</v>
      </c>
    </row>
    <row r="173" spans="1:17" s="93" customFormat="1" ht="18.75" customHeight="1" x14ac:dyDescent="0.25">
      <c r="A173" s="131" t="str">
        <f>VLOOKUP(E173,'LISTADO ATM'!$A$2:$C$898,3,0)</f>
        <v>DISTRITO NACIONAL</v>
      </c>
      <c r="B173" s="124" t="s">
        <v>2718</v>
      </c>
      <c r="C173" s="133">
        <v>44349.653865740744</v>
      </c>
      <c r="D173" s="133" t="s">
        <v>2180</v>
      </c>
      <c r="E173" s="121">
        <v>648</v>
      </c>
      <c r="F173" s="131" t="str">
        <f>VLOOKUP(E173,VIP!$A$2:$O13695,2,0)</f>
        <v>DRBR190</v>
      </c>
      <c r="G173" s="131" t="str">
        <f>VLOOKUP(E173,'LISTADO ATM'!$A$2:$B$897,2,0)</f>
        <v xml:space="preserve">ATM Hermandad de Pensionados </v>
      </c>
      <c r="H173" s="131" t="str">
        <f>VLOOKUP(E173,VIP!$A$2:$O18558,7,FALSE)</f>
        <v>Si</v>
      </c>
      <c r="I173" s="131" t="str">
        <f>VLOOKUP(E173,VIP!$A$2:$O10523,8,FALSE)</f>
        <v>No</v>
      </c>
      <c r="J173" s="131" t="str">
        <f>VLOOKUP(E173,VIP!$A$2:$O10473,8,FALSE)</f>
        <v>No</v>
      </c>
      <c r="K173" s="131" t="str">
        <f>VLOOKUP(E173,VIP!$A$2:$O14047,6,0)</f>
        <v>NO</v>
      </c>
      <c r="L173" s="122" t="s">
        <v>2466</v>
      </c>
      <c r="M173" s="132" t="s">
        <v>2446</v>
      </c>
      <c r="N173" s="132" t="s">
        <v>2580</v>
      </c>
      <c r="O173" s="131" t="s">
        <v>2455</v>
      </c>
      <c r="P173" s="131"/>
      <c r="Q173" s="140" t="s">
        <v>2466</v>
      </c>
    </row>
    <row r="174" spans="1:17" s="93" customFormat="1" ht="18.75" customHeight="1" x14ac:dyDescent="0.25">
      <c r="A174" s="131" t="str">
        <f>VLOOKUP(E174,'LISTADO ATM'!$A$2:$C$898,3,0)</f>
        <v>SUR</v>
      </c>
      <c r="B174" s="124" t="s">
        <v>2716</v>
      </c>
      <c r="C174" s="133">
        <v>44349.654849537037</v>
      </c>
      <c r="D174" s="133" t="s">
        <v>2717</v>
      </c>
      <c r="E174" s="121">
        <v>584</v>
      </c>
      <c r="F174" s="131" t="str">
        <f>VLOOKUP(E174,VIP!$A$2:$O13694,2,0)</f>
        <v>DRBR404</v>
      </c>
      <c r="G174" s="131" t="str">
        <f>VLOOKUP(E174,'LISTADO ATM'!$A$2:$B$897,2,0)</f>
        <v xml:space="preserve">ATM Oficina San Cristóbal I </v>
      </c>
      <c r="H174" s="131" t="str">
        <f>VLOOKUP(E174,VIP!$A$2:$O18557,7,FALSE)</f>
        <v>Si</v>
      </c>
      <c r="I174" s="131" t="str">
        <f>VLOOKUP(E174,VIP!$A$2:$O10522,8,FALSE)</f>
        <v>Si</v>
      </c>
      <c r="J174" s="131" t="str">
        <f>VLOOKUP(E174,VIP!$A$2:$O10472,8,FALSE)</f>
        <v>Si</v>
      </c>
      <c r="K174" s="131" t="str">
        <f>VLOOKUP(E174,VIP!$A$2:$O14046,6,0)</f>
        <v>SI</v>
      </c>
      <c r="L174" s="122" t="s">
        <v>2466</v>
      </c>
      <c r="M174" s="132" t="s">
        <v>2446</v>
      </c>
      <c r="N174" s="132" t="s">
        <v>2721</v>
      </c>
      <c r="O174" s="131" t="s">
        <v>2722</v>
      </c>
      <c r="P174" s="131"/>
      <c r="Q174" s="140" t="s">
        <v>2466</v>
      </c>
    </row>
    <row r="175" spans="1:17" s="93" customFormat="1" ht="18.75" customHeight="1" x14ac:dyDescent="0.25">
      <c r="A175" s="131" t="str">
        <f>VLOOKUP(E175,'LISTADO ATM'!$A$2:$C$898,3,0)</f>
        <v>DISTRITO NACIONAL</v>
      </c>
      <c r="B175" s="124" t="s">
        <v>2714</v>
      </c>
      <c r="C175" s="133">
        <v>44349.687395833331</v>
      </c>
      <c r="D175" s="133" t="s">
        <v>2180</v>
      </c>
      <c r="E175" s="121">
        <v>989</v>
      </c>
      <c r="F175" s="131" t="str">
        <f>VLOOKUP(E175,VIP!$A$2:$O13692,2,0)</f>
        <v>DRBR989</v>
      </c>
      <c r="G175" s="131" t="str">
        <f>VLOOKUP(E175,'LISTADO ATM'!$A$2:$B$897,2,0)</f>
        <v xml:space="preserve">ATM Ministerio de Deportes </v>
      </c>
      <c r="H175" s="131" t="str">
        <f>VLOOKUP(E175,VIP!$A$2:$O18555,7,FALSE)</f>
        <v>Si</v>
      </c>
      <c r="I175" s="131" t="str">
        <f>VLOOKUP(E175,VIP!$A$2:$O10520,8,FALSE)</f>
        <v>Si</v>
      </c>
      <c r="J175" s="131" t="str">
        <f>VLOOKUP(E175,VIP!$A$2:$O10470,8,FALSE)</f>
        <v>Si</v>
      </c>
      <c r="K175" s="131" t="str">
        <f>VLOOKUP(E175,VIP!$A$2:$O14044,6,0)</f>
        <v>NO</v>
      </c>
      <c r="L175" s="122" t="s">
        <v>2466</v>
      </c>
      <c r="M175" s="132" t="s">
        <v>2446</v>
      </c>
      <c r="N175" s="132" t="s">
        <v>2580</v>
      </c>
      <c r="O175" s="131" t="s">
        <v>2455</v>
      </c>
      <c r="P175" s="131"/>
      <c r="Q175" s="140" t="s">
        <v>2466</v>
      </c>
    </row>
    <row r="176" spans="1:17" s="93" customFormat="1" ht="18.75" customHeight="1" x14ac:dyDescent="0.25">
      <c r="A176" s="131" t="str">
        <f>VLOOKUP(E176,'LISTADO ATM'!$A$2:$C$898,3,0)</f>
        <v>ESTE</v>
      </c>
      <c r="B176" s="124" t="s">
        <v>2708</v>
      </c>
      <c r="C176" s="133">
        <v>44349.721932870372</v>
      </c>
      <c r="D176" s="133" t="s">
        <v>2180</v>
      </c>
      <c r="E176" s="121">
        <v>121</v>
      </c>
      <c r="F176" s="131" t="str">
        <f>VLOOKUP(E176,VIP!$A$2:$O13686,2,0)</f>
        <v>DRBR121</v>
      </c>
      <c r="G176" s="131" t="str">
        <f>VLOOKUP(E176,'LISTADO ATM'!$A$2:$B$897,2,0)</f>
        <v xml:space="preserve">ATM Oficina Bayaguana </v>
      </c>
      <c r="H176" s="131" t="str">
        <f>VLOOKUP(E176,VIP!$A$2:$O18549,7,FALSE)</f>
        <v>Si</v>
      </c>
      <c r="I176" s="131" t="str">
        <f>VLOOKUP(E176,VIP!$A$2:$O10514,8,FALSE)</f>
        <v>Si</v>
      </c>
      <c r="J176" s="131" t="str">
        <f>VLOOKUP(E176,VIP!$A$2:$O10464,8,FALSE)</f>
        <v>Si</v>
      </c>
      <c r="K176" s="131" t="str">
        <f>VLOOKUP(E176,VIP!$A$2:$O14038,6,0)</f>
        <v>SI</v>
      </c>
      <c r="L176" s="122" t="s">
        <v>2466</v>
      </c>
      <c r="M176" s="132" t="s">
        <v>2446</v>
      </c>
      <c r="N176" s="132" t="s">
        <v>2580</v>
      </c>
      <c r="O176" s="131" t="s">
        <v>2455</v>
      </c>
      <c r="P176" s="131"/>
      <c r="Q176" s="140" t="s">
        <v>2466</v>
      </c>
    </row>
    <row r="177" spans="1:17" s="93" customFormat="1" ht="18.75" customHeight="1" x14ac:dyDescent="0.25">
      <c r="A177" s="131" t="str">
        <f>VLOOKUP(E177,'LISTADO ATM'!$A$2:$C$898,3,0)</f>
        <v>DISTRITO NACIONAL</v>
      </c>
      <c r="B177" s="124" t="s">
        <v>2706</v>
      </c>
      <c r="C177" s="133">
        <v>44349.733969907407</v>
      </c>
      <c r="D177" s="133" t="s">
        <v>2180</v>
      </c>
      <c r="E177" s="121">
        <v>539</v>
      </c>
      <c r="F177" s="131" t="str">
        <f>VLOOKUP(E177,VIP!$A$2:$O13684,2,0)</f>
        <v>DRBR539</v>
      </c>
      <c r="G177" s="131" t="str">
        <f>VLOOKUP(E177,'LISTADO ATM'!$A$2:$B$897,2,0)</f>
        <v>ATM S/M La Cadena Los Proceres</v>
      </c>
      <c r="H177" s="131" t="str">
        <f>VLOOKUP(E177,VIP!$A$2:$O18547,7,FALSE)</f>
        <v>Si</v>
      </c>
      <c r="I177" s="131" t="str">
        <f>VLOOKUP(E177,VIP!$A$2:$O10512,8,FALSE)</f>
        <v>Si</v>
      </c>
      <c r="J177" s="131" t="str">
        <f>VLOOKUP(E177,VIP!$A$2:$O10462,8,FALSE)</f>
        <v>Si</v>
      </c>
      <c r="K177" s="131" t="str">
        <f>VLOOKUP(E177,VIP!$A$2:$O14036,6,0)</f>
        <v>NO</v>
      </c>
      <c r="L177" s="122" t="s">
        <v>2466</v>
      </c>
      <c r="M177" s="132" t="s">
        <v>2446</v>
      </c>
      <c r="N177" s="132" t="s">
        <v>2453</v>
      </c>
      <c r="O177" s="131" t="s">
        <v>2455</v>
      </c>
      <c r="P177" s="131"/>
      <c r="Q177" s="140" t="s">
        <v>2466</v>
      </c>
    </row>
    <row r="178" spans="1:17" s="93" customFormat="1" ht="18.75" customHeight="1" x14ac:dyDescent="0.25">
      <c r="A178" s="131" t="str">
        <f>VLOOKUP(E178,'LISTADO ATM'!$A$2:$C$898,3,0)</f>
        <v>DISTRITO NACIONAL</v>
      </c>
      <c r="B178" s="124" t="s">
        <v>2705</v>
      </c>
      <c r="C178" s="133">
        <v>44349.734363425923</v>
      </c>
      <c r="D178" s="133" t="s">
        <v>2180</v>
      </c>
      <c r="E178" s="121">
        <v>983</v>
      </c>
      <c r="F178" s="131" t="str">
        <f>VLOOKUP(E178,VIP!$A$2:$O13683,2,0)</f>
        <v>DRBR983</v>
      </c>
      <c r="G178" s="131" t="str">
        <f>VLOOKUP(E178,'LISTADO ATM'!$A$2:$B$897,2,0)</f>
        <v xml:space="preserve">ATM Bravo República de Colombia </v>
      </c>
      <c r="H178" s="131" t="str">
        <f>VLOOKUP(E178,VIP!$A$2:$O18546,7,FALSE)</f>
        <v>Si</v>
      </c>
      <c r="I178" s="131" t="str">
        <f>VLOOKUP(E178,VIP!$A$2:$O10511,8,FALSE)</f>
        <v>No</v>
      </c>
      <c r="J178" s="131" t="str">
        <f>VLOOKUP(E178,VIP!$A$2:$O10461,8,FALSE)</f>
        <v>No</v>
      </c>
      <c r="K178" s="131" t="str">
        <f>VLOOKUP(E178,VIP!$A$2:$O14035,6,0)</f>
        <v>NO</v>
      </c>
      <c r="L178" s="122" t="s">
        <v>2466</v>
      </c>
      <c r="M178" s="132" t="s">
        <v>2446</v>
      </c>
      <c r="N178" s="132" t="s">
        <v>2453</v>
      </c>
      <c r="O178" s="131" t="s">
        <v>2455</v>
      </c>
      <c r="P178" s="131"/>
      <c r="Q178" s="140" t="s">
        <v>2466</v>
      </c>
    </row>
    <row r="179" spans="1:17" s="93" customFormat="1" ht="18.75" customHeight="1" x14ac:dyDescent="0.25">
      <c r="A179" s="131" t="str">
        <f>VLOOKUP(E179,'LISTADO ATM'!$A$2:$C$898,3,0)</f>
        <v>DISTRITO NACIONAL</v>
      </c>
      <c r="B179" s="124" t="s">
        <v>2704</v>
      </c>
      <c r="C179" s="133">
        <v>44349.738680555558</v>
      </c>
      <c r="D179" s="133" t="s">
        <v>2180</v>
      </c>
      <c r="E179" s="121">
        <v>20</v>
      </c>
      <c r="F179" s="131" t="str">
        <f>VLOOKUP(E179,VIP!$A$2:$O13682,2,0)</f>
        <v>DRBR049</v>
      </c>
      <c r="G179" s="131" t="str">
        <f>VLOOKUP(E179,'LISTADO ATM'!$A$2:$B$897,2,0)</f>
        <v>ATM S/M Aprezio Las Palmas</v>
      </c>
      <c r="H179" s="131" t="str">
        <f>VLOOKUP(E179,VIP!$A$2:$O18545,7,FALSE)</f>
        <v>Si</v>
      </c>
      <c r="I179" s="131" t="str">
        <f>VLOOKUP(E179,VIP!$A$2:$O10510,8,FALSE)</f>
        <v>Si</v>
      </c>
      <c r="J179" s="131" t="str">
        <f>VLOOKUP(E179,VIP!$A$2:$O10460,8,FALSE)</f>
        <v>Si</v>
      </c>
      <c r="K179" s="131" t="str">
        <f>VLOOKUP(E179,VIP!$A$2:$O14034,6,0)</f>
        <v>NO</v>
      </c>
      <c r="L179" s="122" t="s">
        <v>2466</v>
      </c>
      <c r="M179" s="132" t="s">
        <v>2446</v>
      </c>
      <c r="N179" s="132" t="s">
        <v>2453</v>
      </c>
      <c r="O179" s="131" t="s">
        <v>2455</v>
      </c>
      <c r="P179" s="131"/>
      <c r="Q179" s="140" t="s">
        <v>2466</v>
      </c>
    </row>
    <row r="180" spans="1:17" s="93" customFormat="1" ht="18.75" customHeight="1" x14ac:dyDescent="0.25">
      <c r="A180" s="131" t="str">
        <f>VLOOKUP(E180,'LISTADO ATM'!$A$2:$C$898,3,0)</f>
        <v>NORTE</v>
      </c>
      <c r="B180" s="124" t="s">
        <v>2703</v>
      </c>
      <c r="C180" s="133">
        <v>44349.740833333337</v>
      </c>
      <c r="D180" s="133" t="s">
        <v>2181</v>
      </c>
      <c r="E180" s="121">
        <v>986</v>
      </c>
      <c r="F180" s="131" t="str">
        <f>VLOOKUP(E180,VIP!$A$2:$O13681,2,0)</f>
        <v>DRBR986</v>
      </c>
      <c r="G180" s="131" t="str">
        <f>VLOOKUP(E180,'LISTADO ATM'!$A$2:$B$897,2,0)</f>
        <v xml:space="preserve">ATM S/M Jumbo (La Vega) </v>
      </c>
      <c r="H180" s="131" t="str">
        <f>VLOOKUP(E180,VIP!$A$2:$O18544,7,FALSE)</f>
        <v>Si</v>
      </c>
      <c r="I180" s="131" t="str">
        <f>VLOOKUP(E180,VIP!$A$2:$O10509,8,FALSE)</f>
        <v>Si</v>
      </c>
      <c r="J180" s="131" t="str">
        <f>VLOOKUP(E180,VIP!$A$2:$O10459,8,FALSE)</f>
        <v>Si</v>
      </c>
      <c r="K180" s="131" t="str">
        <f>VLOOKUP(E180,VIP!$A$2:$O14033,6,0)</f>
        <v>NO</v>
      </c>
      <c r="L180" s="122" t="s">
        <v>2466</v>
      </c>
      <c r="M180" s="132" t="s">
        <v>2446</v>
      </c>
      <c r="N180" s="132" t="s">
        <v>2453</v>
      </c>
      <c r="O180" s="131" t="s">
        <v>2550</v>
      </c>
      <c r="P180" s="131"/>
      <c r="Q180" s="140" t="s">
        <v>2466</v>
      </c>
    </row>
    <row r="181" spans="1:17" s="93" customFormat="1" ht="18.75" customHeight="1" x14ac:dyDescent="0.25">
      <c r="A181" s="131" t="str">
        <f>VLOOKUP(E181,'LISTADO ATM'!$A$2:$C$898,3,0)</f>
        <v>DISTRITO NACIONAL</v>
      </c>
      <c r="B181" s="124" t="s">
        <v>2702</v>
      </c>
      <c r="C181" s="133">
        <v>44349.742060185185</v>
      </c>
      <c r="D181" s="133" t="s">
        <v>2180</v>
      </c>
      <c r="E181" s="121">
        <v>883</v>
      </c>
      <c r="F181" s="131" t="str">
        <f>VLOOKUP(E181,VIP!$A$2:$O13680,2,0)</f>
        <v>DRBR883</v>
      </c>
      <c r="G181" s="131" t="str">
        <f>VLOOKUP(E181,'LISTADO ATM'!$A$2:$B$897,2,0)</f>
        <v xml:space="preserve">ATM Oficina Filadelfia Plaza </v>
      </c>
      <c r="H181" s="131" t="str">
        <f>VLOOKUP(E181,VIP!$A$2:$O18543,7,FALSE)</f>
        <v>Si</v>
      </c>
      <c r="I181" s="131" t="str">
        <f>VLOOKUP(E181,VIP!$A$2:$O10508,8,FALSE)</f>
        <v>Si</v>
      </c>
      <c r="J181" s="131" t="str">
        <f>VLOOKUP(E181,VIP!$A$2:$O10458,8,FALSE)</f>
        <v>Si</v>
      </c>
      <c r="K181" s="131" t="str">
        <f>VLOOKUP(E181,VIP!$A$2:$O14032,6,0)</f>
        <v>NO</v>
      </c>
      <c r="L181" s="122" t="s">
        <v>2466</v>
      </c>
      <c r="M181" s="132" t="s">
        <v>2446</v>
      </c>
      <c r="N181" s="132" t="s">
        <v>2453</v>
      </c>
      <c r="O181" s="131" t="s">
        <v>2455</v>
      </c>
      <c r="P181" s="131"/>
      <c r="Q181" s="140" t="s">
        <v>2466</v>
      </c>
    </row>
    <row r="257" spans="2:2" x14ac:dyDescent="0.25">
      <c r="B257" s="93"/>
    </row>
    <row r="258" spans="2:2" x14ac:dyDescent="0.25">
      <c r="B258" s="93"/>
    </row>
    <row r="259" spans="2:2" x14ac:dyDescent="0.25">
      <c r="B259" s="93"/>
    </row>
    <row r="260" spans="2:2" x14ac:dyDescent="0.25">
      <c r="B260" s="93"/>
    </row>
    <row r="261" spans="2:2" x14ac:dyDescent="0.25">
      <c r="B261" s="93"/>
    </row>
    <row r="262" spans="2:2" x14ac:dyDescent="0.25">
      <c r="B262" s="93"/>
    </row>
    <row r="263" spans="2:2" x14ac:dyDescent="0.25">
      <c r="B263" s="93"/>
    </row>
    <row r="264" spans="2:2" x14ac:dyDescent="0.25">
      <c r="B264" s="93"/>
    </row>
    <row r="265" spans="2:2" x14ac:dyDescent="0.25">
      <c r="B265" s="93"/>
    </row>
    <row r="266" spans="2:2" x14ac:dyDescent="0.25">
      <c r="B266" s="93"/>
    </row>
    <row r="267" spans="2:2" x14ac:dyDescent="0.25">
      <c r="B267" s="93"/>
    </row>
    <row r="268" spans="2:2" x14ac:dyDescent="0.25">
      <c r="B268" s="93"/>
    </row>
    <row r="269" spans="2:2" x14ac:dyDescent="0.25">
      <c r="B269" s="93"/>
    </row>
    <row r="270" spans="2:2" x14ac:dyDescent="0.25">
      <c r="B270" s="93"/>
    </row>
    <row r="271" spans="2:2" x14ac:dyDescent="0.25">
      <c r="B271" s="93"/>
    </row>
    <row r="272" spans="2:2" x14ac:dyDescent="0.25">
      <c r="B272" s="93"/>
    </row>
    <row r="273" spans="2:2" x14ac:dyDescent="0.25">
      <c r="B273" s="93"/>
    </row>
    <row r="274" spans="2:2" x14ac:dyDescent="0.25">
      <c r="B274" s="93"/>
    </row>
    <row r="275" spans="2:2" x14ac:dyDescent="0.25">
      <c r="B275" s="93"/>
    </row>
    <row r="276" spans="2:2" x14ac:dyDescent="0.25">
      <c r="B276" s="93"/>
    </row>
    <row r="277" spans="2:2" x14ac:dyDescent="0.25">
      <c r="B277" s="93"/>
    </row>
    <row r="278" spans="2:2" x14ac:dyDescent="0.25">
      <c r="B278" s="93"/>
    </row>
    <row r="279" spans="2:2" x14ac:dyDescent="0.25">
      <c r="B279" s="93"/>
    </row>
    <row r="280" spans="2:2" x14ac:dyDescent="0.25">
      <c r="B280" s="93"/>
    </row>
    <row r="281" spans="2:2" x14ac:dyDescent="0.25">
      <c r="B281" s="93"/>
    </row>
    <row r="282" spans="2:2" x14ac:dyDescent="0.25">
      <c r="B282" s="93"/>
    </row>
    <row r="283" spans="2:2" x14ac:dyDescent="0.25">
      <c r="B283" s="93"/>
    </row>
    <row r="284" spans="2:2" x14ac:dyDescent="0.25">
      <c r="B284" s="93"/>
    </row>
    <row r="285" spans="2:2" x14ac:dyDescent="0.25">
      <c r="B285" s="93"/>
    </row>
    <row r="286" spans="2:2" x14ac:dyDescent="0.25">
      <c r="B286" s="93"/>
    </row>
    <row r="287" spans="2:2" x14ac:dyDescent="0.25">
      <c r="B287" s="93"/>
    </row>
    <row r="288" spans="2:2" x14ac:dyDescent="0.25">
      <c r="B288" s="93"/>
    </row>
    <row r="289" spans="2:2" x14ac:dyDescent="0.25">
      <c r="B289" s="93"/>
    </row>
    <row r="290" spans="2:2" x14ac:dyDescent="0.25">
      <c r="B290" s="93"/>
    </row>
    <row r="291" spans="2:2" x14ac:dyDescent="0.25">
      <c r="B291" s="93"/>
    </row>
    <row r="292" spans="2:2" x14ac:dyDescent="0.25">
      <c r="B292" s="93"/>
    </row>
    <row r="293" spans="2:2" x14ac:dyDescent="0.25">
      <c r="B293" s="93"/>
    </row>
    <row r="294" spans="2:2" x14ac:dyDescent="0.25">
      <c r="B294" s="93"/>
    </row>
    <row r="295" spans="2:2" x14ac:dyDescent="0.25">
      <c r="B295" s="93"/>
    </row>
    <row r="296" spans="2:2" x14ac:dyDescent="0.25">
      <c r="B296" s="93"/>
    </row>
    <row r="297" spans="2:2" x14ac:dyDescent="0.25">
      <c r="B297" s="93"/>
    </row>
    <row r="298" spans="2:2" x14ac:dyDescent="0.25">
      <c r="B298" s="93"/>
    </row>
    <row r="299" spans="2:2" x14ac:dyDescent="0.25">
      <c r="B299" s="93"/>
    </row>
    <row r="300" spans="2:2" x14ac:dyDescent="0.25">
      <c r="B300" s="93"/>
    </row>
    <row r="301" spans="2:2" x14ac:dyDescent="0.25">
      <c r="B301" s="93"/>
    </row>
    <row r="302" spans="2:2" x14ac:dyDescent="0.25">
      <c r="B302" s="93"/>
    </row>
    <row r="303" spans="2:2" x14ac:dyDescent="0.25">
      <c r="B303" s="93"/>
    </row>
    <row r="304" spans="2:2" x14ac:dyDescent="0.25">
      <c r="B304" s="93"/>
    </row>
    <row r="305" spans="2:2" x14ac:dyDescent="0.25">
      <c r="B305" s="93"/>
    </row>
    <row r="306" spans="2:2" x14ac:dyDescent="0.25">
      <c r="B306" s="93"/>
    </row>
    <row r="307" spans="2:2" x14ac:dyDescent="0.25">
      <c r="B307" s="93"/>
    </row>
    <row r="308" spans="2:2" x14ac:dyDescent="0.25">
      <c r="B308" s="93"/>
    </row>
    <row r="309" spans="2:2" x14ac:dyDescent="0.25">
      <c r="B309" s="93"/>
    </row>
    <row r="310" spans="2:2" x14ac:dyDescent="0.25">
      <c r="B310" s="93"/>
    </row>
    <row r="311" spans="2:2" x14ac:dyDescent="0.25">
      <c r="B311" s="93"/>
    </row>
    <row r="312" spans="2:2" x14ac:dyDescent="0.25">
      <c r="B312" s="93"/>
    </row>
    <row r="313" spans="2:2" x14ac:dyDescent="0.25">
      <c r="B313" s="93"/>
    </row>
    <row r="314" spans="2:2" x14ac:dyDescent="0.25">
      <c r="B314" s="93"/>
    </row>
    <row r="315" spans="2:2" x14ac:dyDescent="0.25">
      <c r="B315" s="93"/>
    </row>
    <row r="316" spans="2:2" x14ac:dyDescent="0.25">
      <c r="B316" s="93"/>
    </row>
    <row r="317" spans="2:2" x14ac:dyDescent="0.25">
      <c r="B317" s="93"/>
    </row>
    <row r="318" spans="2:2" x14ac:dyDescent="0.25">
      <c r="B318" s="93"/>
    </row>
    <row r="319" spans="2:2" x14ac:dyDescent="0.25">
      <c r="B319" s="93"/>
    </row>
    <row r="320" spans="2:2" x14ac:dyDescent="0.25">
      <c r="B320" s="93"/>
    </row>
    <row r="321" spans="2:2" x14ac:dyDescent="0.25">
      <c r="B321" s="93"/>
    </row>
    <row r="322" spans="2:2" x14ac:dyDescent="0.25">
      <c r="B322" s="93"/>
    </row>
    <row r="323" spans="2:2" x14ac:dyDescent="0.25">
      <c r="B323" s="93"/>
    </row>
    <row r="324" spans="2:2" x14ac:dyDescent="0.25">
      <c r="B324" s="93"/>
    </row>
    <row r="325" spans="2:2" x14ac:dyDescent="0.25">
      <c r="B325" s="93"/>
    </row>
    <row r="326" spans="2:2" x14ac:dyDescent="0.25">
      <c r="B326" s="93"/>
    </row>
    <row r="327" spans="2:2" x14ac:dyDescent="0.25">
      <c r="B327" s="93"/>
    </row>
    <row r="328" spans="2:2" x14ac:dyDescent="0.25">
      <c r="B328" s="93"/>
    </row>
    <row r="329" spans="2:2" x14ac:dyDescent="0.25">
      <c r="B329" s="93"/>
    </row>
    <row r="330" spans="2:2" x14ac:dyDescent="0.25">
      <c r="B330" s="93"/>
    </row>
    <row r="331" spans="2:2" x14ac:dyDescent="0.25">
      <c r="B331" s="93"/>
    </row>
    <row r="332" spans="2:2" x14ac:dyDescent="0.25">
      <c r="B332" s="93"/>
    </row>
    <row r="333" spans="2:2" x14ac:dyDescent="0.25">
      <c r="B333" s="93"/>
    </row>
    <row r="334" spans="2:2" x14ac:dyDescent="0.25">
      <c r="B334" s="93"/>
    </row>
    <row r="335" spans="2:2" x14ac:dyDescent="0.25">
      <c r="B335" s="93"/>
    </row>
    <row r="336" spans="2:2" x14ac:dyDescent="0.25">
      <c r="B336" s="93"/>
    </row>
    <row r="337" spans="2:2" x14ac:dyDescent="0.25">
      <c r="B337" s="93"/>
    </row>
    <row r="338" spans="2:2" x14ac:dyDescent="0.25">
      <c r="B338" s="93"/>
    </row>
    <row r="339" spans="2:2" x14ac:dyDescent="0.25">
      <c r="B339" s="93"/>
    </row>
    <row r="340" spans="2:2" x14ac:dyDescent="0.25">
      <c r="B340" s="93"/>
    </row>
    <row r="341" spans="2:2" x14ac:dyDescent="0.25">
      <c r="B341" s="93"/>
    </row>
    <row r="342" spans="2:2" x14ac:dyDescent="0.25">
      <c r="B342" s="93"/>
    </row>
    <row r="343" spans="2:2" x14ac:dyDescent="0.25">
      <c r="B343" s="93"/>
    </row>
    <row r="344" spans="2:2" x14ac:dyDescent="0.25">
      <c r="B344" s="93"/>
    </row>
    <row r="345" spans="2:2" x14ac:dyDescent="0.25">
      <c r="B345" s="93"/>
    </row>
    <row r="346" spans="2:2" x14ac:dyDescent="0.25">
      <c r="B346" s="93"/>
    </row>
    <row r="347" spans="2:2" x14ac:dyDescent="0.25">
      <c r="B347" s="93"/>
    </row>
    <row r="348" spans="2:2" x14ac:dyDescent="0.25">
      <c r="B348" s="93"/>
    </row>
    <row r="349" spans="2:2" x14ac:dyDescent="0.25">
      <c r="B349" s="93"/>
    </row>
    <row r="350" spans="2:2" x14ac:dyDescent="0.25">
      <c r="B350" s="93"/>
    </row>
    <row r="351" spans="2:2" x14ac:dyDescent="0.25">
      <c r="B351" s="93"/>
    </row>
    <row r="352" spans="2:2" x14ac:dyDescent="0.25">
      <c r="B352" s="93"/>
    </row>
    <row r="353" spans="2:2" x14ac:dyDescent="0.25">
      <c r="B353" s="93"/>
    </row>
    <row r="354" spans="2:2" x14ac:dyDescent="0.25">
      <c r="B354" s="93"/>
    </row>
    <row r="355" spans="2:2" x14ac:dyDescent="0.25">
      <c r="B355" s="93"/>
    </row>
    <row r="356" spans="2:2" x14ac:dyDescent="0.25">
      <c r="B356" s="93"/>
    </row>
    <row r="357" spans="2:2" x14ac:dyDescent="0.25">
      <c r="B357" s="93"/>
    </row>
    <row r="358" spans="2:2" x14ac:dyDescent="0.25">
      <c r="B358" s="93"/>
    </row>
    <row r="359" spans="2:2" x14ac:dyDescent="0.25">
      <c r="B359" s="93"/>
    </row>
    <row r="360" spans="2:2" x14ac:dyDescent="0.25">
      <c r="B360" s="93"/>
    </row>
    <row r="361" spans="2:2" x14ac:dyDescent="0.25">
      <c r="B361" s="93"/>
    </row>
    <row r="362" spans="2:2" x14ac:dyDescent="0.25">
      <c r="B362" s="93"/>
    </row>
    <row r="363" spans="2:2" x14ac:dyDescent="0.25">
      <c r="B363" s="93"/>
    </row>
    <row r="364" spans="2:2" x14ac:dyDescent="0.25">
      <c r="B364" s="93"/>
    </row>
    <row r="365" spans="2:2" x14ac:dyDescent="0.25">
      <c r="B365" s="93"/>
    </row>
    <row r="366" spans="2:2" x14ac:dyDescent="0.25">
      <c r="B366" s="93"/>
    </row>
    <row r="367" spans="2:2" x14ac:dyDescent="0.25">
      <c r="B367" s="93"/>
    </row>
    <row r="368" spans="2:2" x14ac:dyDescent="0.25">
      <c r="B368" s="93"/>
    </row>
    <row r="369" spans="2:2" x14ac:dyDescent="0.25">
      <c r="B369" s="93"/>
    </row>
    <row r="370" spans="2:2" x14ac:dyDescent="0.25">
      <c r="B370" s="93"/>
    </row>
    <row r="371" spans="2:2" x14ac:dyDescent="0.25">
      <c r="B371" s="93"/>
    </row>
    <row r="372" spans="2:2" x14ac:dyDescent="0.25">
      <c r="B372" s="93"/>
    </row>
    <row r="373" spans="2:2" x14ac:dyDescent="0.25">
      <c r="B373" s="93"/>
    </row>
    <row r="374" spans="2:2" x14ac:dyDescent="0.25">
      <c r="B374" s="93"/>
    </row>
    <row r="375" spans="2:2" x14ac:dyDescent="0.25">
      <c r="B375" s="93"/>
    </row>
    <row r="376" spans="2:2" x14ac:dyDescent="0.25">
      <c r="B376" s="93"/>
    </row>
    <row r="377" spans="2:2" x14ac:dyDescent="0.25">
      <c r="B377" s="93"/>
    </row>
    <row r="378" spans="2:2" x14ac:dyDescent="0.25">
      <c r="B378" s="93"/>
    </row>
    <row r="379" spans="2:2" x14ac:dyDescent="0.25">
      <c r="B379" s="93"/>
    </row>
    <row r="380" spans="2:2" x14ac:dyDescent="0.25">
      <c r="B380" s="93"/>
    </row>
    <row r="381" spans="2:2" x14ac:dyDescent="0.25">
      <c r="B381" s="93"/>
    </row>
    <row r="382" spans="2:2" x14ac:dyDescent="0.25">
      <c r="B382" s="93"/>
    </row>
    <row r="383" spans="2:2" x14ac:dyDescent="0.25">
      <c r="B383" s="93"/>
    </row>
    <row r="384" spans="2:2" x14ac:dyDescent="0.25">
      <c r="B384" s="93"/>
    </row>
    <row r="385" spans="2:2" x14ac:dyDescent="0.25">
      <c r="B385" s="93"/>
    </row>
    <row r="386" spans="2:2" x14ac:dyDescent="0.25">
      <c r="B386" s="93"/>
    </row>
    <row r="387" spans="2:2" x14ac:dyDescent="0.25">
      <c r="B387" s="93"/>
    </row>
    <row r="388" spans="2:2" x14ac:dyDescent="0.25">
      <c r="B388" s="93"/>
    </row>
    <row r="389" spans="2:2" x14ac:dyDescent="0.25">
      <c r="B389" s="93"/>
    </row>
    <row r="390" spans="2:2" x14ac:dyDescent="0.25">
      <c r="B390" s="93"/>
    </row>
    <row r="391" spans="2:2" x14ac:dyDescent="0.25">
      <c r="B391" s="93"/>
    </row>
    <row r="392" spans="2:2" x14ac:dyDescent="0.25">
      <c r="B392" s="93"/>
    </row>
    <row r="393" spans="2:2" x14ac:dyDescent="0.25">
      <c r="B393" s="93"/>
    </row>
    <row r="394" spans="2:2" x14ac:dyDescent="0.25">
      <c r="B394" s="93"/>
    </row>
    <row r="395" spans="2:2" x14ac:dyDescent="0.25">
      <c r="B395" s="93"/>
    </row>
    <row r="396" spans="2:2" x14ac:dyDescent="0.25">
      <c r="B396" s="93"/>
    </row>
    <row r="397" spans="2:2" x14ac:dyDescent="0.25">
      <c r="B397" s="93"/>
    </row>
    <row r="398" spans="2:2" x14ac:dyDescent="0.25">
      <c r="B398" s="93"/>
    </row>
    <row r="399" spans="2:2" x14ac:dyDescent="0.25">
      <c r="B399" s="93"/>
    </row>
    <row r="400" spans="2:2" x14ac:dyDescent="0.25">
      <c r="B400" s="93"/>
    </row>
    <row r="401" spans="2:2" x14ac:dyDescent="0.25">
      <c r="B401" s="93"/>
    </row>
    <row r="402" spans="2:2" x14ac:dyDescent="0.25">
      <c r="B402" s="93"/>
    </row>
    <row r="403" spans="2:2" x14ac:dyDescent="0.25">
      <c r="B403" s="93"/>
    </row>
    <row r="404" spans="2:2" x14ac:dyDescent="0.25">
      <c r="B404" s="93"/>
    </row>
    <row r="405" spans="2:2" x14ac:dyDescent="0.25">
      <c r="B405" s="93"/>
    </row>
    <row r="406" spans="2:2" x14ac:dyDescent="0.25">
      <c r="B406" s="93"/>
    </row>
    <row r="407" spans="2:2" x14ac:dyDescent="0.25">
      <c r="B407" s="93"/>
    </row>
    <row r="408" spans="2:2" x14ac:dyDescent="0.25">
      <c r="B408" s="93"/>
    </row>
    <row r="409" spans="2:2" x14ac:dyDescent="0.25">
      <c r="B409" s="93"/>
    </row>
    <row r="410" spans="2:2" x14ac:dyDescent="0.25">
      <c r="B410" s="93"/>
    </row>
    <row r="411" spans="2:2" x14ac:dyDescent="0.25">
      <c r="B411" s="93"/>
    </row>
    <row r="412" spans="2:2" x14ac:dyDescent="0.25">
      <c r="B412" s="93"/>
    </row>
    <row r="413" spans="2:2" x14ac:dyDescent="0.25">
      <c r="B413" s="93"/>
    </row>
    <row r="414" spans="2:2" x14ac:dyDescent="0.25">
      <c r="B414" s="93"/>
    </row>
    <row r="415" spans="2:2" x14ac:dyDescent="0.25">
      <c r="B415" s="93"/>
    </row>
    <row r="416" spans="2:2" x14ac:dyDescent="0.25">
      <c r="B416" s="93"/>
    </row>
    <row r="417" spans="2:2" x14ac:dyDescent="0.25">
      <c r="B417" s="93"/>
    </row>
    <row r="418" spans="2:2" x14ac:dyDescent="0.25">
      <c r="B418" s="93"/>
    </row>
    <row r="419" spans="2:2" x14ac:dyDescent="0.25">
      <c r="B419" s="93"/>
    </row>
    <row r="420" spans="2:2" x14ac:dyDescent="0.25">
      <c r="B420" s="93"/>
    </row>
    <row r="421" spans="2:2" x14ac:dyDescent="0.25">
      <c r="B421" s="93"/>
    </row>
    <row r="422" spans="2:2" x14ac:dyDescent="0.25">
      <c r="B422" s="93"/>
    </row>
    <row r="423" spans="2:2" x14ac:dyDescent="0.25">
      <c r="B423" s="93"/>
    </row>
    <row r="424" spans="2:2" x14ac:dyDescent="0.25">
      <c r="B424" s="93"/>
    </row>
    <row r="425" spans="2:2" x14ac:dyDescent="0.25">
      <c r="B425" s="93"/>
    </row>
    <row r="426" spans="2:2" x14ac:dyDescent="0.25">
      <c r="B426" s="93"/>
    </row>
    <row r="427" spans="2:2" x14ac:dyDescent="0.25">
      <c r="B427" s="93"/>
    </row>
    <row r="428" spans="2:2" x14ac:dyDescent="0.25">
      <c r="B428" s="93"/>
    </row>
    <row r="429" spans="2:2" x14ac:dyDescent="0.25">
      <c r="B429" s="93"/>
    </row>
    <row r="430" spans="2:2" x14ac:dyDescent="0.25">
      <c r="B430" s="93"/>
    </row>
    <row r="431" spans="2:2" x14ac:dyDescent="0.25">
      <c r="B431" s="93"/>
    </row>
    <row r="432" spans="2:2" x14ac:dyDescent="0.25">
      <c r="B432" s="93"/>
    </row>
    <row r="433" spans="2:2" x14ac:dyDescent="0.25">
      <c r="B433" s="93"/>
    </row>
    <row r="434" spans="2:2" x14ac:dyDescent="0.25">
      <c r="B434" s="93"/>
    </row>
    <row r="435" spans="2:2" x14ac:dyDescent="0.25">
      <c r="B435" s="93"/>
    </row>
    <row r="436" spans="2:2" x14ac:dyDescent="0.25">
      <c r="B436" s="93"/>
    </row>
    <row r="437" spans="2:2" x14ac:dyDescent="0.25">
      <c r="B437" s="93"/>
    </row>
    <row r="438" spans="2:2" x14ac:dyDescent="0.25">
      <c r="B438" s="93"/>
    </row>
    <row r="439" spans="2:2" x14ac:dyDescent="0.25">
      <c r="B439" s="93"/>
    </row>
    <row r="440" spans="2:2" x14ac:dyDescent="0.25">
      <c r="B440" s="93"/>
    </row>
    <row r="441" spans="2:2" x14ac:dyDescent="0.25">
      <c r="B441" s="93"/>
    </row>
    <row r="442" spans="2:2" x14ac:dyDescent="0.25">
      <c r="B442" s="93"/>
    </row>
    <row r="443" spans="2:2" x14ac:dyDescent="0.25">
      <c r="B443" s="93"/>
    </row>
    <row r="444" spans="2:2" x14ac:dyDescent="0.25">
      <c r="B444" s="93"/>
    </row>
    <row r="445" spans="2:2" x14ac:dyDescent="0.25">
      <c r="B445" s="93"/>
    </row>
    <row r="446" spans="2:2" x14ac:dyDescent="0.25">
      <c r="B446" s="93"/>
    </row>
    <row r="447" spans="2:2" x14ac:dyDescent="0.25">
      <c r="B447" s="93"/>
    </row>
    <row r="448" spans="2:2" x14ac:dyDescent="0.25">
      <c r="B448" s="93"/>
    </row>
    <row r="449" spans="2:2" x14ac:dyDescent="0.25">
      <c r="B449" s="93"/>
    </row>
    <row r="450" spans="2:2" x14ac:dyDescent="0.25">
      <c r="B450" s="93"/>
    </row>
    <row r="451" spans="2:2" x14ac:dyDescent="0.25">
      <c r="B451" s="93"/>
    </row>
    <row r="452" spans="2:2" x14ac:dyDescent="0.25">
      <c r="B452" s="93"/>
    </row>
    <row r="453" spans="2:2" x14ac:dyDescent="0.25">
      <c r="B453" s="93"/>
    </row>
    <row r="454" spans="2:2" x14ac:dyDescent="0.25">
      <c r="B454" s="93"/>
    </row>
    <row r="455" spans="2:2" x14ac:dyDescent="0.25">
      <c r="B455" s="93"/>
    </row>
    <row r="456" spans="2:2" x14ac:dyDescent="0.25">
      <c r="B456" s="93"/>
    </row>
    <row r="457" spans="2:2" x14ac:dyDescent="0.25">
      <c r="B457" s="93"/>
    </row>
    <row r="458" spans="2:2" x14ac:dyDescent="0.25">
      <c r="B458" s="93"/>
    </row>
    <row r="459" spans="2:2" x14ac:dyDescent="0.25">
      <c r="B459" s="93"/>
    </row>
    <row r="460" spans="2:2" x14ac:dyDescent="0.25">
      <c r="B460" s="93"/>
    </row>
    <row r="461" spans="2:2" x14ac:dyDescent="0.25">
      <c r="B461" s="93"/>
    </row>
    <row r="462" spans="2:2" x14ac:dyDescent="0.25">
      <c r="B462" s="93"/>
    </row>
    <row r="463" spans="2:2" x14ac:dyDescent="0.25">
      <c r="B463" s="93"/>
    </row>
    <row r="464" spans="2:2" x14ac:dyDescent="0.25">
      <c r="B464" s="93"/>
    </row>
    <row r="465" spans="2:2" x14ac:dyDescent="0.25">
      <c r="B465" s="93"/>
    </row>
    <row r="466" spans="2:2" x14ac:dyDescent="0.25">
      <c r="B466" s="93"/>
    </row>
    <row r="467" spans="2:2" x14ac:dyDescent="0.25">
      <c r="B467" s="93"/>
    </row>
    <row r="468" spans="2:2" x14ac:dyDescent="0.25">
      <c r="B468" s="93"/>
    </row>
    <row r="469" spans="2:2" x14ac:dyDescent="0.25">
      <c r="B469" s="93"/>
    </row>
    <row r="470" spans="2:2" x14ac:dyDescent="0.25">
      <c r="B470" s="93"/>
    </row>
    <row r="471" spans="2:2" x14ac:dyDescent="0.25">
      <c r="B471" s="93"/>
    </row>
    <row r="472" spans="2:2" x14ac:dyDescent="0.25">
      <c r="B472" s="93"/>
    </row>
    <row r="473" spans="2:2" x14ac:dyDescent="0.25">
      <c r="B473" s="93"/>
    </row>
    <row r="474" spans="2:2" x14ac:dyDescent="0.25">
      <c r="B474" s="93"/>
    </row>
    <row r="475" spans="2:2" x14ac:dyDescent="0.25">
      <c r="B475" s="93"/>
    </row>
    <row r="476" spans="2:2" x14ac:dyDescent="0.25">
      <c r="B476" s="93"/>
    </row>
    <row r="477" spans="2:2" x14ac:dyDescent="0.25">
      <c r="B477" s="93"/>
    </row>
    <row r="478" spans="2:2" x14ac:dyDescent="0.25">
      <c r="B478" s="93"/>
    </row>
    <row r="479" spans="2:2" x14ac:dyDescent="0.25">
      <c r="B479" s="93"/>
    </row>
    <row r="480" spans="2:2" x14ac:dyDescent="0.25">
      <c r="B480" s="93"/>
    </row>
    <row r="481" spans="2:2" x14ac:dyDescent="0.25">
      <c r="B481" s="93"/>
    </row>
    <row r="482" spans="2:2" x14ac:dyDescent="0.25">
      <c r="B482" s="93"/>
    </row>
    <row r="483" spans="2:2" x14ac:dyDescent="0.25">
      <c r="B483" s="93"/>
    </row>
    <row r="484" spans="2:2" x14ac:dyDescent="0.25">
      <c r="B484" s="93"/>
    </row>
    <row r="485" spans="2:2" x14ac:dyDescent="0.25">
      <c r="B485" s="93"/>
    </row>
    <row r="486" spans="2:2" x14ac:dyDescent="0.25">
      <c r="B486" s="93"/>
    </row>
    <row r="487" spans="2:2" x14ac:dyDescent="0.25">
      <c r="B487" s="93"/>
    </row>
    <row r="488" spans="2:2" x14ac:dyDescent="0.25">
      <c r="B488" s="93"/>
    </row>
    <row r="489" spans="2:2" x14ac:dyDescent="0.25">
      <c r="B489" s="93"/>
    </row>
    <row r="490" spans="2:2" x14ac:dyDescent="0.25">
      <c r="B490" s="93"/>
    </row>
    <row r="491" spans="2:2" x14ac:dyDescent="0.25">
      <c r="B491" s="93"/>
    </row>
    <row r="492" spans="2:2" x14ac:dyDescent="0.25">
      <c r="B492" s="93"/>
    </row>
    <row r="493" spans="2:2" x14ac:dyDescent="0.25">
      <c r="B493" s="93"/>
    </row>
    <row r="494" spans="2:2" x14ac:dyDescent="0.25">
      <c r="B494" s="93"/>
    </row>
    <row r="495" spans="2:2" x14ac:dyDescent="0.25">
      <c r="B495" s="93"/>
    </row>
    <row r="496" spans="2:2" x14ac:dyDescent="0.25">
      <c r="B496" s="93"/>
    </row>
    <row r="497" spans="2:2" x14ac:dyDescent="0.25">
      <c r="B497" s="93"/>
    </row>
    <row r="498" spans="2:2" x14ac:dyDescent="0.25">
      <c r="B498" s="93"/>
    </row>
    <row r="499" spans="2:2" x14ac:dyDescent="0.25">
      <c r="B499" s="93"/>
    </row>
    <row r="500" spans="2:2" x14ac:dyDescent="0.25">
      <c r="B500" s="93"/>
    </row>
    <row r="501" spans="2:2" x14ac:dyDescent="0.25">
      <c r="B501" s="93"/>
    </row>
    <row r="502" spans="2:2" x14ac:dyDescent="0.25">
      <c r="B502" s="93"/>
    </row>
    <row r="503" spans="2:2" x14ac:dyDescent="0.25">
      <c r="B503" s="93"/>
    </row>
    <row r="504" spans="2:2" x14ac:dyDescent="0.25">
      <c r="B504" s="93"/>
    </row>
    <row r="505" spans="2:2" x14ac:dyDescent="0.25">
      <c r="B505" s="93"/>
    </row>
    <row r="506" spans="2:2" x14ac:dyDescent="0.25">
      <c r="B506" s="93"/>
    </row>
    <row r="507" spans="2:2" x14ac:dyDescent="0.25">
      <c r="B507" s="93"/>
    </row>
    <row r="508" spans="2:2" x14ac:dyDescent="0.25">
      <c r="B508" s="93"/>
    </row>
    <row r="509" spans="2:2" x14ac:dyDescent="0.25">
      <c r="B509" s="93"/>
    </row>
    <row r="510" spans="2:2" x14ac:dyDescent="0.25">
      <c r="B510" s="93"/>
    </row>
    <row r="511" spans="2:2" x14ac:dyDescent="0.25">
      <c r="B511" s="93"/>
    </row>
    <row r="512" spans="2:2" x14ac:dyDescent="0.25">
      <c r="B512" s="93"/>
    </row>
    <row r="513" spans="2:2" x14ac:dyDescent="0.25">
      <c r="B513" s="93"/>
    </row>
    <row r="514" spans="2:2" x14ac:dyDescent="0.25">
      <c r="B514" s="93"/>
    </row>
    <row r="515" spans="2:2" x14ac:dyDescent="0.25">
      <c r="B515" s="93"/>
    </row>
    <row r="516" spans="2:2" x14ac:dyDescent="0.25">
      <c r="B516" s="93"/>
    </row>
    <row r="517" spans="2:2" x14ac:dyDescent="0.25">
      <c r="B517" s="93"/>
    </row>
    <row r="518" spans="2:2" x14ac:dyDescent="0.25">
      <c r="B518" s="93"/>
    </row>
    <row r="519" spans="2:2" x14ac:dyDescent="0.25">
      <c r="B519" s="93"/>
    </row>
    <row r="520" spans="2:2" x14ac:dyDescent="0.25">
      <c r="B520" s="93"/>
    </row>
    <row r="521" spans="2:2" x14ac:dyDescent="0.25">
      <c r="B521" s="93"/>
    </row>
    <row r="522" spans="2:2" x14ac:dyDescent="0.25">
      <c r="B522" s="93"/>
    </row>
    <row r="523" spans="2:2" x14ac:dyDescent="0.25">
      <c r="B523" s="93"/>
    </row>
    <row r="524" spans="2:2" x14ac:dyDescent="0.25">
      <c r="B524" s="93"/>
    </row>
    <row r="525" spans="2:2" x14ac:dyDescent="0.25">
      <c r="B525" s="93"/>
    </row>
    <row r="526" spans="2:2" x14ac:dyDescent="0.25">
      <c r="B526" s="93"/>
    </row>
    <row r="527" spans="2:2" x14ac:dyDescent="0.25">
      <c r="B527" s="93"/>
    </row>
    <row r="528" spans="2:2" x14ac:dyDescent="0.25">
      <c r="B528" s="93"/>
    </row>
    <row r="529" spans="2:2" x14ac:dyDescent="0.25">
      <c r="B529" s="93"/>
    </row>
    <row r="530" spans="2:2" x14ac:dyDescent="0.25">
      <c r="B530" s="93"/>
    </row>
    <row r="531" spans="2:2" x14ac:dyDescent="0.25">
      <c r="B531" s="93"/>
    </row>
    <row r="532" spans="2:2" x14ac:dyDescent="0.25">
      <c r="B532" s="93"/>
    </row>
    <row r="533" spans="2:2" x14ac:dyDescent="0.25">
      <c r="B533" s="93"/>
    </row>
    <row r="534" spans="2:2" x14ac:dyDescent="0.25">
      <c r="B534" s="93"/>
    </row>
    <row r="535" spans="2:2" x14ac:dyDescent="0.25">
      <c r="B535" s="93"/>
    </row>
    <row r="536" spans="2:2" x14ac:dyDescent="0.25">
      <c r="B536" s="93"/>
    </row>
    <row r="537" spans="2:2" x14ac:dyDescent="0.25">
      <c r="B537" s="93"/>
    </row>
    <row r="538" spans="2:2" x14ac:dyDescent="0.25">
      <c r="B538" s="93"/>
    </row>
    <row r="539" spans="2:2" x14ac:dyDescent="0.25">
      <c r="B539" s="93"/>
    </row>
    <row r="540" spans="2:2" x14ac:dyDescent="0.25">
      <c r="B540" s="93"/>
    </row>
    <row r="541" spans="2:2" x14ac:dyDescent="0.25">
      <c r="B541" s="93"/>
    </row>
    <row r="542" spans="2:2" x14ac:dyDescent="0.25">
      <c r="B542" s="93"/>
    </row>
    <row r="543" spans="2:2" x14ac:dyDescent="0.25">
      <c r="B543" s="93"/>
    </row>
    <row r="544" spans="2:2" x14ac:dyDescent="0.25">
      <c r="B544" s="93"/>
    </row>
    <row r="545" spans="2:2" x14ac:dyDescent="0.25">
      <c r="B545" s="93"/>
    </row>
    <row r="546" spans="2:2" x14ac:dyDescent="0.25">
      <c r="B546" s="93"/>
    </row>
    <row r="547" spans="2:2" x14ac:dyDescent="0.25">
      <c r="B547" s="93"/>
    </row>
    <row r="548" spans="2:2" x14ac:dyDescent="0.25">
      <c r="B548" s="93"/>
    </row>
    <row r="549" spans="2:2" x14ac:dyDescent="0.25">
      <c r="B549" s="93"/>
    </row>
    <row r="550" spans="2:2" x14ac:dyDescent="0.25">
      <c r="B550" s="93"/>
    </row>
    <row r="551" spans="2:2" x14ac:dyDescent="0.25">
      <c r="B551" s="93"/>
    </row>
    <row r="552" spans="2:2" x14ac:dyDescent="0.25">
      <c r="B552" s="93"/>
    </row>
    <row r="553" spans="2:2" x14ac:dyDescent="0.25">
      <c r="B553" s="93"/>
    </row>
    <row r="554" spans="2:2" x14ac:dyDescent="0.25">
      <c r="B554" s="93"/>
    </row>
    <row r="555" spans="2:2" x14ac:dyDescent="0.25">
      <c r="B555" s="93"/>
    </row>
    <row r="556" spans="2:2" x14ac:dyDescent="0.25">
      <c r="B556" s="93"/>
    </row>
    <row r="557" spans="2:2" x14ac:dyDescent="0.25">
      <c r="B557" s="93"/>
    </row>
    <row r="558" spans="2:2" x14ac:dyDescent="0.25">
      <c r="B558" s="93"/>
    </row>
    <row r="559" spans="2:2" x14ac:dyDescent="0.25">
      <c r="B559" s="93"/>
    </row>
    <row r="560" spans="2:2" x14ac:dyDescent="0.25">
      <c r="B560" s="93"/>
    </row>
    <row r="561" spans="2:2" x14ac:dyDescent="0.25">
      <c r="B561" s="93"/>
    </row>
    <row r="562" spans="2:2" x14ac:dyDescent="0.25">
      <c r="B562" s="93"/>
    </row>
    <row r="563" spans="2:2" x14ac:dyDescent="0.25">
      <c r="B563" s="93"/>
    </row>
    <row r="564" spans="2:2" x14ac:dyDescent="0.25">
      <c r="B564" s="93"/>
    </row>
    <row r="565" spans="2:2" x14ac:dyDescent="0.25">
      <c r="B565" s="93"/>
    </row>
    <row r="566" spans="2:2" x14ac:dyDescent="0.25">
      <c r="B566" s="93"/>
    </row>
    <row r="567" spans="2:2" x14ac:dyDescent="0.25">
      <c r="B567" s="93"/>
    </row>
    <row r="568" spans="2:2" x14ac:dyDescent="0.25">
      <c r="B568" s="93"/>
    </row>
    <row r="569" spans="2:2" x14ac:dyDescent="0.25">
      <c r="B569" s="93"/>
    </row>
    <row r="570" spans="2:2" x14ac:dyDescent="0.25">
      <c r="B570" s="93"/>
    </row>
    <row r="571" spans="2:2" x14ac:dyDescent="0.25">
      <c r="B571" s="93"/>
    </row>
    <row r="572" spans="2:2" x14ac:dyDescent="0.25">
      <c r="B572" s="93"/>
    </row>
    <row r="573" spans="2:2" x14ac:dyDescent="0.25">
      <c r="B573" s="93"/>
    </row>
    <row r="574" spans="2:2" x14ac:dyDescent="0.25">
      <c r="B574" s="93"/>
    </row>
    <row r="575" spans="2:2" x14ac:dyDescent="0.25">
      <c r="B575" s="93"/>
    </row>
    <row r="576" spans="2:2" x14ac:dyDescent="0.25">
      <c r="B576" s="93"/>
    </row>
    <row r="577" spans="2:2" x14ac:dyDescent="0.25">
      <c r="B577" s="93"/>
    </row>
    <row r="578" spans="2:2" x14ac:dyDescent="0.25">
      <c r="B578" s="93"/>
    </row>
    <row r="579" spans="2:2" x14ac:dyDescent="0.25">
      <c r="B579" s="93"/>
    </row>
    <row r="580" spans="2:2" x14ac:dyDescent="0.25">
      <c r="B580" s="93"/>
    </row>
    <row r="581" spans="2:2" x14ac:dyDescent="0.25">
      <c r="B581" s="93"/>
    </row>
    <row r="582" spans="2:2" x14ac:dyDescent="0.25">
      <c r="B582" s="93"/>
    </row>
    <row r="583" spans="2:2" x14ac:dyDescent="0.25">
      <c r="B583" s="93"/>
    </row>
    <row r="584" spans="2:2" x14ac:dyDescent="0.25">
      <c r="B584" s="93"/>
    </row>
    <row r="585" spans="2:2" x14ac:dyDescent="0.25">
      <c r="B585" s="93"/>
    </row>
    <row r="586" spans="2:2" x14ac:dyDescent="0.25">
      <c r="B586" s="93"/>
    </row>
    <row r="587" spans="2:2" x14ac:dyDescent="0.25">
      <c r="B587" s="93"/>
    </row>
    <row r="588" spans="2:2" x14ac:dyDescent="0.25">
      <c r="B588" s="93"/>
    </row>
    <row r="589" spans="2:2" x14ac:dyDescent="0.25">
      <c r="B589" s="93"/>
    </row>
    <row r="590" spans="2:2" x14ac:dyDescent="0.25">
      <c r="B590" s="93"/>
    </row>
    <row r="591" spans="2:2" x14ac:dyDescent="0.25">
      <c r="B591" s="93"/>
    </row>
    <row r="592" spans="2:2" x14ac:dyDescent="0.25">
      <c r="B592" s="93"/>
    </row>
    <row r="593" spans="2:2" x14ac:dyDescent="0.25">
      <c r="B593" s="93"/>
    </row>
    <row r="594" spans="2:2" x14ac:dyDescent="0.25">
      <c r="B594" s="93"/>
    </row>
    <row r="595" spans="2:2" x14ac:dyDescent="0.25">
      <c r="B595" s="93"/>
    </row>
    <row r="596" spans="2:2" x14ac:dyDescent="0.25">
      <c r="B596" s="93"/>
    </row>
    <row r="597" spans="2:2" x14ac:dyDescent="0.25">
      <c r="B597" s="93"/>
    </row>
    <row r="598" spans="2:2" x14ac:dyDescent="0.25">
      <c r="B598" s="93"/>
    </row>
    <row r="599" spans="2:2" x14ac:dyDescent="0.25">
      <c r="B599" s="93"/>
    </row>
    <row r="600" spans="2:2" x14ac:dyDescent="0.25">
      <c r="B600" s="93"/>
    </row>
    <row r="601" spans="2:2" x14ac:dyDescent="0.25">
      <c r="B601" s="93"/>
    </row>
    <row r="602" spans="2:2" x14ac:dyDescent="0.25">
      <c r="B602" s="93"/>
    </row>
    <row r="603" spans="2:2" x14ac:dyDescent="0.25">
      <c r="B603" s="93"/>
    </row>
    <row r="604" spans="2:2" x14ac:dyDescent="0.25">
      <c r="B604" s="93"/>
    </row>
    <row r="605" spans="2:2" x14ac:dyDescent="0.25">
      <c r="B605" s="93"/>
    </row>
    <row r="606" spans="2:2" x14ac:dyDescent="0.25">
      <c r="B606" s="93"/>
    </row>
    <row r="607" spans="2:2" x14ac:dyDescent="0.25">
      <c r="B607" s="93"/>
    </row>
    <row r="608" spans="2:2" x14ac:dyDescent="0.25">
      <c r="B608" s="93"/>
    </row>
    <row r="609" spans="2:2" x14ac:dyDescent="0.25">
      <c r="B609" s="93"/>
    </row>
    <row r="610" spans="2:2" x14ac:dyDescent="0.25">
      <c r="B610" s="93"/>
    </row>
    <row r="611" spans="2:2" x14ac:dyDescent="0.25">
      <c r="B611" s="93"/>
    </row>
    <row r="612" spans="2:2" x14ac:dyDescent="0.25">
      <c r="B612" s="93"/>
    </row>
    <row r="613" spans="2:2" x14ac:dyDescent="0.25">
      <c r="B613" s="93"/>
    </row>
    <row r="614" spans="2:2" x14ac:dyDescent="0.25">
      <c r="B614" s="93"/>
    </row>
    <row r="615" spans="2:2" x14ac:dyDescent="0.25">
      <c r="B615" s="93"/>
    </row>
    <row r="616" spans="2:2" x14ac:dyDescent="0.25">
      <c r="B616" s="93"/>
    </row>
    <row r="617" spans="2:2" x14ac:dyDescent="0.25">
      <c r="B617" s="93"/>
    </row>
    <row r="618" spans="2:2" x14ac:dyDescent="0.25">
      <c r="B618" s="93"/>
    </row>
    <row r="619" spans="2:2" x14ac:dyDescent="0.25">
      <c r="B619" s="93"/>
    </row>
    <row r="620" spans="2:2" x14ac:dyDescent="0.25">
      <c r="B620" s="93"/>
    </row>
    <row r="621" spans="2:2" x14ac:dyDescent="0.25">
      <c r="B621" s="93"/>
    </row>
    <row r="622" spans="2:2" x14ac:dyDescent="0.25">
      <c r="B622" s="93"/>
    </row>
    <row r="623" spans="2:2" x14ac:dyDescent="0.25">
      <c r="B623" s="93"/>
    </row>
    <row r="624" spans="2:2" x14ac:dyDescent="0.25">
      <c r="B624" s="93"/>
    </row>
    <row r="625" spans="2:2" x14ac:dyDescent="0.25">
      <c r="B625" s="93"/>
    </row>
    <row r="626" spans="2:2" x14ac:dyDescent="0.25">
      <c r="B626" s="93"/>
    </row>
    <row r="627" spans="2:2" x14ac:dyDescent="0.25">
      <c r="B627" s="93"/>
    </row>
    <row r="628" spans="2:2" x14ac:dyDescent="0.25">
      <c r="B628" s="93"/>
    </row>
    <row r="629" spans="2:2" x14ac:dyDescent="0.25">
      <c r="B629" s="93"/>
    </row>
    <row r="630" spans="2:2" x14ac:dyDescent="0.25">
      <c r="B630" s="93"/>
    </row>
    <row r="631" spans="2:2" x14ac:dyDescent="0.25">
      <c r="B631" s="93"/>
    </row>
    <row r="632" spans="2:2" x14ac:dyDescent="0.25">
      <c r="B632" s="93"/>
    </row>
    <row r="633" spans="2:2" x14ac:dyDescent="0.25">
      <c r="B633" s="93"/>
    </row>
    <row r="634" spans="2:2" x14ac:dyDescent="0.25">
      <c r="B634" s="93"/>
    </row>
    <row r="635" spans="2:2" x14ac:dyDescent="0.25">
      <c r="B635" s="93"/>
    </row>
    <row r="636" spans="2:2" x14ac:dyDescent="0.25">
      <c r="B636" s="93"/>
    </row>
    <row r="637" spans="2:2" x14ac:dyDescent="0.25">
      <c r="B637" s="93"/>
    </row>
    <row r="638" spans="2:2" x14ac:dyDescent="0.25">
      <c r="B638" s="93"/>
    </row>
    <row r="639" spans="2:2" x14ac:dyDescent="0.25">
      <c r="B639" s="93"/>
    </row>
    <row r="640" spans="2:2" x14ac:dyDescent="0.25">
      <c r="B640" s="93"/>
    </row>
    <row r="641" spans="2:2" x14ac:dyDescent="0.25">
      <c r="B641" s="93"/>
    </row>
    <row r="642" spans="2:2" x14ac:dyDescent="0.25">
      <c r="B642" s="93"/>
    </row>
    <row r="643" spans="2:2" x14ac:dyDescent="0.25">
      <c r="B643" s="93"/>
    </row>
    <row r="644" spans="2:2" x14ac:dyDescent="0.25">
      <c r="B644" s="93"/>
    </row>
    <row r="645" spans="2:2" x14ac:dyDescent="0.25">
      <c r="B645" s="93"/>
    </row>
    <row r="646" spans="2:2" x14ac:dyDescent="0.25">
      <c r="B646" s="93"/>
    </row>
    <row r="647" spans="2:2" x14ac:dyDescent="0.25">
      <c r="B647" s="93"/>
    </row>
    <row r="648" spans="2:2" x14ac:dyDescent="0.25">
      <c r="B648" s="93"/>
    </row>
    <row r="649" spans="2:2" x14ac:dyDescent="0.25">
      <c r="B649" s="93"/>
    </row>
    <row r="650" spans="2:2" x14ac:dyDescent="0.25">
      <c r="B650" s="93"/>
    </row>
    <row r="651" spans="2:2" x14ac:dyDescent="0.25">
      <c r="B651" s="93"/>
    </row>
    <row r="652" spans="2:2" x14ac:dyDescent="0.25">
      <c r="B652" s="93"/>
    </row>
    <row r="653" spans="2:2" x14ac:dyDescent="0.25">
      <c r="B653" s="93"/>
    </row>
    <row r="654" spans="2:2" x14ac:dyDescent="0.25">
      <c r="B654" s="93"/>
    </row>
    <row r="655" spans="2:2" x14ac:dyDescent="0.25">
      <c r="B655" s="93"/>
    </row>
    <row r="656" spans="2:2" x14ac:dyDescent="0.25">
      <c r="B656" s="93"/>
    </row>
    <row r="657" spans="2:2" x14ac:dyDescent="0.25">
      <c r="B657" s="93"/>
    </row>
    <row r="658" spans="2:2" x14ac:dyDescent="0.25">
      <c r="B658" s="93"/>
    </row>
    <row r="659" spans="2:2" x14ac:dyDescent="0.25">
      <c r="B659" s="93"/>
    </row>
    <row r="660" spans="2:2" x14ac:dyDescent="0.25">
      <c r="B660" s="93"/>
    </row>
    <row r="661" spans="2:2" x14ac:dyDescent="0.25">
      <c r="B661" s="93"/>
    </row>
    <row r="662" spans="2:2" x14ac:dyDescent="0.25">
      <c r="B662" s="93"/>
    </row>
    <row r="663" spans="2:2" x14ac:dyDescent="0.25">
      <c r="B663" s="93"/>
    </row>
    <row r="664" spans="2:2" x14ac:dyDescent="0.25">
      <c r="B664" s="93"/>
    </row>
    <row r="665" spans="2:2" x14ac:dyDescent="0.25">
      <c r="B665" s="93"/>
    </row>
    <row r="666" spans="2:2" x14ac:dyDescent="0.25">
      <c r="B666" s="93"/>
    </row>
    <row r="667" spans="2:2" x14ac:dyDescent="0.25">
      <c r="B667" s="93"/>
    </row>
    <row r="668" spans="2:2" x14ac:dyDescent="0.25">
      <c r="B668" s="93"/>
    </row>
    <row r="669" spans="2:2" x14ac:dyDescent="0.25">
      <c r="B669" s="93"/>
    </row>
    <row r="670" spans="2:2" x14ac:dyDescent="0.25">
      <c r="B670" s="93"/>
    </row>
    <row r="671" spans="2:2" x14ac:dyDescent="0.25">
      <c r="B671" s="93"/>
    </row>
    <row r="672" spans="2:2" x14ac:dyDescent="0.25">
      <c r="B672" s="93"/>
    </row>
    <row r="673" spans="2:2" x14ac:dyDescent="0.25">
      <c r="B673" s="93"/>
    </row>
    <row r="674" spans="2:2" x14ac:dyDescent="0.25">
      <c r="B674" s="93"/>
    </row>
    <row r="675" spans="2:2" x14ac:dyDescent="0.25">
      <c r="B675" s="93"/>
    </row>
    <row r="676" spans="2:2" x14ac:dyDescent="0.25">
      <c r="B676" s="93"/>
    </row>
    <row r="677" spans="2:2" x14ac:dyDescent="0.25">
      <c r="B677" s="93"/>
    </row>
    <row r="678" spans="2:2" x14ac:dyDescent="0.25">
      <c r="B678" s="93"/>
    </row>
    <row r="679" spans="2:2" x14ac:dyDescent="0.25">
      <c r="B679" s="93"/>
    </row>
    <row r="680" spans="2:2" x14ac:dyDescent="0.25">
      <c r="B680" s="93"/>
    </row>
    <row r="681" spans="2:2" x14ac:dyDescent="0.25">
      <c r="B681" s="93"/>
    </row>
    <row r="682" spans="2:2" x14ac:dyDescent="0.25">
      <c r="B682" s="93"/>
    </row>
    <row r="683" spans="2:2" x14ac:dyDescent="0.25">
      <c r="B683" s="93"/>
    </row>
    <row r="684" spans="2:2" x14ac:dyDescent="0.25">
      <c r="B684" s="93"/>
    </row>
    <row r="685" spans="2:2" x14ac:dyDescent="0.25">
      <c r="B685" s="93"/>
    </row>
    <row r="686" spans="2:2" x14ac:dyDescent="0.25">
      <c r="B686" s="93"/>
    </row>
  </sheetData>
  <autoFilter ref="A4:Q79">
    <sortState ref="A5:Q181">
      <sortCondition ref="Q4:Q79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82:E1048576 E98:E106 E1:E4 E30:E43">
    <cfRule type="duplicateValues" dxfId="229" priority="157"/>
  </conditionalFormatting>
  <conditionalFormatting sqref="B182:B1048576 B1:B79">
    <cfRule type="duplicateValues" dxfId="228" priority="156"/>
  </conditionalFormatting>
  <conditionalFormatting sqref="E182:E1048576 E98:E106 E1:E4 E30:E79">
    <cfRule type="duplicateValues" dxfId="227" priority="153"/>
    <cfRule type="duplicateValues" dxfId="226" priority="154"/>
    <cfRule type="duplicateValues" dxfId="225" priority="155"/>
  </conditionalFormatting>
  <conditionalFormatting sqref="E182:E1048576 E98:E106 E1:E4 E30:E79">
    <cfRule type="duplicateValues" dxfId="224" priority="151"/>
    <cfRule type="duplicateValues" dxfId="223" priority="152"/>
  </conditionalFormatting>
  <conditionalFormatting sqref="B80">
    <cfRule type="duplicateValues" dxfId="222" priority="150"/>
  </conditionalFormatting>
  <conditionalFormatting sqref="E80">
    <cfRule type="duplicateValues" dxfId="221" priority="147"/>
    <cfRule type="duplicateValues" dxfId="220" priority="148"/>
    <cfRule type="duplicateValues" dxfId="219" priority="149"/>
  </conditionalFormatting>
  <conditionalFormatting sqref="E80">
    <cfRule type="duplicateValues" dxfId="218" priority="145"/>
    <cfRule type="duplicateValues" dxfId="217" priority="146"/>
  </conditionalFormatting>
  <conditionalFormatting sqref="B182:B1048576 B1:B80">
    <cfRule type="duplicateValues" dxfId="216" priority="144"/>
  </conditionalFormatting>
  <conditionalFormatting sqref="B81:B96">
    <cfRule type="duplicateValues" dxfId="215" priority="143"/>
  </conditionalFormatting>
  <conditionalFormatting sqref="E81:E106">
    <cfRule type="duplicateValues" dxfId="214" priority="140"/>
    <cfRule type="duplicateValues" dxfId="213" priority="141"/>
    <cfRule type="duplicateValues" dxfId="212" priority="142"/>
  </conditionalFormatting>
  <conditionalFormatting sqref="E81:E106">
    <cfRule type="duplicateValues" dxfId="211" priority="138"/>
    <cfRule type="duplicateValues" dxfId="210" priority="139"/>
  </conditionalFormatting>
  <conditionalFormatting sqref="B81:B96">
    <cfRule type="duplicateValues" dxfId="209" priority="137"/>
  </conditionalFormatting>
  <conditionalFormatting sqref="E182:E1048576 E1:E4 E30:E106">
    <cfRule type="duplicateValues" dxfId="208" priority="135"/>
    <cfRule type="duplicateValues" dxfId="207" priority="136"/>
  </conditionalFormatting>
  <conditionalFormatting sqref="B97:B106">
    <cfRule type="duplicateValues" dxfId="206" priority="134"/>
  </conditionalFormatting>
  <conditionalFormatting sqref="B97:B106">
    <cfRule type="duplicateValues" dxfId="205" priority="133"/>
  </conditionalFormatting>
  <conditionalFormatting sqref="E107:E111">
    <cfRule type="duplicateValues" dxfId="204" priority="132"/>
  </conditionalFormatting>
  <conditionalFormatting sqref="E107:E111">
    <cfRule type="duplicateValues" dxfId="203" priority="129"/>
    <cfRule type="duplicateValues" dxfId="202" priority="130"/>
    <cfRule type="duplicateValues" dxfId="201" priority="131"/>
  </conditionalFormatting>
  <conditionalFormatting sqref="E107:E111">
    <cfRule type="duplicateValues" dxfId="200" priority="127"/>
    <cfRule type="duplicateValues" dxfId="199" priority="128"/>
  </conditionalFormatting>
  <conditionalFormatting sqref="E107:E111">
    <cfRule type="duplicateValues" dxfId="198" priority="124"/>
    <cfRule type="duplicateValues" dxfId="197" priority="125"/>
    <cfRule type="duplicateValues" dxfId="196" priority="126"/>
  </conditionalFormatting>
  <conditionalFormatting sqref="E107:E111">
    <cfRule type="duplicateValues" dxfId="195" priority="122"/>
    <cfRule type="duplicateValues" dxfId="194" priority="123"/>
  </conditionalFormatting>
  <conditionalFormatting sqref="E107:E111">
    <cfRule type="duplicateValues" dxfId="193" priority="120"/>
    <cfRule type="duplicateValues" dxfId="192" priority="121"/>
  </conditionalFormatting>
  <conditionalFormatting sqref="B107:B111">
    <cfRule type="duplicateValues" dxfId="191" priority="119"/>
  </conditionalFormatting>
  <conditionalFormatting sqref="B107:B111">
    <cfRule type="duplicateValues" dxfId="190" priority="118"/>
  </conditionalFormatting>
  <conditionalFormatting sqref="E112:E123">
    <cfRule type="duplicateValues" dxfId="189" priority="117"/>
  </conditionalFormatting>
  <conditionalFormatting sqref="E112:E123">
    <cfRule type="duplicateValues" dxfId="188" priority="114"/>
    <cfRule type="duplicateValues" dxfId="187" priority="115"/>
    <cfRule type="duplicateValues" dxfId="186" priority="116"/>
  </conditionalFormatting>
  <conditionalFormatting sqref="E112:E123">
    <cfRule type="duplicateValues" dxfId="185" priority="112"/>
    <cfRule type="duplicateValues" dxfId="184" priority="113"/>
  </conditionalFormatting>
  <conditionalFormatting sqref="E112:E123">
    <cfRule type="duplicateValues" dxfId="183" priority="109"/>
    <cfRule type="duplicateValues" dxfId="182" priority="110"/>
    <cfRule type="duplicateValues" dxfId="181" priority="111"/>
  </conditionalFormatting>
  <conditionalFormatting sqref="E112:E123">
    <cfRule type="duplicateValues" dxfId="180" priority="107"/>
    <cfRule type="duplicateValues" dxfId="179" priority="108"/>
  </conditionalFormatting>
  <conditionalFormatting sqref="E112:E123">
    <cfRule type="duplicateValues" dxfId="178" priority="105"/>
    <cfRule type="duplicateValues" dxfId="177" priority="106"/>
  </conditionalFormatting>
  <conditionalFormatting sqref="B112:B123">
    <cfRule type="duplicateValues" dxfId="176" priority="104"/>
  </conditionalFormatting>
  <conditionalFormatting sqref="B112:B123">
    <cfRule type="duplicateValues" dxfId="175" priority="103"/>
  </conditionalFormatting>
  <conditionalFormatting sqref="E140:E143">
    <cfRule type="duplicateValues" dxfId="174" priority="87"/>
  </conditionalFormatting>
  <conditionalFormatting sqref="E140:E143">
    <cfRule type="duplicateValues" dxfId="173" priority="84"/>
    <cfRule type="duplicateValues" dxfId="172" priority="85"/>
    <cfRule type="duplicateValues" dxfId="171" priority="86"/>
  </conditionalFormatting>
  <conditionalFormatting sqref="E140:E143">
    <cfRule type="duplicateValues" dxfId="170" priority="82"/>
    <cfRule type="duplicateValues" dxfId="169" priority="83"/>
  </conditionalFormatting>
  <conditionalFormatting sqref="E140:E143">
    <cfRule type="duplicateValues" dxfId="168" priority="79"/>
    <cfRule type="duplicateValues" dxfId="167" priority="80"/>
    <cfRule type="duplicateValues" dxfId="166" priority="81"/>
  </conditionalFormatting>
  <conditionalFormatting sqref="E140:E143">
    <cfRule type="duplicateValues" dxfId="165" priority="77"/>
    <cfRule type="duplicateValues" dxfId="164" priority="78"/>
  </conditionalFormatting>
  <conditionalFormatting sqref="E140:E143">
    <cfRule type="duplicateValues" dxfId="163" priority="75"/>
    <cfRule type="duplicateValues" dxfId="162" priority="76"/>
  </conditionalFormatting>
  <conditionalFormatting sqref="B140:B143">
    <cfRule type="duplicateValues" dxfId="161" priority="74"/>
  </conditionalFormatting>
  <conditionalFormatting sqref="B140:B143">
    <cfRule type="duplicateValues" dxfId="160" priority="73"/>
  </conditionalFormatting>
  <conditionalFormatting sqref="E144:E163">
    <cfRule type="duplicateValues" dxfId="159" priority="72"/>
  </conditionalFormatting>
  <conditionalFormatting sqref="E144:E163">
    <cfRule type="duplicateValues" dxfId="158" priority="69"/>
    <cfRule type="duplicateValues" dxfId="157" priority="70"/>
    <cfRule type="duplicateValues" dxfId="156" priority="71"/>
  </conditionalFormatting>
  <conditionalFormatting sqref="E144:E163">
    <cfRule type="duplicateValues" dxfId="155" priority="67"/>
    <cfRule type="duplicateValues" dxfId="154" priority="68"/>
  </conditionalFormatting>
  <conditionalFormatting sqref="E144:E163">
    <cfRule type="duplicateValues" dxfId="153" priority="64"/>
    <cfRule type="duplicateValues" dxfId="152" priority="65"/>
    <cfRule type="duplicateValues" dxfId="151" priority="66"/>
  </conditionalFormatting>
  <conditionalFormatting sqref="E144:E163">
    <cfRule type="duplicateValues" dxfId="150" priority="62"/>
    <cfRule type="duplicateValues" dxfId="149" priority="63"/>
  </conditionalFormatting>
  <conditionalFormatting sqref="E144:E163">
    <cfRule type="duplicateValues" dxfId="148" priority="60"/>
    <cfRule type="duplicateValues" dxfId="147" priority="61"/>
  </conditionalFormatting>
  <conditionalFormatting sqref="B144:B163">
    <cfRule type="duplicateValues" dxfId="146" priority="59"/>
  </conditionalFormatting>
  <conditionalFormatting sqref="B144:B163">
    <cfRule type="duplicateValues" dxfId="145" priority="58"/>
  </conditionalFormatting>
  <conditionalFormatting sqref="B182:B1048576 B1:B163">
    <cfRule type="duplicateValues" dxfId="144" priority="56"/>
  </conditionalFormatting>
  <conditionalFormatting sqref="E164:E170">
    <cfRule type="duplicateValues" dxfId="143" priority="55"/>
  </conditionalFormatting>
  <conditionalFormatting sqref="E164:E170">
    <cfRule type="duplicateValues" dxfId="142" priority="52"/>
    <cfRule type="duplicateValues" dxfId="141" priority="53"/>
    <cfRule type="duplicateValues" dxfId="140" priority="54"/>
  </conditionalFormatting>
  <conditionalFormatting sqref="E164:E170">
    <cfRule type="duplicateValues" dxfId="139" priority="50"/>
    <cfRule type="duplicateValues" dxfId="138" priority="51"/>
  </conditionalFormatting>
  <conditionalFormatting sqref="E164:E170">
    <cfRule type="duplicateValues" dxfId="137" priority="47"/>
    <cfRule type="duplicateValues" dxfId="136" priority="48"/>
    <cfRule type="duplicateValues" dxfId="135" priority="49"/>
  </conditionalFormatting>
  <conditionalFormatting sqref="E164:E170">
    <cfRule type="duplicateValues" dxfId="134" priority="45"/>
    <cfRule type="duplicateValues" dxfId="133" priority="46"/>
  </conditionalFormatting>
  <conditionalFormatting sqref="E164:E170">
    <cfRule type="duplicateValues" dxfId="132" priority="43"/>
    <cfRule type="duplicateValues" dxfId="131" priority="44"/>
  </conditionalFormatting>
  <conditionalFormatting sqref="B164:B170">
    <cfRule type="duplicateValues" dxfId="130" priority="42"/>
  </conditionalFormatting>
  <conditionalFormatting sqref="B164:B170">
    <cfRule type="duplicateValues" dxfId="129" priority="41"/>
  </conditionalFormatting>
  <conditionalFormatting sqref="B164:B170">
    <cfRule type="duplicateValues" dxfId="128" priority="40"/>
  </conditionalFormatting>
  <conditionalFormatting sqref="E182:E1048576 E1:E4 E30:E170">
    <cfRule type="duplicateValues" dxfId="127" priority="39"/>
  </conditionalFormatting>
  <conditionalFormatting sqref="E182:E1048576 E1:E4 E30:E176">
    <cfRule type="duplicateValues" dxfId="126" priority="21"/>
  </conditionalFormatting>
  <conditionalFormatting sqref="E1:E4 E30:E1048576">
    <cfRule type="duplicateValues" dxfId="125" priority="2"/>
  </conditionalFormatting>
  <conditionalFormatting sqref="B1:B1048576">
    <cfRule type="duplicateValues" dxfId="124" priority="1"/>
  </conditionalFormatting>
  <conditionalFormatting sqref="E171:E176">
    <cfRule type="duplicateValues" dxfId="123" priority="122029"/>
  </conditionalFormatting>
  <conditionalFormatting sqref="E171:E176">
    <cfRule type="duplicateValues" dxfId="122" priority="122031"/>
    <cfRule type="duplicateValues" dxfId="121" priority="122032"/>
    <cfRule type="duplicateValues" dxfId="120" priority="122033"/>
  </conditionalFormatting>
  <conditionalFormatting sqref="E171:E176">
    <cfRule type="duplicateValues" dxfId="119" priority="122037"/>
    <cfRule type="duplicateValues" dxfId="118" priority="122038"/>
  </conditionalFormatting>
  <conditionalFormatting sqref="B171:B176">
    <cfRule type="duplicateValues" dxfId="117" priority="122041"/>
  </conditionalFormatting>
  <conditionalFormatting sqref="E177:E181">
    <cfRule type="duplicateValues" dxfId="116" priority="122120"/>
  </conditionalFormatting>
  <conditionalFormatting sqref="E177:E181">
    <cfRule type="duplicateValues" dxfId="115" priority="122122"/>
    <cfRule type="duplicateValues" dxfId="114" priority="122123"/>
    <cfRule type="duplicateValues" dxfId="113" priority="122124"/>
  </conditionalFormatting>
  <conditionalFormatting sqref="E177:E181">
    <cfRule type="duplicateValues" dxfId="112" priority="122128"/>
    <cfRule type="duplicateValues" dxfId="111" priority="122129"/>
  </conditionalFormatting>
  <conditionalFormatting sqref="B177:B181">
    <cfRule type="duplicateValues" dxfId="110" priority="122132"/>
  </conditionalFormatting>
  <conditionalFormatting sqref="E124:E139">
    <cfRule type="duplicateValues" dxfId="109" priority="122269"/>
  </conditionalFormatting>
  <conditionalFormatting sqref="E124:E139">
    <cfRule type="duplicateValues" dxfId="108" priority="122271"/>
    <cfRule type="duplicateValues" dxfId="107" priority="122272"/>
    <cfRule type="duplicateValues" dxfId="106" priority="122273"/>
  </conditionalFormatting>
  <conditionalFormatting sqref="E124:E139">
    <cfRule type="duplicateValues" dxfId="105" priority="122277"/>
    <cfRule type="duplicateValues" dxfId="104" priority="122278"/>
  </conditionalFormatting>
  <conditionalFormatting sqref="B124:B139">
    <cfRule type="duplicateValues" dxfId="103" priority="12228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94" zoomScale="70" zoomScaleNormal="70" workbookViewId="0">
      <selection activeCell="C78" sqref="C78"/>
    </sheetView>
  </sheetViews>
  <sheetFormatPr baseColWidth="10" defaultColWidth="23.42578125" defaultRowHeight="15" x14ac:dyDescent="0.25"/>
  <cols>
    <col min="1" max="1" width="26.42578125" style="93" bestFit="1" customWidth="1"/>
    <col min="2" max="2" width="23" style="93" customWidth="1"/>
    <col min="3" max="3" width="67.7109375" style="93" customWidth="1"/>
    <col min="4" max="4" width="37.42578125" style="93" bestFit="1" customWidth="1"/>
    <col min="5" max="5" width="18.85546875" style="93" bestFit="1" customWidth="1"/>
    <col min="6" max="6" width="38.5703125" style="93" bestFit="1" customWidth="1"/>
    <col min="7" max="7" width="23.42578125" style="93"/>
    <col min="8" max="8" width="38.5703125" style="93" bestFit="1" customWidth="1"/>
    <col min="9" max="16384" width="23.42578125" style="93"/>
  </cols>
  <sheetData>
    <row r="1" spans="1:9" ht="22.5" customHeight="1" x14ac:dyDescent="0.25">
      <c r="A1" s="174" t="s">
        <v>2150</v>
      </c>
      <c r="B1" s="175"/>
      <c r="C1" s="175"/>
      <c r="D1" s="175"/>
      <c r="E1" s="176"/>
      <c r="F1" s="172" t="s">
        <v>2566</v>
      </c>
      <c r="G1" s="173"/>
    </row>
    <row r="2" spans="1:9" ht="25.5" customHeight="1" x14ac:dyDescent="0.25">
      <c r="A2" s="177" t="s">
        <v>2451</v>
      </c>
      <c r="B2" s="178"/>
      <c r="C2" s="178"/>
      <c r="D2" s="178"/>
      <c r="E2" s="179"/>
      <c r="F2" s="144" t="s">
        <v>2565</v>
      </c>
      <c r="G2" s="143">
        <f>G3+G4</f>
        <v>185</v>
      </c>
      <c r="H2" s="144" t="s">
        <v>2568</v>
      </c>
      <c r="I2" s="143">
        <f>'Sin Efectivo'!B71</f>
        <v>0</v>
      </c>
    </row>
    <row r="3" spans="1:9" ht="18" x14ac:dyDescent="0.25">
      <c r="B3" s="95"/>
      <c r="C3" s="95"/>
      <c r="D3" s="95"/>
      <c r="E3" s="102"/>
      <c r="F3" s="144" t="s">
        <v>2564</v>
      </c>
      <c r="G3" s="143">
        <f>COUNTIF(REPORTE!A:Q,"fuera de Servicio")</f>
        <v>54</v>
      </c>
      <c r="H3" s="144" t="s">
        <v>2569</v>
      </c>
      <c r="I3" s="143" t="e">
        <f>'Sin Efectivo'!#REF!</f>
        <v>#REF!</v>
      </c>
    </row>
    <row r="4" spans="1:9" ht="18.75" thickBot="1" x14ac:dyDescent="0.3">
      <c r="A4" s="101" t="s">
        <v>2413</v>
      </c>
      <c r="B4" s="123">
        <v>44349.25</v>
      </c>
      <c r="C4" s="95"/>
      <c r="D4" s="95"/>
      <c r="E4" s="103"/>
      <c r="F4" s="144" t="s">
        <v>2558</v>
      </c>
      <c r="G4" s="143">
        <f>COUNTIF(REPORTE!A:Q,"En Servicio")</f>
        <v>131</v>
      </c>
      <c r="H4" s="144" t="s">
        <v>2570</v>
      </c>
      <c r="I4" s="143">
        <f>'Sin Efectivo'!B79</f>
        <v>5</v>
      </c>
    </row>
    <row r="5" spans="1:9" ht="18.75" thickBot="1" x14ac:dyDescent="0.3">
      <c r="A5" s="101" t="s">
        <v>2414</v>
      </c>
      <c r="B5" s="123">
        <v>44349.708333333336</v>
      </c>
      <c r="C5" s="136"/>
      <c r="D5" s="95"/>
      <c r="E5" s="103"/>
      <c r="F5" s="144" t="s">
        <v>2560</v>
      </c>
      <c r="G5" s="143">
        <f>COUNTIF(REPORTE!A:Q,"reinicio exitoso")</f>
        <v>1</v>
      </c>
      <c r="H5" s="144" t="s">
        <v>2571</v>
      </c>
      <c r="I5" s="143" t="e">
        <f>'Sin Efectivo'!#REF!</f>
        <v>#REF!</v>
      </c>
    </row>
    <row r="6" spans="1:9" ht="18" x14ac:dyDescent="0.25">
      <c r="B6" s="95"/>
      <c r="C6" s="95"/>
      <c r="D6" s="95"/>
      <c r="E6" s="104"/>
      <c r="F6" s="144" t="s">
        <v>2561</v>
      </c>
      <c r="G6" s="143">
        <f>COUNTIF(REPORTE!A:Q,"carga exitosa")</f>
        <v>8</v>
      </c>
    </row>
    <row r="7" spans="1:9" ht="18" customHeight="1" x14ac:dyDescent="0.25">
      <c r="A7" s="180" t="s">
        <v>2415</v>
      </c>
      <c r="B7" s="181"/>
      <c r="C7" s="181"/>
      <c r="D7" s="181"/>
      <c r="E7" s="182"/>
      <c r="F7" s="144" t="s">
        <v>2567</v>
      </c>
      <c r="G7" s="143">
        <f>'Sin Efectivo'!B101</f>
        <v>632</v>
      </c>
    </row>
    <row r="8" spans="1:9" ht="18" x14ac:dyDescent="0.25">
      <c r="A8" s="96" t="s">
        <v>15</v>
      </c>
      <c r="B8" s="96" t="s">
        <v>2416</v>
      </c>
      <c r="C8" s="96" t="s">
        <v>46</v>
      </c>
      <c r="D8" s="137" t="s">
        <v>2419</v>
      </c>
      <c r="E8" s="96" t="s">
        <v>2417</v>
      </c>
    </row>
    <row r="9" spans="1:9" ht="18" x14ac:dyDescent="0.25">
      <c r="A9" s="124" t="str">
        <f>VLOOKUP(B9,'[1]LISTADO ATM'!$A$2:$C$822,3,0)</f>
        <v>DISTRITO NACIONAL</v>
      </c>
      <c r="B9" s="124">
        <v>24</v>
      </c>
      <c r="C9" s="148" t="str">
        <f>VLOOKUP(B9,'[1]LISTADO ATM'!$A$2:$B$822,2,0)</f>
        <v xml:space="preserve">ATM Oficina Eusebio Manzueta </v>
      </c>
      <c r="D9" s="125" t="s">
        <v>2551</v>
      </c>
      <c r="E9" s="128">
        <v>3335905172</v>
      </c>
    </row>
    <row r="10" spans="1:9" ht="18" x14ac:dyDescent="0.25">
      <c r="A10" s="124" t="str">
        <f>VLOOKUP(B10,'[1]LISTADO ATM'!$A$2:$C$822,3,0)</f>
        <v>NORTE</v>
      </c>
      <c r="B10" s="124">
        <v>805</v>
      </c>
      <c r="C10" s="148" t="str">
        <f>VLOOKUP(B10,'[1]LISTADO ATM'!$A$2:$B$822,2,0)</f>
        <v xml:space="preserve">ATM Be Live Grand Marién (Puerto Plata) </v>
      </c>
      <c r="D10" s="125" t="s">
        <v>2551</v>
      </c>
      <c r="E10" s="128">
        <v>3335905641</v>
      </c>
    </row>
    <row r="11" spans="1:9" ht="18" x14ac:dyDescent="0.25">
      <c r="A11" s="124" t="str">
        <f>VLOOKUP(B11,'[1]LISTADO ATM'!$A$2:$C$822,3,0)</f>
        <v>ESTE</v>
      </c>
      <c r="B11" s="124">
        <v>399</v>
      </c>
      <c r="C11" s="148" t="str">
        <f>VLOOKUP(B11,'[1]LISTADO ATM'!$A$2:$B$822,2,0)</f>
        <v xml:space="preserve">ATM Oficina La Romana II </v>
      </c>
      <c r="D11" s="125" t="s">
        <v>2551</v>
      </c>
      <c r="E11" s="128">
        <v>3335906669</v>
      </c>
    </row>
    <row r="12" spans="1:9" ht="18" x14ac:dyDescent="0.25">
      <c r="A12" s="124" t="str">
        <f>VLOOKUP(B12,'[1]LISTADO ATM'!$A$2:$C$822,3,0)</f>
        <v>ESTE</v>
      </c>
      <c r="B12" s="124">
        <v>268</v>
      </c>
      <c r="C12" s="148" t="str">
        <f>VLOOKUP(B12,'[1]LISTADO ATM'!$A$2:$B$822,2,0)</f>
        <v xml:space="preserve">ATM Autobanco La Altagracia (Higuey) </v>
      </c>
      <c r="D12" s="125" t="s">
        <v>2551</v>
      </c>
      <c r="E12" s="128">
        <v>3335907343</v>
      </c>
    </row>
    <row r="13" spans="1:9" ht="18" x14ac:dyDescent="0.25">
      <c r="A13" s="124" t="str">
        <f>VLOOKUP(B13,'[1]LISTADO ATM'!$A$2:$C$822,3,0)</f>
        <v>NORTE</v>
      </c>
      <c r="B13" s="124">
        <v>351</v>
      </c>
      <c r="C13" s="148" t="str">
        <f>VLOOKUP(B13,'[1]LISTADO ATM'!$A$2:$B$822,2,0)</f>
        <v xml:space="preserve">ATM S/M José Luís (Puerto Plata) </v>
      </c>
      <c r="D13" s="125" t="s">
        <v>2551</v>
      </c>
      <c r="E13" s="128">
        <v>3335907344</v>
      </c>
    </row>
    <row r="14" spans="1:9" ht="18" x14ac:dyDescent="0.25">
      <c r="A14" s="124" t="str">
        <f>VLOOKUP(B14,'[1]LISTADO ATM'!$A$2:$C$822,3,0)</f>
        <v>ESTE</v>
      </c>
      <c r="B14" s="124">
        <v>963</v>
      </c>
      <c r="C14" s="148" t="str">
        <f>VLOOKUP(B14,'[1]LISTADO ATM'!$A$2:$B$822,2,0)</f>
        <v xml:space="preserve">ATM Multiplaza La Romana </v>
      </c>
      <c r="D14" s="125" t="s">
        <v>2551</v>
      </c>
      <c r="E14" s="128">
        <v>3335907363</v>
      </c>
    </row>
    <row r="15" spans="1:9" ht="18" x14ac:dyDescent="0.25">
      <c r="A15" s="124" t="str">
        <f>VLOOKUP(B15,'[1]LISTADO ATM'!$A$2:$C$822,3,0)</f>
        <v>NORTE</v>
      </c>
      <c r="B15" s="124">
        <v>712</v>
      </c>
      <c r="C15" s="148" t="str">
        <f>VLOOKUP(B15,'[1]LISTADO ATM'!$A$2:$B$822,2,0)</f>
        <v xml:space="preserve">ATM Oficina Imbert </v>
      </c>
      <c r="D15" s="125" t="s">
        <v>2551</v>
      </c>
      <c r="E15" s="128">
        <v>3335907838</v>
      </c>
    </row>
    <row r="16" spans="1:9" ht="18" x14ac:dyDescent="0.25">
      <c r="A16" s="124" t="str">
        <f>VLOOKUP(B16,'[1]LISTADO ATM'!$A$2:$C$822,3,0)</f>
        <v>DISTRITO NACIONAL</v>
      </c>
      <c r="B16" s="124">
        <v>911</v>
      </c>
      <c r="C16" s="148" t="str">
        <f>VLOOKUP(B16,'[1]LISTADO ATM'!$A$2:$B$822,2,0)</f>
        <v xml:space="preserve">ATM Oficina Venezuela II </v>
      </c>
      <c r="D16" s="125" t="s">
        <v>2551</v>
      </c>
      <c r="E16" s="138">
        <v>3335905628</v>
      </c>
    </row>
    <row r="17" spans="1:5" ht="18" x14ac:dyDescent="0.25">
      <c r="A17" s="124" t="str">
        <f>VLOOKUP(B17,'[1]LISTADO ATM'!$A$2:$C$822,3,0)</f>
        <v>DISTRITO NACIONAL</v>
      </c>
      <c r="B17" s="124">
        <v>517</v>
      </c>
      <c r="C17" s="148" t="str">
        <f>VLOOKUP(B17,'[1]LISTADO ATM'!$A$2:$B$822,2,0)</f>
        <v xml:space="preserve">ATM Autobanco Oficina Sans Soucí </v>
      </c>
      <c r="D17" s="125" t="s">
        <v>2551</v>
      </c>
      <c r="E17" s="138">
        <v>3335907304</v>
      </c>
    </row>
    <row r="18" spans="1:5" ht="18" x14ac:dyDescent="0.25">
      <c r="A18" s="124" t="str">
        <f>VLOOKUP(B18,'[1]LISTADO ATM'!$A$2:$C$822,3,0)</f>
        <v>NORTE</v>
      </c>
      <c r="B18" s="124">
        <v>291</v>
      </c>
      <c r="C18" s="148" t="str">
        <f>VLOOKUP(B18,'[1]LISTADO ATM'!$A$2:$B$822,2,0)</f>
        <v xml:space="preserve">ATM S/M Jumbo Las Colinas </v>
      </c>
      <c r="D18" s="125" t="s">
        <v>2551</v>
      </c>
      <c r="E18" s="138">
        <v>3335907321</v>
      </c>
    </row>
    <row r="19" spans="1:5" ht="18" x14ac:dyDescent="0.25">
      <c r="A19" s="124" t="str">
        <f>VLOOKUP(B19,'[1]LISTADO ATM'!$A$2:$C$822,3,0)</f>
        <v>NORTE</v>
      </c>
      <c r="B19" s="124">
        <v>53</v>
      </c>
      <c r="C19" s="148" t="str">
        <f>VLOOKUP(B19,'[1]LISTADO ATM'!$A$2:$B$822,2,0)</f>
        <v xml:space="preserve">ATM Oficina Constanza </v>
      </c>
      <c r="D19" s="125" t="s">
        <v>2551</v>
      </c>
      <c r="E19" s="126">
        <v>3335907743</v>
      </c>
    </row>
    <row r="20" spans="1:5" ht="18" x14ac:dyDescent="0.25">
      <c r="A20" s="124" t="str">
        <f>VLOOKUP(B20,'[1]LISTADO ATM'!$A$2:$C$822,3,0)</f>
        <v>SUR</v>
      </c>
      <c r="B20" s="124">
        <v>733</v>
      </c>
      <c r="C20" s="148" t="str">
        <f>VLOOKUP(B20,'[1]LISTADO ATM'!$A$2:$B$822,2,0)</f>
        <v xml:space="preserve">ATM Zona Franca Perdenales </v>
      </c>
      <c r="D20" s="125" t="s">
        <v>2551</v>
      </c>
      <c r="E20" s="128">
        <v>3335903589</v>
      </c>
    </row>
    <row r="21" spans="1:5" ht="18" x14ac:dyDescent="0.25">
      <c r="A21" s="124" t="str">
        <f>VLOOKUP(B21,'[1]LISTADO ATM'!$A$2:$C$822,3,0)</f>
        <v>SUR</v>
      </c>
      <c r="B21" s="124">
        <v>311</v>
      </c>
      <c r="C21" s="148" t="str">
        <f>VLOOKUP(B21,'[1]LISTADO ATM'!$A$2:$B$822,2,0)</f>
        <v>ATM Plaza Eroski</v>
      </c>
      <c r="D21" s="125" t="s">
        <v>2551</v>
      </c>
      <c r="E21" s="128">
        <v>3335906502</v>
      </c>
    </row>
    <row r="22" spans="1:5" ht="18" x14ac:dyDescent="0.25">
      <c r="A22" s="124" t="str">
        <f>VLOOKUP(B22,'[1]LISTADO ATM'!$A$2:$C$822,3,0)</f>
        <v>ESTE</v>
      </c>
      <c r="B22" s="124">
        <v>608</v>
      </c>
      <c r="C22" s="148" t="str">
        <f>VLOOKUP(B22,'[1]LISTADO ATM'!$A$2:$B$822,2,0)</f>
        <v xml:space="preserve">ATM Oficina Jumbo (San Pedro) </v>
      </c>
      <c r="D22" s="125" t="s">
        <v>2551</v>
      </c>
      <c r="E22" s="128">
        <v>3335906674</v>
      </c>
    </row>
    <row r="23" spans="1:5" ht="18" x14ac:dyDescent="0.25">
      <c r="A23" s="124" t="str">
        <f>VLOOKUP(B23,'[1]LISTADO ATM'!$A$2:$C$822,3,0)</f>
        <v>NORTE</v>
      </c>
      <c r="B23" s="124">
        <v>138</v>
      </c>
      <c r="C23" s="148" t="str">
        <f>VLOOKUP(B23,'[1]LISTADO ATM'!$A$2:$B$822,2,0)</f>
        <v xml:space="preserve">ATM UNP Fantino </v>
      </c>
      <c r="D23" s="125" t="s">
        <v>2551</v>
      </c>
      <c r="E23" s="128">
        <v>3335906957</v>
      </c>
    </row>
    <row r="24" spans="1:5" ht="18" x14ac:dyDescent="0.25">
      <c r="A24" s="124" t="str">
        <f>VLOOKUP(B24,'[1]LISTADO ATM'!$A$2:$C$822,3,0)</f>
        <v>SUR</v>
      </c>
      <c r="B24" s="124">
        <v>984</v>
      </c>
      <c r="C24" s="148" t="str">
        <f>VLOOKUP(B24,'[1]LISTADO ATM'!$A$2:$B$822,2,0)</f>
        <v xml:space="preserve">ATM Oficina Neiba II </v>
      </c>
      <c r="D24" s="125" t="s">
        <v>2551</v>
      </c>
      <c r="E24" s="128">
        <v>3335907342</v>
      </c>
    </row>
    <row r="25" spans="1:5" ht="18" x14ac:dyDescent="0.25">
      <c r="A25" s="124" t="str">
        <f>VLOOKUP(B25,'[1]LISTADO ATM'!$A$2:$C$822,3,0)</f>
        <v>NORTE</v>
      </c>
      <c r="B25" s="124">
        <v>606</v>
      </c>
      <c r="C25" s="148" t="str">
        <f>VLOOKUP(B25,'[1]LISTADO ATM'!$A$2:$B$822,2,0)</f>
        <v xml:space="preserve">ATM UNP Manolo Tavarez Justo </v>
      </c>
      <c r="D25" s="125" t="s">
        <v>2551</v>
      </c>
      <c r="E25" s="128">
        <v>3335907345</v>
      </c>
    </row>
    <row r="26" spans="1:5" ht="18" x14ac:dyDescent="0.25">
      <c r="A26" s="124" t="str">
        <f>VLOOKUP(B26,'[1]LISTADO ATM'!$A$2:$C$822,3,0)</f>
        <v>NORTE</v>
      </c>
      <c r="B26" s="124">
        <v>4</v>
      </c>
      <c r="C26" s="148" t="str">
        <f>VLOOKUP(B26,'[1]LISTADO ATM'!$A$2:$B$822,2,0)</f>
        <v>ATM Avenida Rivas</v>
      </c>
      <c r="D26" s="125" t="s">
        <v>2551</v>
      </c>
      <c r="E26" s="128">
        <v>3335907347</v>
      </c>
    </row>
    <row r="27" spans="1:5" ht="18" x14ac:dyDescent="0.25">
      <c r="A27" s="124" t="str">
        <f>VLOOKUP(B27,'[1]LISTADO ATM'!$A$2:$C$822,3,0)</f>
        <v>NORTE</v>
      </c>
      <c r="B27" s="124">
        <v>763</v>
      </c>
      <c r="C27" s="148" t="str">
        <f>VLOOKUP(B27,'[1]LISTADO ATM'!$A$2:$B$822,2,0)</f>
        <v xml:space="preserve">ATM UNP Montellano </v>
      </c>
      <c r="D27" s="125" t="s">
        <v>2551</v>
      </c>
      <c r="E27" s="128">
        <v>3335907356</v>
      </c>
    </row>
    <row r="28" spans="1:5" ht="18" x14ac:dyDescent="0.25">
      <c r="A28" s="124" t="str">
        <f>VLOOKUP(B28,'[1]LISTADO ATM'!$A$2:$C$822,3,0)</f>
        <v>DISTRITO NACIONAL</v>
      </c>
      <c r="B28" s="124">
        <v>717</v>
      </c>
      <c r="C28" s="148" t="str">
        <f>VLOOKUP(B28,'[1]LISTADO ATM'!$A$2:$B$822,2,0)</f>
        <v xml:space="preserve">ATM Oficina Los Alcarrizos </v>
      </c>
      <c r="D28" s="125" t="s">
        <v>2551</v>
      </c>
      <c r="E28" s="128">
        <v>3335907749</v>
      </c>
    </row>
    <row r="29" spans="1:5" ht="18" x14ac:dyDescent="0.25">
      <c r="A29" s="124" t="str">
        <f>VLOOKUP(B29,'[1]LISTADO ATM'!$A$2:$C$822,3,0)</f>
        <v>DISTRITO NACIONAL</v>
      </c>
      <c r="B29" s="124">
        <v>26</v>
      </c>
      <c r="C29" s="148" t="str">
        <f>VLOOKUP(B29,'[1]LISTADO ATM'!$A$2:$B$822,2,0)</f>
        <v>ATM S/M Jumbo San Isidro</v>
      </c>
      <c r="D29" s="125" t="s">
        <v>2551</v>
      </c>
      <c r="E29" s="128">
        <v>3335907769</v>
      </c>
    </row>
    <row r="30" spans="1:5" ht="18" x14ac:dyDescent="0.25">
      <c r="A30" s="124" t="str">
        <f>VLOOKUP(B30,'[1]LISTADO ATM'!$A$2:$C$822,3,0)</f>
        <v>DISTRITO NACIONAL</v>
      </c>
      <c r="B30" s="124">
        <v>441</v>
      </c>
      <c r="C30" s="148" t="str">
        <f>VLOOKUP(B30,'[1]LISTADO ATM'!$A$2:$B$822,2,0)</f>
        <v>ATM Estacion de Servicio Romulo Betancour</v>
      </c>
      <c r="D30" s="125" t="s">
        <v>2551</v>
      </c>
      <c r="E30" s="128">
        <v>3335907785</v>
      </c>
    </row>
    <row r="31" spans="1:5" ht="18" x14ac:dyDescent="0.25">
      <c r="A31" s="124" t="str">
        <f>VLOOKUP(B31,'[1]LISTADO ATM'!$A$2:$C$822,3,0)</f>
        <v>DISTRITO NACIONAL</v>
      </c>
      <c r="B31" s="124">
        <v>551</v>
      </c>
      <c r="C31" s="148" t="str">
        <f>VLOOKUP(B31,'[1]LISTADO ATM'!$A$2:$B$822,2,0)</f>
        <v xml:space="preserve">ATM Oficina Padre Castellanos </v>
      </c>
      <c r="D31" s="125" t="s">
        <v>2551</v>
      </c>
      <c r="E31" s="128">
        <v>3335907789</v>
      </c>
    </row>
    <row r="32" spans="1:5" ht="18" x14ac:dyDescent="0.25">
      <c r="A32" s="124" t="str">
        <f>VLOOKUP(B32,'[1]LISTADO ATM'!$A$2:$C$822,3,0)</f>
        <v>DISTRITO NACIONAL</v>
      </c>
      <c r="B32" s="124">
        <v>461</v>
      </c>
      <c r="C32" s="148" t="str">
        <f>VLOOKUP(B32,'[1]LISTADO ATM'!$A$2:$B$822,2,0)</f>
        <v xml:space="preserve">ATM Autobanco Sarasota I </v>
      </c>
      <c r="D32" s="125" t="s">
        <v>2551</v>
      </c>
      <c r="E32" s="128">
        <v>3335907826</v>
      </c>
    </row>
    <row r="33" spans="1:5" ht="18" x14ac:dyDescent="0.25">
      <c r="A33" s="124" t="str">
        <f>VLOOKUP(B33,'[1]LISTADO ATM'!$A$2:$C$822,3,0)</f>
        <v>DISTRITO NACIONAL</v>
      </c>
      <c r="B33" s="124">
        <v>415</v>
      </c>
      <c r="C33" s="148" t="str">
        <f>VLOOKUP(B33,'[1]LISTADO ATM'!$A$2:$B$822,2,0)</f>
        <v xml:space="preserve">ATM Autobanco San Martín I </v>
      </c>
      <c r="D33" s="125" t="s">
        <v>2551</v>
      </c>
      <c r="E33" s="128">
        <v>3335907958</v>
      </c>
    </row>
    <row r="34" spans="1:5" ht="18" x14ac:dyDescent="0.25">
      <c r="A34" s="124" t="str">
        <f>VLOOKUP(B34,'[1]LISTADO ATM'!$A$2:$C$822,3,0)</f>
        <v>SUR</v>
      </c>
      <c r="B34" s="124">
        <v>537</v>
      </c>
      <c r="C34" s="148" t="str">
        <f>VLOOKUP(B34,'[1]LISTADO ATM'!$A$2:$B$822,2,0)</f>
        <v xml:space="preserve">ATM Estación Texaco Enriquillo (Barahona) </v>
      </c>
      <c r="D34" s="125" t="s">
        <v>2551</v>
      </c>
      <c r="E34" s="138">
        <v>3335906533</v>
      </c>
    </row>
    <row r="35" spans="1:5" ht="18" x14ac:dyDescent="0.25">
      <c r="A35" s="124" t="str">
        <f>VLOOKUP(B35,'[1]LISTADO ATM'!$A$2:$C$822,3,0)</f>
        <v>DISTRITO NACIONAL</v>
      </c>
      <c r="B35" s="124">
        <v>590</v>
      </c>
      <c r="C35" s="148" t="str">
        <f>VLOOKUP(B35,'[1]LISTADO ATM'!$A$2:$B$822,2,0)</f>
        <v xml:space="preserve">ATM Olé Aut. Las Américas </v>
      </c>
      <c r="D35" s="125" t="s">
        <v>2551</v>
      </c>
      <c r="E35" s="126">
        <v>3335907051</v>
      </c>
    </row>
    <row r="36" spans="1:5" ht="18" x14ac:dyDescent="0.25">
      <c r="A36" s="124" t="str">
        <f>VLOOKUP(B36,'[1]LISTADO ATM'!$A$2:$C$822,3,0)</f>
        <v>DISTRITO NACIONAL</v>
      </c>
      <c r="B36" s="124">
        <v>507</v>
      </c>
      <c r="C36" s="148" t="str">
        <f>VLOOKUP(B36,'[1]LISTADO ATM'!$A$2:$B$822,2,0)</f>
        <v>ATM Estación Sigma Boca Chica</v>
      </c>
      <c r="D36" s="125" t="s">
        <v>2551</v>
      </c>
      <c r="E36" s="138">
        <v>3335907364</v>
      </c>
    </row>
    <row r="37" spans="1:5" ht="18" x14ac:dyDescent="0.25">
      <c r="A37" s="124" t="str">
        <f>VLOOKUP(B37,'[1]LISTADO ATM'!$A$2:$C$822,3,0)</f>
        <v>NORTE</v>
      </c>
      <c r="B37" s="124">
        <v>747</v>
      </c>
      <c r="C37" s="148" t="str">
        <f>VLOOKUP(B37,'[1]LISTADO ATM'!$A$2:$B$822,2,0)</f>
        <v xml:space="preserve">ATM Club BR (Santiago) </v>
      </c>
      <c r="D37" s="125" t="s">
        <v>2551</v>
      </c>
      <c r="E37" s="126">
        <v>3335907366</v>
      </c>
    </row>
    <row r="38" spans="1:5" ht="18" x14ac:dyDescent="0.25">
      <c r="A38" s="124" t="str">
        <f>VLOOKUP(B38,'[1]LISTADO ATM'!$A$2:$C$822,3,0)</f>
        <v>DISTRITO NACIONAL</v>
      </c>
      <c r="B38" s="124">
        <v>580</v>
      </c>
      <c r="C38" s="148" t="str">
        <f>VLOOKUP(B38,'[1]LISTADO ATM'!$A$2:$B$822,2,0)</f>
        <v xml:space="preserve">ATM Edificio Propagas </v>
      </c>
      <c r="D38" s="125" t="s">
        <v>2551</v>
      </c>
      <c r="E38" s="126">
        <v>3335907814</v>
      </c>
    </row>
    <row r="39" spans="1:5" ht="18" x14ac:dyDescent="0.25">
      <c r="A39" s="124" t="str">
        <f>VLOOKUP(B39,'[1]LISTADO ATM'!$A$2:$C$822,3,0)</f>
        <v>NORTE</v>
      </c>
      <c r="B39" s="124">
        <v>350</v>
      </c>
      <c r="C39" s="148" t="str">
        <f>VLOOKUP(B39,'[1]LISTADO ATM'!$A$2:$B$822,2,0)</f>
        <v xml:space="preserve">ATM Oficina Villa Tapia </v>
      </c>
      <c r="D39" s="125" t="s">
        <v>2551</v>
      </c>
      <c r="E39" s="128">
        <v>3335905816</v>
      </c>
    </row>
    <row r="40" spans="1:5" ht="18" x14ac:dyDescent="0.25">
      <c r="A40" s="124" t="str">
        <f>VLOOKUP(B40,'[1]LISTADO ATM'!$A$2:$C$822,3,0)</f>
        <v>NORTE</v>
      </c>
      <c r="B40" s="124">
        <v>63</v>
      </c>
      <c r="C40" s="148" t="str">
        <f>VLOOKUP(B40,'[1]LISTADO ATM'!$A$2:$B$822,2,0)</f>
        <v xml:space="preserve">ATM Oficina Villa Vásquez (Montecristi) </v>
      </c>
      <c r="D40" s="125" t="s">
        <v>2551</v>
      </c>
      <c r="E40" s="128">
        <v>3335907378</v>
      </c>
    </row>
    <row r="41" spans="1:5" ht="18" x14ac:dyDescent="0.25">
      <c r="A41" s="124" t="str">
        <f>VLOOKUP(B41,'[1]LISTADO ATM'!$A$2:$C$822,3,0)</f>
        <v>NORTE</v>
      </c>
      <c r="B41" s="124">
        <v>157</v>
      </c>
      <c r="C41" s="148" t="str">
        <f>VLOOKUP(B41,'[1]LISTADO ATM'!$A$2:$B$822,2,0)</f>
        <v xml:space="preserve">ATM Oficina Samaná </v>
      </c>
      <c r="D41" s="125" t="s">
        <v>2551</v>
      </c>
      <c r="E41" s="128">
        <v>3335908207</v>
      </c>
    </row>
    <row r="42" spans="1:5" ht="18" x14ac:dyDescent="0.25">
      <c r="A42" s="124" t="str">
        <f>VLOOKUP(B42,'[1]LISTADO ATM'!$A$2:$C$822,3,0)</f>
        <v>NORTE</v>
      </c>
      <c r="B42" s="124">
        <v>136</v>
      </c>
      <c r="C42" s="148" t="str">
        <f>VLOOKUP(B42,'[1]LISTADO ATM'!$A$2:$B$822,2,0)</f>
        <v>ATM S/M Xtra (Santiago)</v>
      </c>
      <c r="D42" s="125" t="s">
        <v>2551</v>
      </c>
      <c r="E42" s="128">
        <v>3335908209</v>
      </c>
    </row>
    <row r="43" spans="1:5" ht="18" x14ac:dyDescent="0.25">
      <c r="A43" s="124" t="str">
        <f>VLOOKUP(B43,'[1]LISTADO ATM'!$A$2:$C$822,3,0)</f>
        <v>NORTE</v>
      </c>
      <c r="B43" s="124">
        <v>151</v>
      </c>
      <c r="C43" s="148" t="str">
        <f>VLOOKUP(B43,'[1]LISTADO ATM'!$A$2:$B$822,2,0)</f>
        <v xml:space="preserve">ATM Oficina Nagua </v>
      </c>
      <c r="D43" s="125" t="s">
        <v>2551</v>
      </c>
      <c r="E43" s="128">
        <v>3335908344</v>
      </c>
    </row>
    <row r="44" spans="1:5" ht="18" x14ac:dyDescent="0.25">
      <c r="A44" s="124" t="str">
        <f>VLOOKUP(B44,'[1]LISTADO ATM'!$A$2:$C$822,3,0)</f>
        <v>NORTE</v>
      </c>
      <c r="B44" s="124">
        <v>728</v>
      </c>
      <c r="C44" s="148" t="str">
        <f>VLOOKUP(B44,'[1]LISTADO ATM'!$A$2:$B$822,2,0)</f>
        <v xml:space="preserve">ATM UNP La Vega Oficina Regional Norcentral </v>
      </c>
      <c r="D44" s="125" t="s">
        <v>2551</v>
      </c>
      <c r="E44" s="128">
        <v>3335908363</v>
      </c>
    </row>
    <row r="45" spans="1:5" ht="18" x14ac:dyDescent="0.25">
      <c r="A45" s="124" t="str">
        <f>VLOOKUP(B45,'[1]LISTADO ATM'!$A$2:$C$822,3,0)</f>
        <v>NORTE</v>
      </c>
      <c r="B45" s="124">
        <v>144</v>
      </c>
      <c r="C45" s="148" t="str">
        <f>VLOOKUP(B45,'[1]LISTADO ATM'!$A$2:$B$822,2,0)</f>
        <v xml:space="preserve">ATM Oficina Villa Altagracia </v>
      </c>
      <c r="D45" s="125" t="s">
        <v>2551</v>
      </c>
      <c r="E45" s="128">
        <v>3335908546</v>
      </c>
    </row>
    <row r="46" spans="1:5" ht="18" x14ac:dyDescent="0.25">
      <c r="A46" s="124" t="str">
        <f>VLOOKUP(B46,'[1]LISTADO ATM'!$A$2:$C$822,3,0)</f>
        <v>ESTE</v>
      </c>
      <c r="B46" s="124">
        <v>844</v>
      </c>
      <c r="C46" s="148" t="str">
        <f>VLOOKUP(B46,'[1]LISTADO ATM'!$A$2:$B$822,2,0)</f>
        <v xml:space="preserve">ATM San Juan Shopping Center (Bávaro) </v>
      </c>
      <c r="D46" s="125" t="s">
        <v>2551</v>
      </c>
      <c r="E46" s="138">
        <v>3335904791</v>
      </c>
    </row>
    <row r="47" spans="1:5" ht="18" x14ac:dyDescent="0.25">
      <c r="A47" s="124" t="str">
        <f>VLOOKUP(B47,'[1]LISTADO ATM'!$A$2:$C$822,3,0)</f>
        <v>NORTE</v>
      </c>
      <c r="B47" s="124">
        <v>888</v>
      </c>
      <c r="C47" s="148" t="str">
        <f>VLOOKUP(B47,'[1]LISTADO ATM'!$A$2:$B$822,2,0)</f>
        <v>ATM Oficina galeria 56 II (SFM)</v>
      </c>
      <c r="D47" s="125" t="s">
        <v>2551</v>
      </c>
      <c r="E47" s="126">
        <v>3335907967</v>
      </c>
    </row>
    <row r="48" spans="1:5" ht="18" x14ac:dyDescent="0.25">
      <c r="A48" s="124" t="str">
        <f>VLOOKUP(B48,'[1]LISTADO ATM'!$A$2:$C$822,3,0)</f>
        <v>SUR</v>
      </c>
      <c r="B48" s="124">
        <v>766</v>
      </c>
      <c r="C48" s="148" t="str">
        <f>VLOOKUP(B48,'[1]LISTADO ATM'!$A$2:$B$822,2,0)</f>
        <v xml:space="preserve">ATM Oficina Azua II </v>
      </c>
      <c r="D48" s="125" t="s">
        <v>2551</v>
      </c>
      <c r="E48" s="126">
        <v>3335908190</v>
      </c>
    </row>
    <row r="49" spans="1:5" ht="18" x14ac:dyDescent="0.25">
      <c r="A49" s="124" t="str">
        <f>VLOOKUP(B49,'[1]LISTADO ATM'!$A$2:$C$822,3,0)</f>
        <v>NORTE</v>
      </c>
      <c r="B49" s="124">
        <v>752</v>
      </c>
      <c r="C49" s="148" t="str">
        <f>VLOOKUP(B49,'[1]LISTADO ATM'!$A$2:$B$822,2,0)</f>
        <v xml:space="preserve">ATM UNP Las Carolinas (La Vega) </v>
      </c>
      <c r="D49" s="125" t="s">
        <v>2551</v>
      </c>
      <c r="E49" s="126">
        <v>3335908520</v>
      </c>
    </row>
    <row r="50" spans="1:5" ht="18" x14ac:dyDescent="0.25">
      <c r="A50" s="124" t="str">
        <f>VLOOKUP(B50,'[1]LISTADO ATM'!$A$2:$C$822,3,0)</f>
        <v>ESTE</v>
      </c>
      <c r="B50" s="124">
        <v>429</v>
      </c>
      <c r="C50" s="148" t="str">
        <f>VLOOKUP(B50,'[1]LISTADO ATM'!$A$2:$B$822,2,0)</f>
        <v xml:space="preserve">ATM Oficina Jumbo La Romana </v>
      </c>
      <c r="D50" s="125" t="s">
        <v>2551</v>
      </c>
      <c r="E50" s="128">
        <v>3335904850</v>
      </c>
    </row>
    <row r="51" spans="1:5" ht="18" customHeight="1" x14ac:dyDescent="0.25">
      <c r="A51" s="124" t="str">
        <f>VLOOKUP(B51,'[1]LISTADO ATM'!$A$2:$C$822,3,0)</f>
        <v>NORTE</v>
      </c>
      <c r="B51" s="124">
        <v>189</v>
      </c>
      <c r="C51" s="148" t="str">
        <f>VLOOKUP(B51,'[1]LISTADO ATM'!$A$2:$B$822,2,0)</f>
        <v xml:space="preserve">ATM Comando Regional Cibao Central P.N. </v>
      </c>
      <c r="D51" s="125" t="s">
        <v>2551</v>
      </c>
      <c r="E51" s="128">
        <v>3335908204</v>
      </c>
    </row>
    <row r="52" spans="1:5" ht="18" x14ac:dyDescent="0.25">
      <c r="A52" s="124" t="str">
        <f>VLOOKUP(B52,'[1]LISTADO ATM'!$A$2:$C$822,3,0)</f>
        <v>NORTE</v>
      </c>
      <c r="B52" s="124">
        <v>878</v>
      </c>
      <c r="C52" s="148" t="str">
        <f>VLOOKUP(B52,'[1]LISTADO ATM'!$A$2:$B$822,2,0)</f>
        <v>ATM UNP Cabral Y Baez</v>
      </c>
      <c r="D52" s="125" t="s">
        <v>2551</v>
      </c>
      <c r="E52" s="128">
        <v>3335908219</v>
      </c>
    </row>
    <row r="53" spans="1:5" ht="18" x14ac:dyDescent="0.25">
      <c r="A53" s="124" t="str">
        <f>VLOOKUP(B53,'[1]LISTADO ATM'!$A$2:$C$822,3,0)</f>
        <v>NORTE</v>
      </c>
      <c r="B53" s="124">
        <v>720</v>
      </c>
      <c r="C53" s="148" t="str">
        <f>VLOOKUP(B53,'[1]LISTADO ATM'!$A$2:$B$822,2,0)</f>
        <v xml:space="preserve">ATM OMSA (Santiago) </v>
      </c>
      <c r="D53" s="125" t="s">
        <v>2551</v>
      </c>
      <c r="E53" s="126">
        <v>3335907780</v>
      </c>
    </row>
    <row r="54" spans="1:5" ht="18" x14ac:dyDescent="0.25">
      <c r="A54" s="124" t="e">
        <f>VLOOKUP(B54,'[1]LISTADO ATM'!$A$2:$C$822,3,0)</f>
        <v>#N/A</v>
      </c>
      <c r="B54" s="124"/>
      <c r="C54" s="148" t="e">
        <f>VLOOKUP(B54,'[1]LISTADO ATM'!$A$2:$B$822,2,0)</f>
        <v>#N/A</v>
      </c>
      <c r="D54" s="125" t="s">
        <v>2551</v>
      </c>
      <c r="E54" s="126"/>
    </row>
    <row r="55" spans="1:5" ht="18" x14ac:dyDescent="0.25">
      <c r="A55" s="124" t="e">
        <f>VLOOKUP(B55,'[1]LISTADO ATM'!$A$2:$C$822,3,0)</f>
        <v>#N/A</v>
      </c>
      <c r="B55" s="124"/>
      <c r="C55" s="148" t="e">
        <f>VLOOKUP(B55,'[1]LISTADO ATM'!$A$2:$B$822,2,0)</f>
        <v>#N/A</v>
      </c>
      <c r="D55" s="125" t="s">
        <v>2551</v>
      </c>
      <c r="E55" s="126"/>
    </row>
    <row r="56" spans="1:5" ht="18.75" thickBot="1" x14ac:dyDescent="0.3">
      <c r="A56" s="97" t="s">
        <v>2473</v>
      </c>
      <c r="B56" s="139">
        <f>COUNT(B9:B55)</f>
        <v>45</v>
      </c>
      <c r="C56" s="183"/>
      <c r="D56" s="184"/>
      <c r="E56" s="185"/>
    </row>
    <row r="57" spans="1:5" x14ac:dyDescent="0.25">
      <c r="B57" s="99"/>
      <c r="E57" s="99"/>
    </row>
    <row r="58" spans="1:5" ht="18" x14ac:dyDescent="0.25">
      <c r="A58" s="180" t="s">
        <v>2474</v>
      </c>
      <c r="B58" s="181"/>
      <c r="C58" s="181"/>
      <c r="D58" s="181"/>
      <c r="E58" s="182"/>
    </row>
    <row r="59" spans="1:5" ht="18.75" customHeight="1" x14ac:dyDescent="0.25">
      <c r="A59" s="96" t="s">
        <v>15</v>
      </c>
      <c r="B59" s="96" t="s">
        <v>2416</v>
      </c>
      <c r="C59" s="96" t="s">
        <v>46</v>
      </c>
      <c r="D59" s="96" t="s">
        <v>2419</v>
      </c>
      <c r="E59" s="96" t="s">
        <v>2417</v>
      </c>
    </row>
    <row r="60" spans="1:5" ht="18" x14ac:dyDescent="0.25">
      <c r="A60" s="124" t="str">
        <f>VLOOKUP(B60,'[1]LISTADO ATM'!$A$2:$C$822,3,0)</f>
        <v>DISTRITO NACIONAL</v>
      </c>
      <c r="B60" s="124">
        <v>420</v>
      </c>
      <c r="C60" s="148" t="str">
        <f>VLOOKUP(B60,'[1]LISTADO ATM'!$A$2:$B$822,2,0)</f>
        <v xml:space="preserve">ATM DGII Av. Lincoln </v>
      </c>
      <c r="D60" s="125" t="s">
        <v>2544</v>
      </c>
      <c r="E60" s="126">
        <v>3335905004</v>
      </c>
    </row>
    <row r="61" spans="1:5" ht="18" x14ac:dyDescent="0.25">
      <c r="A61" s="124" t="str">
        <f>VLOOKUP(B61,'[1]LISTADO ATM'!$A$2:$C$822,3,0)</f>
        <v>SUR</v>
      </c>
      <c r="B61" s="124">
        <v>297</v>
      </c>
      <c r="C61" s="148" t="str">
        <f>VLOOKUP(B61,'[1]LISTADO ATM'!$A$2:$B$822,2,0)</f>
        <v xml:space="preserve">ATM S/M Cadena Ocoa </v>
      </c>
      <c r="D61" s="125" t="s">
        <v>2544</v>
      </c>
      <c r="E61" s="126">
        <v>3335907293</v>
      </c>
    </row>
    <row r="62" spans="1:5" ht="18" x14ac:dyDescent="0.25">
      <c r="A62" s="124" t="str">
        <f>VLOOKUP(B62,'[1]LISTADO ATM'!$A$2:$C$822,3,0)</f>
        <v>SUR</v>
      </c>
      <c r="B62" s="124">
        <v>764</v>
      </c>
      <c r="C62" s="148" t="str">
        <f>VLOOKUP(B62,'[1]LISTADO ATM'!$A$2:$B$822,2,0)</f>
        <v xml:space="preserve">ATM Oficina Elías Piña </v>
      </c>
      <c r="D62" s="125" t="s">
        <v>2544</v>
      </c>
      <c r="E62" s="126">
        <v>3335907332</v>
      </c>
    </row>
    <row r="63" spans="1:5" ht="18" x14ac:dyDescent="0.25">
      <c r="A63" s="94" t="str">
        <f>VLOOKUP(B63,'[1]LISTADO ATM'!$A$2:$C$822,3,0)</f>
        <v>DISTRITO NACIONAL</v>
      </c>
      <c r="B63" s="124">
        <v>576</v>
      </c>
      <c r="C63" s="126" t="str">
        <f>VLOOKUP(B63,'[1]LISTADO ATM'!$A$2:$B$822,2,0)</f>
        <v xml:space="preserve">ATM IDSS </v>
      </c>
      <c r="D63" s="125" t="s">
        <v>2544</v>
      </c>
      <c r="E63" s="126">
        <v>3335903643</v>
      </c>
    </row>
    <row r="64" spans="1:5" ht="18.75" thickBot="1" x14ac:dyDescent="0.3">
      <c r="A64" s="97" t="s">
        <v>2473</v>
      </c>
      <c r="B64" s="139">
        <f>COUNT(B60:B63)</f>
        <v>4</v>
      </c>
      <c r="C64" s="183"/>
      <c r="D64" s="184"/>
      <c r="E64" s="185"/>
    </row>
    <row r="65" spans="1:5" ht="15.75" thickBot="1" x14ac:dyDescent="0.3">
      <c r="B65" s="99"/>
      <c r="E65" s="99"/>
    </row>
    <row r="66" spans="1:5" ht="18.75" thickBot="1" x14ac:dyDescent="0.3">
      <c r="A66" s="167" t="s">
        <v>2475</v>
      </c>
      <c r="B66" s="168"/>
      <c r="C66" s="168"/>
      <c r="D66" s="168"/>
      <c r="E66" s="169"/>
    </row>
    <row r="67" spans="1:5" ht="18.75" customHeight="1" x14ac:dyDescent="0.25">
      <c r="A67" s="96" t="s">
        <v>15</v>
      </c>
      <c r="B67" s="96" t="s">
        <v>2416</v>
      </c>
      <c r="C67" s="96" t="s">
        <v>46</v>
      </c>
      <c r="D67" s="96" t="s">
        <v>2419</v>
      </c>
      <c r="E67" s="96" t="s">
        <v>2417</v>
      </c>
    </row>
    <row r="68" spans="1:5" ht="18" x14ac:dyDescent="0.25">
      <c r="A68" s="124" t="str">
        <f>VLOOKUP(B68,'[1]LISTADO ATM'!$A$2:$C$822,3,0)</f>
        <v>DISTRITO NACIONAL</v>
      </c>
      <c r="B68" s="124">
        <v>593</v>
      </c>
      <c r="C68" s="124" t="str">
        <f>VLOOKUP(B68,'[1]LISTADO ATM'!$A$2:$B$822,2,0)</f>
        <v xml:space="preserve">ATM Ministerio Fuerzas Armadas II </v>
      </c>
      <c r="D68" s="127" t="s">
        <v>2437</v>
      </c>
      <c r="E68" s="128">
        <v>3335902252</v>
      </c>
    </row>
    <row r="69" spans="1:5" ht="18" x14ac:dyDescent="0.25">
      <c r="A69" s="124" t="str">
        <f>VLOOKUP(B69,'[1]LISTADO ATM'!$A$2:$C$822,3,0)</f>
        <v>ESTE</v>
      </c>
      <c r="B69" s="124">
        <v>912</v>
      </c>
      <c r="C69" s="124" t="str">
        <f>VLOOKUP(B69,'[1]LISTADO ATM'!$A$2:$B$822,2,0)</f>
        <v xml:space="preserve">ATM Oficina San Pedro II </v>
      </c>
      <c r="D69" s="127" t="s">
        <v>2437</v>
      </c>
      <c r="E69" s="128">
        <v>3335908772</v>
      </c>
    </row>
    <row r="70" spans="1:5" ht="18.75" thickBot="1" x14ac:dyDescent="0.3">
      <c r="A70" s="116"/>
      <c r="B70" s="139">
        <f>COUNT(B68:B69)</f>
        <v>2</v>
      </c>
      <c r="C70" s="105"/>
      <c r="D70" s="105"/>
      <c r="E70" s="105"/>
    </row>
    <row r="71" spans="1:5" ht="15.75" thickBot="1" x14ac:dyDescent="0.3">
      <c r="B71" s="99"/>
      <c r="E71" s="99"/>
    </row>
    <row r="72" spans="1:5" ht="18.75" thickBot="1" x14ac:dyDescent="0.3">
      <c r="A72" s="167" t="s">
        <v>2535</v>
      </c>
      <c r="B72" s="168"/>
      <c r="C72" s="168"/>
      <c r="D72" s="168"/>
      <c r="E72" s="169"/>
    </row>
    <row r="73" spans="1:5" ht="18" customHeight="1" x14ac:dyDescent="0.25">
      <c r="A73" s="96" t="s">
        <v>15</v>
      </c>
      <c r="B73" s="96" t="s">
        <v>2416</v>
      </c>
      <c r="C73" s="96" t="s">
        <v>46</v>
      </c>
      <c r="D73" s="96" t="s">
        <v>2419</v>
      </c>
      <c r="E73" s="96" t="s">
        <v>2417</v>
      </c>
    </row>
    <row r="74" spans="1:5" ht="18" x14ac:dyDescent="0.25">
      <c r="A74" s="94" t="str">
        <f>VLOOKUP(B74,'[1]LISTADO ATM'!$A$2:$C$822,3,0)</f>
        <v>DISTRITO NACIONAL</v>
      </c>
      <c r="B74" s="124">
        <v>577</v>
      </c>
      <c r="C74" s="126" t="str">
        <f>VLOOKUP(B74,'[1]LISTADO ATM'!$A$2:$B$822,2,0)</f>
        <v xml:space="preserve">ATM Olé Ave. Duarte </v>
      </c>
      <c r="D74" s="124" t="s">
        <v>2482</v>
      </c>
      <c r="E74" s="138">
        <v>3335903625</v>
      </c>
    </row>
    <row r="75" spans="1:5" ht="18" x14ac:dyDescent="0.25">
      <c r="A75" s="94" t="str">
        <f>VLOOKUP(B75,'[1]LISTADO ATM'!$A$2:$C$822,3,0)</f>
        <v>DISTRITO NACIONAL</v>
      </c>
      <c r="B75" s="124">
        <v>724</v>
      </c>
      <c r="C75" s="126" t="str">
        <f>VLOOKUP(B75,'[1]LISTADO ATM'!$A$2:$B$822,2,0)</f>
        <v xml:space="preserve">ATM El Huacal I </v>
      </c>
      <c r="D75" s="124" t="s">
        <v>2482</v>
      </c>
      <c r="E75" s="126">
        <v>3335907757</v>
      </c>
    </row>
    <row r="76" spans="1:5" ht="18" customHeight="1" x14ac:dyDescent="0.25">
      <c r="A76" s="94" t="str">
        <f>VLOOKUP(B76,'[1]LISTADO ATM'!$A$2:$C$822,3,0)</f>
        <v>DISTRITO NACIONAL</v>
      </c>
      <c r="B76" s="124">
        <v>696</v>
      </c>
      <c r="C76" s="126" t="str">
        <f>VLOOKUP(B76,'[1]LISTADO ATM'!$A$2:$B$822,2,0)</f>
        <v>ATM Olé Jacobo Majluta</v>
      </c>
      <c r="D76" s="124" t="s">
        <v>2482</v>
      </c>
      <c r="E76" s="126">
        <v>3335908198</v>
      </c>
    </row>
    <row r="77" spans="1:5" ht="18" x14ac:dyDescent="0.25">
      <c r="A77" s="94" t="str">
        <f>VLOOKUP(B77,'[1]LISTADO ATM'!$A$2:$C$822,3,0)</f>
        <v>ESTE</v>
      </c>
      <c r="B77" s="124">
        <v>480</v>
      </c>
      <c r="C77" s="126" t="str">
        <f>VLOOKUP(B77,'[1]LISTADO ATM'!$A$2:$B$822,2,0)</f>
        <v>ATM UNP Farmaconal Higuey</v>
      </c>
      <c r="D77" s="124" t="s">
        <v>2482</v>
      </c>
      <c r="E77" s="126" t="s">
        <v>2735</v>
      </c>
    </row>
    <row r="78" spans="1:5" ht="18" x14ac:dyDescent="0.25">
      <c r="A78" s="94" t="str">
        <f>VLOOKUP(B78,'[1]LISTADO ATM'!$A$2:$C$822,3,0)</f>
        <v>SUR</v>
      </c>
      <c r="B78" s="124">
        <v>825</v>
      </c>
      <c r="C78" s="126" t="str">
        <f>VLOOKUP(B78,'[1]LISTADO ATM'!$A$2:$B$822,2,0)</f>
        <v xml:space="preserve">ATM Estacion Eco Cibeles (Las Matas de Farfán) </v>
      </c>
      <c r="D78" s="124" t="s">
        <v>2482</v>
      </c>
      <c r="E78" s="126">
        <v>3335908775</v>
      </c>
    </row>
    <row r="79" spans="1:5" ht="18.75" thickBot="1" x14ac:dyDescent="0.3">
      <c r="A79" s="116" t="s">
        <v>2473</v>
      </c>
      <c r="B79" s="139">
        <f>COUNT(B74:B78)</f>
        <v>5</v>
      </c>
      <c r="C79" s="105"/>
      <c r="D79" s="105"/>
      <c r="E79" s="105"/>
    </row>
    <row r="80" spans="1:5" ht="18" customHeight="1" thickBot="1" x14ac:dyDescent="0.3">
      <c r="B80" s="99"/>
      <c r="E80" s="99"/>
    </row>
    <row r="81" spans="1:5" ht="18.75" customHeight="1" x14ac:dyDescent="0.25">
      <c r="A81" s="160" t="s">
        <v>2476</v>
      </c>
      <c r="B81" s="161"/>
      <c r="C81" s="161"/>
      <c r="D81" s="161"/>
      <c r="E81" s="162"/>
    </row>
    <row r="82" spans="1:5" ht="18" x14ac:dyDescent="0.25">
      <c r="A82" s="96" t="s">
        <v>15</v>
      </c>
      <c r="B82" s="96" t="s">
        <v>2416</v>
      </c>
      <c r="C82" s="98" t="s">
        <v>46</v>
      </c>
      <c r="D82" s="129" t="s">
        <v>2419</v>
      </c>
      <c r="E82" s="129" t="s">
        <v>2417</v>
      </c>
    </row>
    <row r="83" spans="1:5" ht="18" x14ac:dyDescent="0.25">
      <c r="A83" s="94" t="str">
        <f>VLOOKUP(B83,'[1]LISTADO ATM'!$A$2:$C$822,3,0)</f>
        <v>DISTRITO NACIONAL</v>
      </c>
      <c r="B83" s="124">
        <v>378</v>
      </c>
      <c r="C83" s="126" t="str">
        <f>VLOOKUP(B83,'[1]LISTADO ATM'!$A$2:$B$822,2,0)</f>
        <v>ATM UNP Villa Flores</v>
      </c>
      <c r="D83" s="142" t="s">
        <v>2548</v>
      </c>
      <c r="E83" s="126">
        <v>3335906874</v>
      </c>
    </row>
    <row r="84" spans="1:5" ht="18.75" customHeight="1" x14ac:dyDescent="0.25">
      <c r="A84" s="94" t="str">
        <f>VLOOKUP(B84,'[1]LISTADO ATM'!$A$2:$C$822,3,0)</f>
        <v>SUR</v>
      </c>
      <c r="B84" s="124">
        <v>880</v>
      </c>
      <c r="C84" s="126" t="str">
        <f>VLOOKUP(B84,'[1]LISTADO ATM'!$A$2:$B$822,2,0)</f>
        <v xml:space="preserve">ATM Autoservicio Barahona II </v>
      </c>
      <c r="D84" s="142" t="s">
        <v>2548</v>
      </c>
      <c r="E84" s="126">
        <v>3335907331</v>
      </c>
    </row>
    <row r="85" spans="1:5" ht="18" x14ac:dyDescent="0.25">
      <c r="A85" s="94" t="str">
        <f>VLOOKUP(B85,'[1]LISTADO ATM'!$A$2:$C$822,3,0)</f>
        <v>NORTE</v>
      </c>
      <c r="B85" s="124">
        <v>388</v>
      </c>
      <c r="C85" s="126" t="str">
        <f>VLOOKUP(B85,'[1]LISTADO ATM'!$A$2:$B$822,2,0)</f>
        <v xml:space="preserve">ATM Multicentro La Sirena Puerto Plata </v>
      </c>
      <c r="D85" s="142" t="s">
        <v>2548</v>
      </c>
      <c r="E85" s="126">
        <v>3335908053</v>
      </c>
    </row>
    <row r="86" spans="1:5" ht="18" x14ac:dyDescent="0.25">
      <c r="A86" s="94" t="str">
        <f>VLOOKUP(B86,'[1]LISTADO ATM'!$A$2:$C$822,3,0)</f>
        <v>DISTRITO NACIONAL</v>
      </c>
      <c r="B86" s="124">
        <v>160</v>
      </c>
      <c r="C86" s="126" t="str">
        <f>VLOOKUP(B86,'[1]LISTADO ATM'!$A$2:$B$822,2,0)</f>
        <v xml:space="preserve">ATM Oficina Herrera </v>
      </c>
      <c r="D86" s="142" t="s">
        <v>2548</v>
      </c>
      <c r="E86" s="126">
        <v>3335908649</v>
      </c>
    </row>
    <row r="87" spans="1:5" ht="18.75" customHeight="1" thickBot="1" x14ac:dyDescent="0.3">
      <c r="A87" s="97" t="s">
        <v>2473</v>
      </c>
      <c r="B87" s="139">
        <f>COUNT(B83:B86)</f>
        <v>4</v>
      </c>
      <c r="C87" s="105"/>
      <c r="D87" s="130"/>
      <c r="E87" s="130"/>
    </row>
    <row r="88" spans="1:5" ht="15.75" customHeight="1" thickBot="1" x14ac:dyDescent="0.3">
      <c r="B88" s="99"/>
      <c r="E88" s="99"/>
    </row>
    <row r="89" spans="1:5" ht="15.75" customHeight="1" thickBot="1" x14ac:dyDescent="0.3">
      <c r="A89" s="163" t="s">
        <v>2477</v>
      </c>
      <c r="B89" s="164"/>
      <c r="C89" s="93" t="s">
        <v>2412</v>
      </c>
      <c r="D89" s="99"/>
      <c r="E89" s="99"/>
    </row>
    <row r="90" spans="1:5" ht="15.75" customHeight="1" thickBot="1" x14ac:dyDescent="0.3">
      <c r="A90" s="165">
        <f>+B70+B79+B87</f>
        <v>11</v>
      </c>
      <c r="B90" s="166"/>
    </row>
    <row r="91" spans="1:5" ht="15.75" customHeight="1" thickBot="1" x14ac:dyDescent="0.3">
      <c r="B91" s="99"/>
      <c r="E91" s="99"/>
    </row>
    <row r="92" spans="1:5" ht="15.75" customHeight="1" thickBot="1" x14ac:dyDescent="0.3">
      <c r="A92" s="167" t="s">
        <v>2478</v>
      </c>
      <c r="B92" s="168"/>
      <c r="C92" s="168"/>
      <c r="D92" s="168"/>
      <c r="E92" s="169"/>
    </row>
    <row r="93" spans="1:5" ht="15.75" customHeight="1" x14ac:dyDescent="0.25">
      <c r="A93" s="100" t="s">
        <v>15</v>
      </c>
      <c r="B93" s="100" t="s">
        <v>2416</v>
      </c>
      <c r="C93" s="98" t="s">
        <v>46</v>
      </c>
      <c r="D93" s="170" t="s">
        <v>2419</v>
      </c>
      <c r="E93" s="171"/>
    </row>
    <row r="94" spans="1:5" ht="15.75" customHeight="1" x14ac:dyDescent="0.25">
      <c r="A94" s="141" t="str">
        <f>VLOOKUP(B94,'[1]LISTADO ATM'!$A$2:$C$822,3,0)</f>
        <v>NORTE</v>
      </c>
      <c r="B94" s="124">
        <v>964</v>
      </c>
      <c r="C94" s="124" t="str">
        <f>VLOOKUP(B94,'[1]LISTADO ATM'!$A$2:$B$822,2,0)</f>
        <v>ATM Hotel Sunscape (Norte)</v>
      </c>
      <c r="D94" s="158" t="s">
        <v>2552</v>
      </c>
      <c r="E94" s="159"/>
    </row>
    <row r="95" spans="1:5" ht="15.75" customHeight="1" x14ac:dyDescent="0.25">
      <c r="A95" s="141" t="str">
        <f>VLOOKUP(B95,'[1]LISTADO ATM'!$A$2:$C$822,3,0)</f>
        <v>DISTRITO NACIONAL</v>
      </c>
      <c r="B95" s="124">
        <v>725</v>
      </c>
      <c r="C95" s="124" t="str">
        <f>VLOOKUP(B95,'[1]LISTADO ATM'!$A$2:$B$822,2,0)</f>
        <v xml:space="preserve">ATM El Huacal II  </v>
      </c>
      <c r="D95" s="158" t="s">
        <v>2622</v>
      </c>
      <c r="E95" s="159"/>
    </row>
    <row r="96" spans="1:5" ht="15.75" customHeight="1" x14ac:dyDescent="0.25">
      <c r="A96" s="141" t="str">
        <f>VLOOKUP(B96,'[1]LISTADO ATM'!$A$2:$C$822,3,0)</f>
        <v>DISTRITO NACIONAL</v>
      </c>
      <c r="B96" s="124">
        <v>578</v>
      </c>
      <c r="C96" s="124" t="str">
        <f>VLOOKUP(B96,'[1]LISTADO ATM'!$A$2:$B$822,2,0)</f>
        <v xml:space="preserve">ATM Procuraduría General de la República </v>
      </c>
      <c r="D96" s="158" t="s">
        <v>2552</v>
      </c>
      <c r="E96" s="159"/>
    </row>
    <row r="97" spans="1:5" ht="15.75" customHeight="1" x14ac:dyDescent="0.25">
      <c r="A97" s="141" t="str">
        <f>VLOOKUP(B97,'[1]LISTADO ATM'!$A$2:$C$822,3,0)</f>
        <v>SUR</v>
      </c>
      <c r="B97" s="124">
        <v>615</v>
      </c>
      <c r="C97" s="124" t="str">
        <f>VLOOKUP(B97,'[1]LISTADO ATM'!$A$2:$B$822,2,0)</f>
        <v xml:space="preserve">ATM Estación Sunix Cabral (Barahona) </v>
      </c>
      <c r="D97" s="158" t="s">
        <v>2552</v>
      </c>
      <c r="E97" s="159"/>
    </row>
    <row r="98" spans="1:5" ht="15.75" customHeight="1" x14ac:dyDescent="0.25">
      <c r="A98" s="141" t="str">
        <f>VLOOKUP(B98,'[1]LISTADO ATM'!$A$2:$C$822,3,0)</f>
        <v>DISTRITO NACIONAL</v>
      </c>
      <c r="B98" s="124">
        <v>672</v>
      </c>
      <c r="C98" s="124" t="str">
        <f>VLOOKUP(B98,'[1]LISTADO ATM'!$A$2:$B$822,2,0)</f>
        <v>ATM Destacamento Policía Nacional La Victoria</v>
      </c>
      <c r="D98" s="158" t="s">
        <v>2552</v>
      </c>
      <c r="E98" s="159"/>
    </row>
    <row r="99" spans="1:5" ht="15.75" customHeight="1" x14ac:dyDescent="0.25">
      <c r="A99" s="141" t="str">
        <f>VLOOKUP(B99,'[1]LISTADO ATM'!$A$2:$C$822,3,0)</f>
        <v>SUR</v>
      </c>
      <c r="B99" s="124">
        <v>873</v>
      </c>
      <c r="C99" s="124" t="str">
        <f>VLOOKUP(B99,'[1]LISTADO ATM'!$A$2:$B$822,2,0)</f>
        <v xml:space="preserve">ATM Centro de Caja San Cristóbal II </v>
      </c>
      <c r="D99" s="158" t="s">
        <v>2622</v>
      </c>
      <c r="E99" s="159"/>
    </row>
    <row r="100" spans="1:5" ht="15.75" customHeight="1" x14ac:dyDescent="0.25">
      <c r="A100" s="141" t="str">
        <f>VLOOKUP(B100,'[1]LISTADO ATM'!$A$2:$C$822,3,0)</f>
        <v>DISTRITO NACIONAL</v>
      </c>
      <c r="B100" s="124">
        <v>557</v>
      </c>
      <c r="C100" s="124" t="str">
        <f>VLOOKUP(B100,'[1]LISTADO ATM'!$A$2:$B$822,2,0)</f>
        <v xml:space="preserve">ATM Multicentro La Sirena Ave. Mella </v>
      </c>
      <c r="D100" s="158" t="s">
        <v>2622</v>
      </c>
      <c r="E100" s="159"/>
    </row>
    <row r="101" spans="1:5" ht="18" x14ac:dyDescent="0.25">
      <c r="A101" s="141" t="str">
        <f>VLOOKUP(B101,'[1]LISTADO ATM'!$A$2:$C$822,3,0)</f>
        <v>NORTE</v>
      </c>
      <c r="B101" s="124">
        <v>632</v>
      </c>
      <c r="C101" s="124" t="str">
        <f>VLOOKUP(B101,'[1]LISTADO ATM'!$A$2:$B$822,2,0)</f>
        <v xml:space="preserve">ATM Autobanco Gurabo </v>
      </c>
      <c r="D101" s="158" t="s">
        <v>2552</v>
      </c>
      <c r="E101" s="159"/>
    </row>
    <row r="102" spans="1:5" ht="18" x14ac:dyDescent="0.25">
      <c r="A102" s="141" t="str">
        <f>VLOOKUP(B102,'[1]LISTADO ATM'!$A$2:$C$822,3,0)</f>
        <v>SUR</v>
      </c>
      <c r="B102" s="124">
        <v>616</v>
      </c>
      <c r="C102" s="124" t="str">
        <f>VLOOKUP(B102,'[1]LISTADO ATM'!$A$2:$B$822,2,0)</f>
        <v xml:space="preserve">ATM 5ta. Brigada Barahona </v>
      </c>
      <c r="D102" s="158" t="s">
        <v>2552</v>
      </c>
      <c r="E102" s="159"/>
    </row>
    <row r="103" spans="1:5" ht="18.75" customHeight="1" x14ac:dyDescent="0.25">
      <c r="A103" s="141" t="str">
        <f>VLOOKUP(B103,'[1]LISTADO ATM'!$A$2:$C$822,3,0)</f>
        <v>NORTE</v>
      </c>
      <c r="B103" s="124">
        <v>664</v>
      </c>
      <c r="C103" s="124" t="str">
        <f>VLOOKUP(B103,'[1]LISTADO ATM'!$A$2:$B$822,2,0)</f>
        <v>ATM S/M Asfer (Constanza)</v>
      </c>
      <c r="D103" s="158" t="s">
        <v>2552</v>
      </c>
      <c r="E103" s="159"/>
    </row>
    <row r="104" spans="1:5" ht="18" x14ac:dyDescent="0.25">
      <c r="A104" s="141" t="str">
        <f>VLOOKUP(B104,'[1]LISTADO ATM'!$A$2:$C$822,3,0)</f>
        <v>NORTE</v>
      </c>
      <c r="B104" s="124">
        <v>807</v>
      </c>
      <c r="C104" s="124" t="str">
        <f>VLOOKUP(B104,'[1]LISTADO ATM'!$A$2:$B$822,2,0)</f>
        <v xml:space="preserve">ATM S/M Morel (Mao) </v>
      </c>
      <c r="D104" s="158" t="s">
        <v>2552</v>
      </c>
      <c r="E104" s="159"/>
    </row>
    <row r="105" spans="1:5" ht="18" x14ac:dyDescent="0.25">
      <c r="A105" s="141" t="str">
        <f>VLOOKUP(B105,'[1]LISTADO ATM'!$A$2:$C$822,3,0)</f>
        <v>SUR</v>
      </c>
      <c r="B105" s="124">
        <v>750</v>
      </c>
      <c r="C105" s="124" t="str">
        <f>VLOOKUP(B105,'[1]LISTADO ATM'!$A$2:$B$822,2,0)</f>
        <v xml:space="preserve">ATM UNP Duvergé </v>
      </c>
      <c r="D105" s="158" t="s">
        <v>2552</v>
      </c>
      <c r="E105" s="159"/>
    </row>
    <row r="106" spans="1:5" ht="18" x14ac:dyDescent="0.25">
      <c r="A106" s="141" t="str">
        <f>VLOOKUP(B106,'[1]LISTADO ATM'!$A$2:$C$822,3,0)</f>
        <v>ESTE</v>
      </c>
      <c r="B106" s="124">
        <v>912</v>
      </c>
      <c r="C106" s="124" t="str">
        <f>VLOOKUP(B106,'[1]LISTADO ATM'!$A$2:$B$822,2,0)</f>
        <v xml:space="preserve">ATM Oficina San Pedro II </v>
      </c>
      <c r="D106" s="158" t="s">
        <v>2552</v>
      </c>
      <c r="E106" s="159"/>
    </row>
    <row r="107" spans="1:5" ht="18.75" thickBot="1" x14ac:dyDescent="0.3">
      <c r="A107" s="116" t="s">
        <v>2473</v>
      </c>
      <c r="B107" s="139">
        <f>COUNT(B94:B106)</f>
        <v>13</v>
      </c>
      <c r="C107" s="107"/>
      <c r="D107" s="107"/>
      <c r="E107" s="108"/>
    </row>
  </sheetData>
  <mergeCells count="27">
    <mergeCell ref="D96:E96"/>
    <mergeCell ref="D97:E97"/>
    <mergeCell ref="F1:G1"/>
    <mergeCell ref="A1:E1"/>
    <mergeCell ref="A2:E2"/>
    <mergeCell ref="A7:E7"/>
    <mergeCell ref="C56:E56"/>
    <mergeCell ref="A58:E58"/>
    <mergeCell ref="C64:E64"/>
    <mergeCell ref="A66:E66"/>
    <mergeCell ref="A72:E72"/>
    <mergeCell ref="D104:E104"/>
    <mergeCell ref="D105:E105"/>
    <mergeCell ref="D106:E106"/>
    <mergeCell ref="A81:E81"/>
    <mergeCell ref="A89:B89"/>
    <mergeCell ref="A90:B90"/>
    <mergeCell ref="A92:E92"/>
    <mergeCell ref="D103:E103"/>
    <mergeCell ref="D98:E98"/>
    <mergeCell ref="D99:E99"/>
    <mergeCell ref="D100:E100"/>
    <mergeCell ref="D101:E101"/>
    <mergeCell ref="D102:E102"/>
    <mergeCell ref="D93:E93"/>
    <mergeCell ref="D94:E94"/>
    <mergeCell ref="D95:E95"/>
  </mergeCells>
  <phoneticPr fontId="46" type="noConversion"/>
  <conditionalFormatting sqref="E28:E33 E15">
    <cfRule type="duplicateValues" dxfId="102" priority="40"/>
  </conditionalFormatting>
  <conditionalFormatting sqref="E86">
    <cfRule type="duplicateValues" dxfId="101" priority="41"/>
  </conditionalFormatting>
  <conditionalFormatting sqref="E100">
    <cfRule type="duplicateValues" dxfId="100" priority="38"/>
  </conditionalFormatting>
  <conditionalFormatting sqref="E100">
    <cfRule type="duplicateValues" dxfId="99" priority="39"/>
  </conditionalFormatting>
  <conditionalFormatting sqref="B103:B105">
    <cfRule type="duplicateValues" dxfId="98" priority="37"/>
  </conditionalFormatting>
  <conditionalFormatting sqref="B101:B102">
    <cfRule type="duplicateValues" dxfId="97" priority="36"/>
  </conditionalFormatting>
  <conditionalFormatting sqref="E101:E106">
    <cfRule type="duplicateValues" dxfId="96" priority="34"/>
  </conditionalFormatting>
  <conditionalFormatting sqref="E101:E106">
    <cfRule type="duplicateValues" dxfId="95" priority="35"/>
  </conditionalFormatting>
  <conditionalFormatting sqref="B107 B64:B67 B1:B42 B78:B84 B86:B99 B49:B62 B69:B75">
    <cfRule type="duplicateValues" dxfId="94" priority="42"/>
  </conditionalFormatting>
  <conditionalFormatting sqref="E107 E79:E84 E1:E14 E16:E18 E20:E27 E87:E99 E34:E37 E56:E62 E64:E67 E69:E74">
    <cfRule type="duplicateValues" dxfId="93" priority="43"/>
  </conditionalFormatting>
  <conditionalFormatting sqref="E107">
    <cfRule type="duplicateValues" dxfId="92" priority="44"/>
  </conditionalFormatting>
  <conditionalFormatting sqref="B100 B106">
    <cfRule type="duplicateValues" dxfId="91" priority="45"/>
  </conditionalFormatting>
  <conditionalFormatting sqref="E40">
    <cfRule type="duplicateValues" dxfId="90" priority="30"/>
  </conditionalFormatting>
  <conditionalFormatting sqref="E39">
    <cfRule type="duplicateValues" dxfId="89" priority="32"/>
  </conditionalFormatting>
  <conditionalFormatting sqref="E39:E40">
    <cfRule type="duplicateValues" dxfId="88" priority="33"/>
  </conditionalFormatting>
  <conditionalFormatting sqref="B54:B55">
    <cfRule type="duplicateValues" dxfId="87" priority="28"/>
  </conditionalFormatting>
  <conditionalFormatting sqref="E54">
    <cfRule type="duplicateValues" dxfId="86" priority="27"/>
  </conditionalFormatting>
  <conditionalFormatting sqref="E55">
    <cfRule type="duplicateValues" dxfId="85" priority="26"/>
  </conditionalFormatting>
  <conditionalFormatting sqref="E78">
    <cfRule type="duplicateValues" dxfId="84" priority="46"/>
  </conditionalFormatting>
  <conditionalFormatting sqref="B63">
    <cfRule type="duplicateValues" dxfId="83" priority="24"/>
  </conditionalFormatting>
  <conditionalFormatting sqref="E63">
    <cfRule type="duplicateValues" dxfId="82" priority="25"/>
  </conditionalFormatting>
  <conditionalFormatting sqref="B76">
    <cfRule type="duplicateValues" dxfId="81" priority="22"/>
  </conditionalFormatting>
  <conditionalFormatting sqref="E76">
    <cfRule type="duplicateValues" dxfId="80" priority="23"/>
  </conditionalFormatting>
  <conditionalFormatting sqref="E85">
    <cfRule type="duplicateValues" dxfId="79" priority="20"/>
  </conditionalFormatting>
  <conditionalFormatting sqref="B85">
    <cfRule type="duplicateValues" dxfId="78" priority="21"/>
  </conditionalFormatting>
  <conditionalFormatting sqref="B43:B49">
    <cfRule type="duplicateValues" dxfId="77" priority="19"/>
  </conditionalFormatting>
  <conditionalFormatting sqref="B43:B45">
    <cfRule type="duplicateValues" dxfId="76" priority="18"/>
  </conditionalFormatting>
  <conditionalFormatting sqref="E43:E44">
    <cfRule type="duplicateValues" dxfId="75" priority="17"/>
  </conditionalFormatting>
  <conditionalFormatting sqref="E45">
    <cfRule type="duplicateValues" dxfId="74" priority="16"/>
  </conditionalFormatting>
  <conditionalFormatting sqref="B46:B49">
    <cfRule type="duplicateValues" dxfId="73" priority="14"/>
  </conditionalFormatting>
  <conditionalFormatting sqref="E46">
    <cfRule type="duplicateValues" dxfId="72" priority="15"/>
  </conditionalFormatting>
  <conditionalFormatting sqref="E47">
    <cfRule type="duplicateValues" dxfId="71" priority="13"/>
  </conditionalFormatting>
  <conditionalFormatting sqref="E48">
    <cfRule type="duplicateValues" dxfId="70" priority="12"/>
  </conditionalFormatting>
  <conditionalFormatting sqref="E49">
    <cfRule type="duplicateValues" dxfId="69" priority="11"/>
  </conditionalFormatting>
  <conditionalFormatting sqref="E51">
    <cfRule type="duplicateValues" dxfId="68" priority="7"/>
  </conditionalFormatting>
  <conditionalFormatting sqref="B50:B52">
    <cfRule type="duplicateValues" dxfId="67" priority="8"/>
  </conditionalFormatting>
  <conditionalFormatting sqref="E50">
    <cfRule type="duplicateValues" dxfId="66" priority="9"/>
  </conditionalFormatting>
  <conditionalFormatting sqref="E52">
    <cfRule type="duplicateValues" dxfId="65" priority="10"/>
  </conditionalFormatting>
  <conditionalFormatting sqref="B53">
    <cfRule type="duplicateValues" dxfId="64" priority="5"/>
  </conditionalFormatting>
  <conditionalFormatting sqref="E53">
    <cfRule type="duplicateValues" dxfId="63" priority="6"/>
  </conditionalFormatting>
  <conditionalFormatting sqref="E75 E38 E19">
    <cfRule type="duplicateValues" dxfId="62" priority="47"/>
  </conditionalFormatting>
  <conditionalFormatting sqref="B68">
    <cfRule type="duplicateValues" dxfId="61" priority="3"/>
  </conditionalFormatting>
  <conditionalFormatting sqref="E68">
    <cfRule type="duplicateValues" dxfId="60" priority="4"/>
  </conditionalFormatting>
  <conditionalFormatting sqref="B77">
    <cfRule type="duplicateValues" dxfId="59" priority="1"/>
  </conditionalFormatting>
  <conditionalFormatting sqref="E77">
    <cfRule type="duplicateValues" dxfId="58" priority="2"/>
  </conditionalFormatting>
  <conditionalFormatting sqref="B39:B42 B49:B53">
    <cfRule type="duplicateValues" dxfId="57" priority="122299"/>
  </conditionalFormatting>
  <conditionalFormatting sqref="E41:E42">
    <cfRule type="duplicateValues" dxfId="56" priority="12230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7"/>
  <sheetViews>
    <sheetView zoomScale="110" zoomScaleNormal="110" workbookViewId="0">
      <pane ySplit="1" topLeftCell="A764" activePane="bottomLeft" state="frozen"/>
      <selection pane="bottomLeft" activeCell="A827" sqref="A82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2540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2447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2456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2483</v>
      </c>
      <c r="C255" s="38" t="s">
        <v>1275</v>
      </c>
    </row>
    <row r="256" spans="1:3" s="75" customFormat="1" x14ac:dyDescent="0.25">
      <c r="A256" s="83">
        <v>363</v>
      </c>
      <c r="B256" s="83" t="s">
        <v>2469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2467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113">
        <v>368</v>
      </c>
      <c r="B260" s="113" t="s">
        <v>2536</v>
      </c>
      <c r="C260" s="113" t="s">
        <v>1274</v>
      </c>
    </row>
    <row r="261" spans="1:3" s="75" customFormat="1" x14ac:dyDescent="0.25">
      <c r="A261" s="83">
        <v>369</v>
      </c>
      <c r="B261" s="83" t="s">
        <v>2468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2441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2461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2448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2450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2443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2542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2458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2457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2541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2462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2465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113">
        <v>663</v>
      </c>
      <c r="B511" s="113" t="s">
        <v>2543</v>
      </c>
      <c r="C511" s="113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2463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2545</v>
      </c>
      <c r="C827" s="38" t="s">
        <v>1276</v>
      </c>
    </row>
  </sheetData>
  <autoFilter ref="A1:C826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28:A1048576 A1:A826">
    <cfRule type="duplicateValues" dxfId="55" priority="2"/>
  </conditionalFormatting>
  <conditionalFormatting sqref="A827">
    <cfRule type="duplicateValues" dxfId="54" priority="1"/>
  </conditionalFormatting>
  <pageMargins left="0.7" right="0.7" top="0.75" bottom="0.75" header="0.3" footer="0.3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8" sqref="F2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6" t="s">
        <v>2421</v>
      </c>
      <c r="B1" s="187"/>
      <c r="C1" s="187"/>
      <c r="D1" s="187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/>
      <c r="B3" s="51"/>
      <c r="C3" s="51"/>
      <c r="D3" s="63"/>
      <c r="E3" s="65"/>
    </row>
    <row r="4" spans="1:5" ht="15.75" x14ac:dyDescent="0.25">
      <c r="A4" s="51"/>
      <c r="B4" s="51"/>
      <c r="C4" s="51"/>
      <c r="D4" s="63"/>
      <c r="E4" s="65"/>
    </row>
    <row r="5" spans="1:5" ht="15.75" x14ac:dyDescent="0.25">
      <c r="A5" s="51"/>
      <c r="B5" s="51"/>
      <c r="C5" s="51"/>
      <c r="D5" s="63"/>
    </row>
    <row r="6" spans="1:5" ht="15.75" x14ac:dyDescent="0.25">
      <c r="A6" s="51"/>
      <c r="B6" s="51"/>
      <c r="C6" s="51"/>
      <c r="D6" s="63"/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2425</v>
      </c>
      <c r="D12" s="51">
        <f>COUNTA(A3:A11)</f>
        <v>0</v>
      </c>
    </row>
    <row r="13" spans="1:5" ht="16.5" thickBot="1" x14ac:dyDescent="0.3">
      <c r="A13" s="48"/>
      <c r="B13" s="48"/>
      <c r="C13" s="53" t="s">
        <v>2426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2427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2428</v>
      </c>
      <c r="D15" s="55" t="e">
        <f>D13/D12</f>
        <v>#DIV/0!</v>
      </c>
    </row>
    <row r="16" spans="1:5" ht="15.75" thickBot="1" x14ac:dyDescent="0.3">
      <c r="A16" s="48"/>
      <c r="B16" s="48" t="s">
        <v>2412</v>
      </c>
      <c r="C16" s="56" t="s">
        <v>2429</v>
      </c>
      <c r="D16" s="57" t="e">
        <f>D14/D12</f>
        <v>#DIV/0!</v>
      </c>
    </row>
    <row r="17" spans="1:4" x14ac:dyDescent="0.25">
      <c r="A17" s="48"/>
      <c r="B17" s="48"/>
      <c r="C17" s="48"/>
      <c r="D17" s="48"/>
    </row>
    <row r="18" spans="1:4" ht="29.25" x14ac:dyDescent="0.25">
      <c r="A18" s="186" t="s">
        <v>2430</v>
      </c>
      <c r="B18" s="187"/>
      <c r="C18" s="187"/>
      <c r="D18" s="187"/>
    </row>
    <row r="19" spans="1:4" x14ac:dyDescent="0.25">
      <c r="A19" s="50" t="s">
        <v>2422</v>
      </c>
      <c r="B19" s="50" t="s">
        <v>18</v>
      </c>
      <c r="C19" s="50" t="s">
        <v>2431</v>
      </c>
      <c r="D19" s="50" t="s">
        <v>2432</v>
      </c>
    </row>
    <row r="20" spans="1:4" ht="15.75" x14ac:dyDescent="0.25">
      <c r="A20" s="51"/>
      <c r="B20" s="51"/>
      <c r="C20" s="63"/>
      <c r="D20" s="63"/>
    </row>
    <row r="21" spans="1:4" ht="15.75" x14ac:dyDescent="0.25">
      <c r="A21" s="51"/>
      <c r="B21" s="51"/>
      <c r="C21" s="63"/>
      <c r="D21" s="63"/>
    </row>
    <row r="22" spans="1:4" ht="15.75" x14ac:dyDescent="0.25">
      <c r="A22" s="51"/>
      <c r="B22" s="51"/>
      <c r="C22" s="63"/>
      <c r="D22" s="63"/>
    </row>
    <row r="23" spans="1:4" ht="15.75" x14ac:dyDescent="0.25">
      <c r="A23" s="51"/>
      <c r="B23" s="51"/>
      <c r="C23" s="63"/>
      <c r="D23" s="63"/>
    </row>
    <row r="24" spans="1:4" s="87" customFormat="1" ht="15.75" x14ac:dyDescent="0.25">
      <c r="A24" s="51"/>
      <c r="B24" s="51"/>
      <c r="C24" s="63"/>
      <c r="D24" s="63"/>
    </row>
    <row r="25" spans="1:4" s="87" customFormat="1" ht="15.75" x14ac:dyDescent="0.25">
      <c r="A25" s="51"/>
      <c r="B25" s="51"/>
      <c r="C25" s="63"/>
      <c r="D25" s="63"/>
    </row>
    <row r="26" spans="1:4" s="87" customFormat="1" ht="15.75" x14ac:dyDescent="0.25">
      <c r="A26" s="51"/>
      <c r="B26" s="51"/>
      <c r="C26" s="63"/>
      <c r="D26" s="63"/>
    </row>
    <row r="27" spans="1:4" s="87" customFormat="1" ht="15.75" x14ac:dyDescent="0.25">
      <c r="A27" s="51"/>
      <c r="B27" s="51"/>
      <c r="C27" s="63"/>
      <c r="D27" s="63"/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2433</v>
      </c>
      <c r="D34" s="51">
        <f>COUNTA(A20:A32)</f>
        <v>0</v>
      </c>
    </row>
    <row r="35" spans="1:4" ht="16.5" thickBot="1" x14ac:dyDescent="0.3">
      <c r="A35" s="60"/>
      <c r="B35" s="60"/>
      <c r="C35" s="61" t="s">
        <v>2434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2427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2435</v>
      </c>
      <c r="D37" s="55" t="e">
        <f>D35/D34</f>
        <v>#DIV/0!</v>
      </c>
    </row>
    <row r="38" spans="1:4" ht="15.75" thickBot="1" x14ac:dyDescent="0.3">
      <c r="A38" s="48"/>
      <c r="B38" s="48"/>
      <c r="C38" s="61" t="s">
        <v>2436</v>
      </c>
      <c r="D38" s="57" t="e">
        <f>D36/D34</f>
        <v>#DIV/0!</v>
      </c>
    </row>
  </sheetData>
  <mergeCells count="2">
    <mergeCell ref="A1:D1"/>
    <mergeCell ref="A18:D18"/>
  </mergeCells>
  <conditionalFormatting sqref="B4:B8">
    <cfRule type="duplicateValues" dxfId="53" priority="6"/>
  </conditionalFormatting>
  <conditionalFormatting sqref="B4:B8">
    <cfRule type="duplicateValues" dxfId="52" priority="5"/>
  </conditionalFormatting>
  <conditionalFormatting sqref="A3:A8">
    <cfRule type="duplicateValues" dxfId="51" priority="3"/>
    <cfRule type="duplicateValues" dxfId="50" priority="4"/>
  </conditionalFormatting>
  <conditionalFormatting sqref="B3">
    <cfRule type="duplicateValues" dxfId="49" priority="2"/>
  </conditionalFormatting>
  <conditionalFormatting sqref="B3">
    <cfRule type="duplicateValues" dxfId="4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A4" sqref="A4:XFD4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8" t="s">
        <v>58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23.8324421296275 días</v>
      </c>
      <c r="B3" s="128" t="s">
        <v>2547</v>
      </c>
      <c r="C3" s="133">
        <v>44325.167557870373</v>
      </c>
      <c r="D3" s="133" t="s">
        <v>2180</v>
      </c>
      <c r="E3" s="121">
        <v>812</v>
      </c>
      <c r="F3" s="135" t="str">
        <f>VLOOKUP(E3,'LISTADO ATM'!$A$2:$B$818,2,0)</f>
        <v xml:space="preserve">ATM Canasta del Pueblo </v>
      </c>
      <c r="G3" s="135" t="str">
        <f>VLOOKUP(E3,VIP!$A$2:$O4512,6,0)</f>
        <v>NO</v>
      </c>
      <c r="H3" s="135" t="str">
        <f>VLOOKUP(E3,VIP!$A$2:$O4544,7,FALSE)</f>
        <v>Si</v>
      </c>
      <c r="I3" s="135" t="str">
        <f>VLOOKUP(E3,VIP!$A$2:$O4421,8,FALSE)</f>
        <v>Si</v>
      </c>
      <c r="J3" s="135" t="str">
        <f>VLOOKUP(E3,VIP!$A$2:$O4350,8,FALSE)</f>
        <v>Si</v>
      </c>
      <c r="K3" s="122" t="s">
        <v>2219</v>
      </c>
    </row>
    <row r="4" spans="1:11" ht="18" x14ac:dyDescent="0.25">
      <c r="A4" s="68" t="str">
        <f t="shared" ref="A4:A9" ca="1" si="0">CONCATENATE(TODAY()-C4," días")</f>
        <v>44349 días</v>
      </c>
      <c r="B4" s="40"/>
      <c r="C4" s="47"/>
      <c r="D4" s="40"/>
      <c r="E4" s="86"/>
      <c r="F4" s="40" t="e">
        <f>VLOOKUP(E4,'LISTADO ATM'!$A$2:$B$818,2,0)</f>
        <v>#N/A</v>
      </c>
      <c r="G4" s="40" t="e">
        <f>VLOOKUP(E4,VIP!$A$2:$O4513,6,0)</f>
        <v>#N/A</v>
      </c>
      <c r="H4" s="40" t="e">
        <f>VLOOKUP(E4,VIP!$A$2:$O4545,7,FALSE)</f>
        <v>#N/A</v>
      </c>
      <c r="I4" s="40" t="e">
        <f>VLOOKUP(E4,VIP!$A$2:$O4422,8,FALSE)</f>
        <v>#N/A</v>
      </c>
      <c r="J4" s="40" t="e">
        <f>VLOOKUP(E4,VIP!$A$2:$O4351,8,FALSE)</f>
        <v>#N/A</v>
      </c>
      <c r="K4" s="49"/>
    </row>
    <row r="5" spans="1:11" ht="18" x14ac:dyDescent="0.25">
      <c r="A5" s="68" t="str">
        <f t="shared" ca="1" si="0"/>
        <v>44349 días</v>
      </c>
      <c r="B5" s="40"/>
      <c r="C5" s="47"/>
      <c r="D5" s="40"/>
      <c r="E5" s="86"/>
      <c r="F5" s="40" t="e">
        <f>VLOOKUP(E5,'LISTADO ATM'!$A$2:$B$818,2,0)</f>
        <v>#N/A</v>
      </c>
      <c r="G5" s="40" t="e">
        <f>VLOOKUP(E5,VIP!$A$2:$O4514,6,0)</f>
        <v>#N/A</v>
      </c>
      <c r="H5" s="40" t="e">
        <f>VLOOKUP(E5,VIP!$A$2:$O4546,7,FALSE)</f>
        <v>#N/A</v>
      </c>
      <c r="I5" s="40" t="e">
        <f>VLOOKUP(E5,VIP!$A$2:$O4423,8,FALSE)</f>
        <v>#N/A</v>
      </c>
      <c r="J5" s="40" t="e">
        <f>VLOOKUP(E5,VIP!$A$2:$O4352,8,FALSE)</f>
        <v>#N/A</v>
      </c>
      <c r="K5" s="49"/>
    </row>
    <row r="6" spans="1:11" ht="18" x14ac:dyDescent="0.25">
      <c r="A6" s="68" t="str">
        <f t="shared" ca="1" si="0"/>
        <v>44349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8" x14ac:dyDescent="0.25">
      <c r="A7" s="68" t="str">
        <f t="shared" ca="1" si="0"/>
        <v>44349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44349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44349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4:E1048576 E1:E2">
    <cfRule type="duplicateValues" dxfId="47" priority="99275"/>
  </conditionalFormatting>
  <conditionalFormatting sqref="B7">
    <cfRule type="duplicateValues" dxfId="46" priority="59"/>
    <cfRule type="duplicateValues" dxfId="45" priority="60"/>
    <cfRule type="duplicateValues" dxfId="44" priority="61"/>
  </conditionalFormatting>
  <conditionalFormatting sqref="B7">
    <cfRule type="duplicateValues" dxfId="43" priority="58"/>
  </conditionalFormatting>
  <conditionalFormatting sqref="B7">
    <cfRule type="duplicateValues" dxfId="42" priority="56"/>
    <cfRule type="duplicateValues" dxfId="41" priority="57"/>
  </conditionalFormatting>
  <conditionalFormatting sqref="B7">
    <cfRule type="duplicateValues" dxfId="40" priority="53"/>
    <cfRule type="duplicateValues" dxfId="39" priority="54"/>
    <cfRule type="duplicateValues" dxfId="38" priority="55"/>
  </conditionalFormatting>
  <conditionalFormatting sqref="B7">
    <cfRule type="duplicateValues" dxfId="37" priority="52"/>
  </conditionalFormatting>
  <conditionalFormatting sqref="B7">
    <cfRule type="duplicateValues" dxfId="36" priority="50"/>
    <cfRule type="duplicateValues" dxfId="35" priority="51"/>
  </conditionalFormatting>
  <conditionalFormatting sqref="B7">
    <cfRule type="duplicateValues" dxfId="34" priority="49"/>
  </conditionalFormatting>
  <conditionalFormatting sqref="B7">
    <cfRule type="duplicateValues" dxfId="33" priority="46"/>
    <cfRule type="duplicateValues" dxfId="32" priority="47"/>
    <cfRule type="duplicateValues" dxfId="31" priority="48"/>
  </conditionalFormatting>
  <conditionalFormatting sqref="B7">
    <cfRule type="duplicateValues" dxfId="30" priority="45"/>
  </conditionalFormatting>
  <conditionalFormatting sqref="B7">
    <cfRule type="duplicateValues" dxfId="29" priority="44"/>
  </conditionalFormatting>
  <conditionalFormatting sqref="B9">
    <cfRule type="duplicateValues" dxfId="28" priority="43"/>
  </conditionalFormatting>
  <conditionalFormatting sqref="B9">
    <cfRule type="duplicateValues" dxfId="27" priority="40"/>
    <cfRule type="duplicateValues" dxfId="26" priority="41"/>
    <cfRule type="duplicateValues" dxfId="25" priority="42"/>
  </conditionalFormatting>
  <conditionalFormatting sqref="B9">
    <cfRule type="duplicateValues" dxfId="24" priority="38"/>
    <cfRule type="duplicateValues" dxfId="23" priority="39"/>
  </conditionalFormatting>
  <conditionalFormatting sqref="B9">
    <cfRule type="duplicateValues" dxfId="22" priority="35"/>
    <cfRule type="duplicateValues" dxfId="21" priority="36"/>
    <cfRule type="duplicateValues" dxfId="20" priority="37"/>
  </conditionalFormatting>
  <conditionalFormatting sqref="B9">
    <cfRule type="duplicateValues" dxfId="19" priority="34"/>
  </conditionalFormatting>
  <conditionalFormatting sqref="B9">
    <cfRule type="duplicateValues" dxfId="18" priority="33"/>
  </conditionalFormatting>
  <conditionalFormatting sqref="B9">
    <cfRule type="duplicateValues" dxfId="17" priority="32"/>
  </conditionalFormatting>
  <conditionalFormatting sqref="B9">
    <cfRule type="duplicateValues" dxfId="16" priority="29"/>
    <cfRule type="duplicateValues" dxfId="15" priority="30"/>
    <cfRule type="duplicateValues" dxfId="14" priority="31"/>
  </conditionalFormatting>
  <conditionalFormatting sqref="B9">
    <cfRule type="duplicateValues" dxfId="13" priority="27"/>
    <cfRule type="duplicateValues" dxfId="12" priority="28"/>
  </conditionalFormatting>
  <conditionalFormatting sqref="C9">
    <cfRule type="duplicateValues" dxfId="11" priority="26"/>
  </conditionalFormatting>
  <conditionalFormatting sqref="E3">
    <cfRule type="duplicateValues" dxfId="10" priority="121638"/>
  </conditionalFormatting>
  <conditionalFormatting sqref="E3">
    <cfRule type="duplicateValues" dxfId="9" priority="121639"/>
    <cfRule type="duplicateValues" dxfId="8" priority="121640"/>
  </conditionalFormatting>
  <conditionalFormatting sqref="E3">
    <cfRule type="duplicateValues" dxfId="7" priority="121641"/>
    <cfRule type="duplicateValues" dxfId="6" priority="121642"/>
    <cfRule type="duplicateValues" dxfId="5" priority="121643"/>
    <cfRule type="duplicateValues" dxfId="4" priority="121644"/>
  </conditionalFormatting>
  <conditionalFormatting sqref="B3">
    <cfRule type="duplicateValues" dxfId="3" priority="121645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8"/>
  <sheetViews>
    <sheetView zoomScaleNormal="100" workbookViewId="0">
      <pane ySplit="1" topLeftCell="A797" activePane="bottomLeft" state="frozen"/>
      <selection activeCell="D1" sqref="D1"/>
      <selection pane="bottomLeft" activeCell="E813" sqref="E813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14">
        <v>7</v>
      </c>
      <c r="B2" s="115" t="s">
        <v>2029</v>
      </c>
      <c r="C2" s="115" t="s">
        <v>2537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14">
        <v>591</v>
      </c>
      <c r="B3" s="115" t="s">
        <v>507</v>
      </c>
      <c r="C3" s="115" t="s">
        <v>2538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14">
        <v>553</v>
      </c>
      <c r="B4" s="115" t="s">
        <v>544</v>
      </c>
      <c r="C4" s="115" t="s">
        <v>2539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2530</v>
      </c>
      <c r="C6" s="29" t="s">
        <v>2486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2531</v>
      </c>
      <c r="C8" s="29" t="s">
        <v>2487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2532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2533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2534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2488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2489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2490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2491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2518</v>
      </c>
      <c r="C374" s="29" t="s">
        <v>2505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2492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2519</v>
      </c>
      <c r="C377" s="29" t="s">
        <v>2506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2484</v>
      </c>
      <c r="D388" s="29" t="s">
        <v>87</v>
      </c>
      <c r="E388" s="29" t="s">
        <v>90</v>
      </c>
      <c r="F388" s="32" t="s">
        <v>2031</v>
      </c>
      <c r="G388" s="32" t="s">
        <v>2485</v>
      </c>
      <c r="H388" s="32" t="s">
        <v>2485</v>
      </c>
      <c r="I388" s="32" t="s">
        <v>1277</v>
      </c>
      <c r="J388" s="32" t="s">
        <v>2033</v>
      </c>
      <c r="K388" s="32" t="s">
        <v>2485</v>
      </c>
      <c r="L388" s="32" t="s">
        <v>2485</v>
      </c>
      <c r="M388" s="32" t="s">
        <v>2485</v>
      </c>
      <c r="N388" s="32" t="s">
        <v>2485</v>
      </c>
      <c r="O388" s="32" t="s">
        <v>1182</v>
      </c>
    </row>
    <row r="389" spans="1:15" ht="15.75" x14ac:dyDescent="0.25">
      <c r="A389" s="31">
        <v>363</v>
      </c>
      <c r="B389" s="32" t="s">
        <v>2520</v>
      </c>
      <c r="C389" s="29" t="s">
        <v>2507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2521</v>
      </c>
      <c r="C391" s="29" t="s">
        <v>2508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2522</v>
      </c>
      <c r="C393" s="29" t="s">
        <v>2509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2523</v>
      </c>
      <c r="C394" s="29" t="s">
        <v>2510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2517</v>
      </c>
      <c r="C395" s="29" t="s">
        <v>2504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2493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2527</v>
      </c>
      <c r="C399" s="29" t="s">
        <v>2514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2494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2440</v>
      </c>
      <c r="C403" s="29" t="s">
        <v>2495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2496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2528</v>
      </c>
      <c r="C405" s="29" t="s">
        <v>2515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2497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2524</v>
      </c>
      <c r="C499" s="29" t="s">
        <v>2511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2479</v>
      </c>
      <c r="C502" s="32" t="s">
        <v>2450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2444</v>
      </c>
      <c r="C504" s="32" t="s">
        <v>2445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2498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2459</v>
      </c>
      <c r="C547" s="32" t="s">
        <v>2460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2525</v>
      </c>
      <c r="C549" s="29" t="s">
        <v>2512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2464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2480</v>
      </c>
      <c r="C557" s="32" t="s">
        <v>2465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2481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2439</v>
      </c>
      <c r="C579" s="29" t="s">
        <v>2499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2500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2529</v>
      </c>
      <c r="C583" s="29" t="s">
        <v>2516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2526</v>
      </c>
      <c r="C650" s="29" t="s">
        <v>2513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2501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2502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2503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109">
        <v>985</v>
      </c>
      <c r="B793" s="110" t="s">
        <v>1150</v>
      </c>
      <c r="C793" s="111" t="s">
        <v>1151</v>
      </c>
      <c r="D793" s="111" t="s">
        <v>72</v>
      </c>
      <c r="E793" s="111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10" t="s">
        <v>1180</v>
      </c>
    </row>
    <row r="794" spans="1:15" s="93" customFormat="1" ht="15.75" x14ac:dyDescent="0.25">
      <c r="A794" s="109">
        <v>986</v>
      </c>
      <c r="B794" s="110" t="s">
        <v>1152</v>
      </c>
      <c r="C794" s="111" t="s">
        <v>1153</v>
      </c>
      <c r="D794" s="110" t="s">
        <v>72</v>
      </c>
      <c r="E794" s="110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10" t="s">
        <v>1209</v>
      </c>
    </row>
    <row r="795" spans="1:15" s="93" customFormat="1" ht="15.75" x14ac:dyDescent="0.25">
      <c r="A795" s="109">
        <v>987</v>
      </c>
      <c r="B795" s="110" t="s">
        <v>1154</v>
      </c>
      <c r="C795" s="111" t="s">
        <v>1155</v>
      </c>
      <c r="D795" s="110" t="s">
        <v>72</v>
      </c>
      <c r="E795" s="110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10" t="s">
        <v>1209</v>
      </c>
    </row>
    <row r="796" spans="1:15" s="93" customFormat="1" ht="15.75" x14ac:dyDescent="0.25">
      <c r="A796" s="109">
        <v>988</v>
      </c>
      <c r="B796" s="110" t="s">
        <v>1156</v>
      </c>
      <c r="C796" s="111" t="s">
        <v>1157</v>
      </c>
      <c r="D796" s="111" t="s">
        <v>72</v>
      </c>
      <c r="E796" s="111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10" t="s">
        <v>1186</v>
      </c>
    </row>
    <row r="797" spans="1:15" s="93" customFormat="1" ht="15.75" x14ac:dyDescent="0.25">
      <c r="A797" s="109">
        <v>989</v>
      </c>
      <c r="B797" s="110" t="s">
        <v>1158</v>
      </c>
      <c r="C797" s="111" t="s">
        <v>1159</v>
      </c>
      <c r="D797" s="111" t="s">
        <v>72</v>
      </c>
      <c r="E797" s="111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10" t="s">
        <v>1184</v>
      </c>
    </row>
    <row r="798" spans="1:15" s="93" customFormat="1" ht="15.75" x14ac:dyDescent="0.25">
      <c r="A798" s="109">
        <v>742</v>
      </c>
      <c r="B798" s="110" t="s">
        <v>1160</v>
      </c>
      <c r="C798" s="111" t="s">
        <v>1161</v>
      </c>
      <c r="D798" s="111" t="s">
        <v>72</v>
      </c>
      <c r="E798" s="111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10" t="s">
        <v>1191</v>
      </c>
    </row>
    <row r="799" spans="1:15" s="93" customFormat="1" ht="15.75" x14ac:dyDescent="0.25">
      <c r="A799" s="109">
        <v>991</v>
      </c>
      <c r="B799" s="110" t="s">
        <v>1162</v>
      </c>
      <c r="C799" s="111" t="s">
        <v>1163</v>
      </c>
      <c r="D799" s="111" t="s">
        <v>72</v>
      </c>
      <c r="E799" s="111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10" t="s">
        <v>1180</v>
      </c>
    </row>
    <row r="800" spans="1:15" s="93" customFormat="1" ht="15.75" x14ac:dyDescent="0.25">
      <c r="A800" s="109">
        <v>715</v>
      </c>
      <c r="B800" s="110" t="s">
        <v>1164</v>
      </c>
      <c r="C800" s="111" t="s">
        <v>1165</v>
      </c>
      <c r="D800" s="111" t="s">
        <v>72</v>
      </c>
      <c r="E800" s="111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10" t="s">
        <v>1185</v>
      </c>
    </row>
    <row r="801" spans="1:15" s="93" customFormat="1" ht="15.75" x14ac:dyDescent="0.25">
      <c r="A801" s="109">
        <v>993</v>
      </c>
      <c r="B801" s="110" t="s">
        <v>1166</v>
      </c>
      <c r="C801" s="111" t="s">
        <v>1167</v>
      </c>
      <c r="D801" s="111" t="s">
        <v>72</v>
      </c>
      <c r="E801" s="111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10" t="s">
        <v>1190</v>
      </c>
    </row>
    <row r="802" spans="1:15" s="93" customFormat="1" ht="15.75" x14ac:dyDescent="0.25">
      <c r="A802" s="109">
        <v>994</v>
      </c>
      <c r="B802" s="110" t="s">
        <v>1889</v>
      </c>
      <c r="C802" s="111" t="s">
        <v>1888</v>
      </c>
      <c r="D802" s="111" t="s">
        <v>72</v>
      </c>
      <c r="E802" s="111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10" t="s">
        <v>2020</v>
      </c>
    </row>
    <row r="803" spans="1:15" s="93" customFormat="1" ht="15.75" x14ac:dyDescent="0.25">
      <c r="A803" s="109">
        <v>545</v>
      </c>
      <c r="B803" s="110" t="s">
        <v>1168</v>
      </c>
      <c r="C803" s="111" t="s">
        <v>1169</v>
      </c>
      <c r="D803" s="111" t="s">
        <v>72</v>
      </c>
      <c r="E803" s="111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10" t="s">
        <v>1188</v>
      </c>
    </row>
    <row r="804" spans="1:15" s="93" customFormat="1" ht="15.75" x14ac:dyDescent="0.25">
      <c r="A804" s="109">
        <v>996</v>
      </c>
      <c r="B804" s="110" t="s">
        <v>1193</v>
      </c>
      <c r="C804" s="111" t="s">
        <v>1194</v>
      </c>
      <c r="D804" s="111" t="s">
        <v>72</v>
      </c>
      <c r="E804" s="111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10" t="s">
        <v>1184</v>
      </c>
    </row>
    <row r="805" spans="1:15" s="93" customFormat="1" ht="15.75" x14ac:dyDescent="0.25">
      <c r="A805" s="109">
        <v>724</v>
      </c>
      <c r="B805" s="110" t="s">
        <v>1170</v>
      </c>
      <c r="C805" s="111" t="s">
        <v>1171</v>
      </c>
      <c r="D805" s="111" t="s">
        <v>72</v>
      </c>
      <c r="E805" s="111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10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12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34" t="s">
        <v>2546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</sheetData>
  <autoFilter ref="A1:O807">
    <sortState ref="A2:O807">
      <sortCondition sortBy="cellColor" ref="A1:A807" dxfId="2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0" t="s">
        <v>0</v>
      </c>
      <c r="B1" s="191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2" t="s">
        <v>8</v>
      </c>
      <c r="B9" s="193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4" t="s">
        <v>9</v>
      </c>
      <c r="B14" s="195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4</vt:i4>
      </vt:variant>
    </vt:vector>
  </HeadingPairs>
  <TitlesOfParts>
    <vt:vector size="16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Wilfredy Leandro Morales Payano</cp:lastModifiedBy>
  <cp:lastPrinted>2021-05-25T15:11:04Z</cp:lastPrinted>
  <dcterms:created xsi:type="dcterms:W3CDTF">2014-10-01T23:18:29Z</dcterms:created>
  <dcterms:modified xsi:type="dcterms:W3CDTF">2021-06-03T03:05:22Z</dcterms:modified>
</cp:coreProperties>
</file>