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F8" i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A9" i="1" l="1"/>
  <c r="A10" i="1"/>
  <c r="A11" i="1"/>
  <c r="A12" i="1"/>
  <c r="A13" i="1"/>
  <c r="A14" i="1"/>
  <c r="A15" i="1"/>
  <c r="A16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B42" i="16" l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17" i="1"/>
  <c r="A18" i="1"/>
  <c r="A19" i="1"/>
  <c r="A20" i="1"/>
  <c r="A21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72" i="16" l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A45" i="1"/>
  <c r="A46" i="1"/>
  <c r="A47" i="1"/>
  <c r="A48" i="1"/>
  <c r="A49" i="1"/>
  <c r="A50" i="1"/>
  <c r="A51" i="1"/>
  <c r="A52" i="1" l="1"/>
  <c r="A53" i="1"/>
  <c r="A54" i="1"/>
  <c r="A55" i="1"/>
  <c r="A56" i="1"/>
  <c r="A57" i="1"/>
  <c r="A58" i="1"/>
  <c r="A59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A60" i="1" l="1"/>
  <c r="A61" i="1"/>
  <c r="A62" i="1" l="1"/>
  <c r="A63" i="1"/>
  <c r="A64" i="1"/>
  <c r="A65" i="1"/>
  <c r="A66" i="1"/>
  <c r="A67" i="1"/>
  <c r="A68" i="1"/>
  <c r="A69" i="1"/>
  <c r="A70" i="1" l="1"/>
  <c r="A71" i="1"/>
  <c r="A72" i="1"/>
  <c r="A73" i="1"/>
  <c r="A74" i="1"/>
  <c r="A75" i="1"/>
  <c r="A76" i="1"/>
  <c r="A77" i="1"/>
  <c r="A78" i="1"/>
  <c r="A79" i="1" l="1"/>
  <c r="A80" i="1"/>
  <c r="A81" i="1"/>
  <c r="A82" i="1"/>
  <c r="A83" i="1"/>
  <c r="A84" i="1"/>
  <c r="A85" i="1" l="1"/>
  <c r="A89" i="1" l="1"/>
  <c r="A86" i="1" l="1"/>
  <c r="A87" i="1"/>
  <c r="A88" i="1"/>
  <c r="I2" i="16" l="1"/>
  <c r="I4" i="16" l="1"/>
  <c r="I5" i="16"/>
  <c r="I3" i="16"/>
  <c r="G7" i="16"/>
  <c r="A90" i="1" l="1"/>
  <c r="A91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<sst xmlns="http://schemas.openxmlformats.org/spreadsheetml/2006/main" count="13518" uniqueCount="2584">
  <si>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</si>
  <si>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</si>
  <si>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</si>
  <si>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</si>
  <si>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</si>
  <si>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</si>
  <si>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</si>
  <si>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</si>
  <si>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</si>
  <si>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</si>
  <si>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</si>
  <si>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</si>
  <si>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</si>
  <si>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</si>
  <si>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</si>
  <si>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</si>
  <si>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</si>
  <si>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</si>
  <si>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</si>
  <si>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</si>
  <si>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</si>
  <si>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</si>
  <si>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</si>
  <si>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</si>
  <si>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</si>
  <si>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</si>
  <si>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</si>
  <si>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</si>
  <si>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</si>
  <si>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</si>
  <si>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</si>
  <si>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</si>
  <si>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</si>
  <si>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</si>
  <si>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</si>
  <si>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</si>
  <si>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</si>
  <si>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</si>
  <si>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</si>
  <si>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</si>
  <si>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</si>
  <si>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</si>
  <si>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</si>
  <si>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</si>
  <si>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</si>
  <si>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</si>
  <si>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</si>
  <si>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</si>
  <si>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</si>
  <si>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</si>
  <si>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</si>
  <si>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</si>
  <si>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</si>
  <si>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</si>
  <si>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</si>
  <si>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</si>
  <si>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</si>
  <si>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</si>
  <si>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</si>
  <si>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</si>
  <si>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</si>
  <si>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</si>
  <si>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</si>
  <si>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</si>
  <si>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</si>
  <si>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</si>
  <si>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</si>
  <si>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</si>
  <si>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</si>
  <si>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</si>
  <si>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</si>
  <si>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</si>
  <si>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</si>
  <si>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</si>
  <si>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</si>
  <si>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</si>
  <si>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</si>
  <si>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</si>
  <si>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</si>
  <si>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</si>
  <si>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</si>
  <si>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</si>
  <si>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</si>
  <si>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</si>
  <si>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</si>
  <si>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</si>
  <si>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</si>
  <si>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</si>
  <si>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</si>
  <si>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</si>
  <si>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</si>
  <si>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</si>
  <si>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</si>
  <si>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</si>
  <si>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</si>
  <si>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</si>
  <si>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</si>
  <si>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</si>
  <si>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</si>
  <si>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</si>
  <si>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</si>
  <si>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</si>
  <si>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</si>
  <si>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</si>
  <si>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</si>
  <si>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</si>
  <si>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</si>
  <si>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</si>
  <si>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</si>
  <si>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</si>
  <si>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</si>
  <si>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</si>
  <si>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</si>
  <si>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</si>
  <si>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</si>
  <si>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</si>
  <si>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</si>
  <si>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</si>
  <si>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</si>
  <si>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</si>
  <si>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</si>
  <si>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</si>
  <si>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</si>
  <si>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</si>
  <si>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</si>
  <si>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</si>
  <si>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</si>
  <si>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</si>
  <si>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</si>
  <si>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</si>
  <si>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</si>
  <si>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</si>
  <si>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</si>
  <si>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</si>
  <si>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</si>
  <si>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</si>
  <si>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</si>
  <si>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</si>
  <si>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</si>
  <si>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</si>
  <si>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</si>
  <si>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</si>
  <si>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</si>
  <si>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</si>
  <si>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</si>
  <si>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</si>
  <si>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</si>
  <si>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</si>
  <si>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</si>
  <si>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</si>
  <si>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</si>
  <si>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</si>
  <si>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</si>
  <si>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</si>
  <si>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</si>
  <si>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</si>
  <si>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</si>
  <si>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</si>
  <si>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</si>
  <si>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</si>
  <si>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</si>
  <si>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</si>
  <si>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</si>
  <si>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</si>
  <si>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</si>
  <si>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</si>
  <si>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</si>
  <si>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</si>
  <si>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</si>
  <si>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</si>
  <si>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</si>
  <si>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</si>
  <si>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</si>
  <si>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</si>
  <si>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</si>
  <si>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</si>
  <si>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</si>
  <si>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</si>
  <si>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</si>
  <si>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</si>
  <si>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</si>
  <si>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</si>
  <si>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</si>
  <si>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</si>
  <si>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</si>
  <si>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</si>
  <si>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</si>
  <si>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</si>
  <si>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</si>
  <si>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</si>
  <si>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</si>
  <si>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</si>
  <si>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</si>
  <si>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</si>
  <si>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</si>
  <si>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</si>
  <si>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</si>
  <si>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</si>
  <si>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</si>
  <si>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</si>
  <si>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</si>
  <si>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</si>
  <si>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</si>
  <si>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</si>
  <si>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</si>
  <si>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</si>
  <si>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</si>
  <si>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</si>
  <si>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</si>
  <si>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</si>
  <si>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</si>
  <si>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</si>
  <si>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</si>
  <si>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</si>
  <si>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</si>
  <si>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</si>
  <si>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</si>
  <si>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</si>
  <si>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</si>
  <si>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</si>
  <si>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</si>
  <si>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</si>
  <si>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</si>
  <si>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</si>
  <si>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</si>
  <si>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</si>
  <si>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</si>
  <si>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</si>
  <si>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</si>
  <si>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</si>
  <si>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</si>
  <si>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</si>
  <si>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</si>
  <si>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</si>
  <si>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</si>
  <si>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</si>
  <si>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</si>
  <si>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</si>
  <si>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</si>
  <si>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</si>
  <si>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</si>
  <si>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</si>
  <si>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</si>
  <si>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</si>
  <si>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</si>
  <si>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</si>
  <si>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</si>
  <si>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</si>
  <si>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</si>
  <si>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</si>
  <si>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</si>
  <si>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</si>
  <si>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</si>
  <si>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</si>
  <si>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</si>
  <si>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</si>
  <si>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</si>
  <si>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</si>
  <si>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</si>
  <si>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</si>
  <si>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</si>
  <si>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</si>
  <si>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</si>
  <si>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</si>
  <si>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</si>
  <si>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</si>
  <si>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</si>
  <si>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</si>
  <si>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</si>
  <si>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</si>
  <si>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</si>
  <si>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</si>
  <si>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</si>
  <si>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</si>
  <si>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</si>
  <si>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</si>
  <si>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</si>
  <si>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</si>
  <si>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</si>
  <si>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</si>
  <si>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</si>
  <si>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</si>
  <si>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</si>
  <si>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</si>
  <si>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</si>
  <si>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</si>
  <si>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</si>
  <si>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</si>
  <si>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</si>
  <si>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</si>
  <si>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</si>
  <si>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</si>
  <si>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</si>
  <si>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</si>
  <si>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</si>
  <si>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</si>
  <si>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</si>
  <si>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</si>
  <si>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</si>
  <si>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</si>
  <si>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</si>
  <si>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</si>
  <si>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</si>
  <si>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</si>
  <si>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</si>
  <si>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</si>
  <si>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</si>
  <si>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</si>
  <si>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</si>
  <si>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</si>
  <si>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</si>
  <si>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</si>
  <si>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</si>
  <si>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</si>
  <si>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</si>
  <si>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</si>
  <si>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</si>
  <si>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</si>
  <si>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</si>
  <si>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</si>
  <si>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</si>
  <si>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</si>
  <si>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</si>
  <si>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</si>
  <si>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</si>
  <si>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</si>
  <si>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</si>
  <si>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</si>
  <si>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</si>
  <si>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</si>
  <si>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</si>
  <si>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</si>
  <si>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</si>
  <si>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</si>
  <si>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</si>
  <si>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</si>
  <si>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</si>
  <si>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</si>
  <si>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</si>
  <si>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</si>
  <si>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</si>
  <si>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</si>
  <si>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</si>
  <si>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</si>
  <si>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</si>
  <si>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</si>
  <si>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</si>
  <si>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</si>
  <si>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</si>
  <si>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</si>
  <si>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</si>
  <si>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</si>
  <si>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</si>
  <si>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</si>
  <si>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</si>
  <si>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</si>
  <si>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</si>
  <si>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</si>
  <si>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</si>
  <si>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</si>
  <si>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</si>
  <si>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</si>
  <si>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</si>
  <si>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</si>
  <si>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</si>
  <si>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</si>
  <si>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</si>
  <si>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</si>
  <si>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</si>
  <si>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</si>
  <si>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</si>
  <si>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</si>
  <si>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</si>
  <si>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</si>
  <si>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</si>
  <si>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</si>
  <si>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</si>
  <si>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</si>
  <si>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</si>
  <si>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</si>
  <si>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</si>
  <si>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</si>
  <si>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</si>
  <si>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</si>
  <si>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</si>
  <si>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</si>
  <si>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</si>
  <si>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</si>
  <si>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</si>
  <si>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</si>
  <si>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</si>
  <si>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</si>
  <si>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</si>
  <si>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</si>
  <si>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</si>
  <si>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</si>
  <si>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</si>
  <si>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</si>
  <si>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</si>
  <si>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</si>
  <si>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</si>
  <si>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</si>
  <si>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</si>
  <si>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</si>
  <si>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</si>
  <si>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</si>
  <si>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</si>
  <si>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</si>
  <si>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</si>
  <si>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</si>
  <si>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</si>
  <si>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</si>
  <si>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</si>
  <si>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</si>
  <si>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</si>
  <si>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</si>
  <si>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</si>
  <si>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</si>
  <si>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</si>
  <si>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</si>
  <si>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</si>
  <si>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</si>
  <si>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</si>
  <si>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</si>
  <si>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</si>
  <si>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</si>
  <si>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</si>
  <si>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</si>
  <si>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</si>
  <si>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</si>
  <si>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</si>
  <si>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</si>
  <si>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</si>
  <si>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</si>
  <si>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</si>
  <si>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</si>
  <si>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</si>
  <si>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</si>
  <si>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</si>
  <si>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</si>
  <si>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</si>
  <si>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</si>
  <si>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</si>
  <si>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</si>
  <si>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</si>
  <si>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</si>
  <si>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</si>
  <si>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</si>
  <si>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</si>
  <si>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</si>
  <si>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</si>
  <si>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</si>
  <si>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</si>
  <si>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</si>
  <si>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</si>
  <si>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</si>
  <si>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</si>
  <si>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</si>
  <si>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</si>
  <si>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</si>
  <si>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</si>
  <si>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</si>
  <si>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</si>
  <si>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</si>
  <si>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</si>
  <si>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</si>
  <si>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</si>
  <si>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</si>
  <si>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</si>
  <si>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</si>
  <si>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</si>
  <si>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</si>
  <si>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</si>
  <si>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</si>
  <si>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</si>
  <si>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</si>
  <si>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</si>
  <si>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</si>
  <si>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</si>
  <si>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</si>
  <si>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</si>
  <si>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</si>
  <si>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</si>
  <si>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</si>
  <si>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</si>
  <si>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</si>
  <si>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</si>
  <si>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</si>
  <si>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</si>
  <si>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</si>
  <si>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</si>
  <si>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</si>
  <si>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</si>
  <si>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</si>
  <si>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</si>
  <si>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</si>
  <si>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</si>
  <si>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</si>
  <si>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</si>
  <si>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</si>
  <si>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</si>
  <si>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</si>
  <si>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</si>
  <si>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</si>
  <si>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</si>
  <si>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</si>
  <si>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</si>
  <si>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</si>
  <si>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</si>
  <si>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</si>
  <si>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</si>
  <si>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</si>
  <si>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</si>
  <si>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</si>
  <si>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</si>
  <si>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</si>
  <si>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</si>
  <si>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</si>
  <si>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</si>
  <si>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</si>
  <si>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</si>
  <si>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</si>
  <si>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</si>
  <si>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</si>
  <si>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</si>
  <si>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</si>
  <si>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</si>
  <si>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</si>
  <si>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</si>
  <si>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</si>
  <si>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</si>
  <si>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</si>
  <si>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</si>
  <si>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</si>
  <si>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</si>
  <si>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</si>
  <si>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</si>
  <si>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</si>
  <si>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</si>
  <si>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</si>
  <si>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</si>
  <si>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</si>
  <si>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</si>
  <si>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</si>
  <si>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</si>
  <si>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</si>
  <si>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</si>
  <si>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</si>
  <si>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</si>
  <si>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</si>
  <si>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</si>
  <si>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</si>
  <si>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</si>
  <si>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</si>
  <si>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</si>
  <si>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</si>
  <si>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</si>
  <si>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</si>
  <si>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</si>
  <si>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</si>
  <si>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</si>
  <si>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</si>
  <si>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</si>
  <si>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</si>
  <si>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</si>
  <si>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</si>
  <si>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</si>
  <si>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</si>
  <si>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</si>
  <si>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</si>
  <si>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</si>
  <si>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</si>
  <si>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</si>
  <si>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</si>
  <si>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</si>
  <si>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</si>
  <si>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</si>
  <si>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</si>
  <si>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</si>
  <si>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</si>
  <si>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</si>
  <si>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</si>
  <si>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</si>
  <si>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</si>
  <si>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</si>
  <si>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</si>
  <si>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</si>
  <si>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</si>
  <si>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</si>
  <si>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</si>
  <si>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</si>
  <si>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</si>
  <si>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</si>
  <si>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</si>
  <si>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</si>
  <si>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</si>
  <si>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</si>
  <si>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</si>
  <si>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</si>
  <si>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</si>
  <si>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</si>
  <si>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</si>
  <si>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</si>
  <si>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</si>
  <si>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</si>
  <si>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</si>
  <si>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</si>
  <si>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</si>
  <si>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</si>
  <si>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</si>
  <si>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</si>
  <si>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</si>
  <si>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</si>
  <si>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</si>
  <si>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</si>
  <si>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</si>
  <si>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</si>
  <si>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</si>
  <si>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</si>
  <si>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</si>
  <si>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</si>
  <si>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</si>
  <si>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</si>
  <si>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</si>
  <si>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</si>
  <si>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</si>
  <si>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</si>
  <si>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</si>
  <si>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</si>
  <si>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</si>
  <si>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</si>
  <si>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</si>
  <si>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</si>
  <si>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</si>
  <si>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</si>
  <si>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</si>
  <si>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</si>
  <si>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</si>
  <si>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</si>
  <si>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</si>
  <si>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</si>
  <si>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</si>
  <si>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</si>
  <si>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</si>
  <si>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</si>
  <si>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</si>
  <si>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</si>
  <si>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</si>
  <si>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</si>
  <si>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</si>
  <si>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</si>
  <si>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</si>
  <si>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</si>
  <si>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</si>
  <si>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</si>
  <si>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</si>
  <si>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</si>
  <si>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</si>
  <si>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</si>
  <si>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</si>
  <si>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</si>
  <si>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</si>
  <si>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</si>
  <si>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</si>
  <si>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</si>
  <si>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</si>
  <si>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</si>
  <si>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</si>
  <si>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</si>
  <si>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</si>
  <si>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</si>
  <si>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</si>
  <si>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</si>
  <si>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</si>
  <si>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</si>
  <si>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</si>
  <si>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</si>
  <si>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</si>
  <si>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</si>
  <si>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</si>
  <si>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</si>
  <si>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</si>
  <si>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</si>
  <si>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</si>
  <si>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</si>
  <si>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</si>
  <si>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</si>
  <si>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</si>
  <si>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</si>
  <si>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</si>
  <si>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</si>
  <si>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</si>
  <si>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</si>
  <si>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</si>
  <si>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</si>
  <si>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</si>
  <si>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</si>
  <si>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</si>
  <si>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</si>
  <si>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</si>
  <si>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</si>
  <si>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</si>
  <si>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</si>
  <si>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</si>
  <si>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</si>
  <si>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</si>
  <si>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</si>
  <si>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</si>
  <si>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</si>
  <si>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</si>
  <si>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</si>
  <si>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</si>
  <si>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</si>
  <si>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</si>
  <si>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</si>
  <si>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</si>
  <si>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</si>
  <si>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</si>
  <si>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</si>
  <si>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</si>
  <si>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</si>
  <si>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</si>
  <si>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</si>
  <si>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</si>
  <si>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</si>
  <si>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</si>
  <si>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</si>
  <si>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</si>
  <si>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</si>
  <si>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</si>
  <si>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</si>
  <si>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</si>
  <si>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</si>
  <si>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</si>
  <si>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</si>
  <si>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</si>
  <si>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</si>
  <si>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</si>
  <si>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</si>
  <si>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</si>
  <si>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</si>
  <si>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</si>
  <si>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</si>
  <si>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</si>
  <si>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</si>
  <si>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</si>
  <si>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</si>
  <si>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</si>
  <si>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</si>
  <si>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</si>
  <si>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</si>
  <si>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</si>
  <si>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</si>
  <si>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</si>
  <si>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</si>
  <si>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</si>
  <si>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</si>
  <si>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</si>
  <si>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</si>
  <si>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</si>
  <si>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</si>
  <si>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</si>
  <si>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</si>
  <si>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</si>
  <si>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</si>
  <si>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</si>
  <si>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</si>
  <si>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</si>
  <si>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</si>
  <si>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</si>
  <si>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</si>
  <si>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</si>
  <si>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</si>
  <si>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</si>
  <si>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</si>
  <si>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</si>
  <si>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</si>
  <si>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</si>
  <si>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</si>
  <si>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</si>
  <si>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</si>
  <si>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</si>
  <si>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</si>
  <si>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</si>
  <si>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</si>
  <si>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</si>
  <si>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</si>
  <si>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</si>
  <si>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</si>
  <si>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</si>
  <si>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</si>
  <si>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</si>
  <si>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</si>
  <si>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</si>
  <si>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</si>
  <si>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</si>
  <si>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</si>
  <si>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</si>
  <si>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</si>
  <si>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</si>
  <si>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</si>
  <si>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</si>
  <si>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</si>
  <si>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</si>
  <si>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</si>
  <si>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</si>
  <si>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</si>
  <si>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</si>
  <si>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</si>
  <si>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</si>
  <si>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</si>
  <si>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</si>
  <si>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</si>
  <si>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</si>
  <si>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</si>
  <si>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</si>
  <si>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</si>
  <si>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</si>
  <si>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</si>
  <si>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</si>
  <si>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</si>
  <si>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</si>
  <si>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</si>
  <si>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</si>
  <si>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</si>
  <si>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</si>
  <si>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</si>
  <si>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</si>
  <si>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</si>
  <si>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</si>
  <si>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</si>
  <si>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</si>
  <si>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</si>
  <si>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</si>
  <si>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</si>
  <si>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</si>
  <si>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</si>
  <si>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</si>
  <si>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</si>
  <si>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</si>
  <si>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</si>
  <si>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</si>
  <si>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</si>
  <si>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</si>
  <si>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</si>
  <si>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</si>
  <si>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</si>
  <si>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</si>
  <si>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</si>
  <si>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</si>
  <si>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</si>
  <si>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</si>
  <si>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</si>
  <si>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</si>
  <si>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</si>
  <si>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</si>
  <si>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</si>
  <si>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</si>
  <si>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</si>
  <si>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</si>
  <si>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</si>
  <si>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</si>
  <si>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</si>
  <si>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</si>
  <si>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</si>
  <si>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</si>
  <si>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</si>
  <si>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</si>
  <si>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</si>
  <si>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</si>
  <si>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</si>
  <si>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</si>
  <si>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</si>
  <si>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</si>
  <si>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</si>
  <si>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</si>
  <si>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</si>
  <si>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</si>
  <si>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</si>
  <si>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</si>
  <si>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</si>
  <si>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</si>
  <si>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</si>
  <si>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</si>
  <si>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</si>
  <si>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</si>
  <si>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</si>
  <si>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</si>
  <si>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</si>
  <si>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</si>
  <si>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</si>
  <si>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</si>
  <si>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</si>
  <si>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</si>
  <si>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</si>
  <si>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</si>
  <si>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</si>
  <si>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</si>
  <si>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</si>
  <si>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</si>
  <si>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</si>
  <si>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</si>
  <si>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</si>
  <si>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</si>
  <si>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</si>
  <si>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</si>
  <si>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</si>
  <si>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</si>
  <si>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</si>
  <si>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</si>
  <si>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</si>
  <si>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</si>
  <si>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</si>
  <si>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</si>
  <si>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</si>
  <si>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</si>
  <si>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</si>
  <si>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</si>
  <si>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</si>
  <si>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</si>
  <si>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</si>
  <si>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</si>
  <si>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</si>
  <si>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</si>
  <si>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</si>
  <si>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</si>
  <si>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</si>
  <si>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</si>
  <si>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</si>
  <si>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</si>
  <si>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</si>
  <si>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</si>
  <si>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</si>
  <si>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</si>
  <si>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</si>
  <si>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</si>
  <si>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</si>
  <si>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</si>
  <si>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</si>
  <si>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</si>
  <si>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</si>
  <si>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</si>
  <si>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</si>
  <si>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</si>
  <si>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</si>
  <si>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</si>
  <si>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</si>
  <si>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</si>
  <si>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</si>
  <si>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</si>
  <si>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</si>
  <si>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</si>
  <si>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</si>
  <si>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</si>
  <si>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</si>
  <si>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</si>
  <si>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</si>
  <si>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</si>
  <si>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</si>
  <si>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</si>
  <si>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</si>
  <si>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</si>
  <si>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</si>
  <si>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</si>
  <si>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</si>
  <si>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</si>
  <si>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</si>
  <si>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</si>
  <si>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</si>
  <si>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</si>
  <si>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</si>
  <si>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</si>
  <si>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</si>
  <si>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</si>
  <si>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</si>
  <si>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</si>
  <si>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</si>
  <si>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</si>
  <si>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</si>
  <si>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</si>
  <si>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</si>
  <si>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</si>
  <si>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</si>
  <si>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</si>
  <si>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</si>
  <si>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</si>
  <si>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</si>
  <si>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</si>
  <si>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</si>
  <si>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</si>
  <si>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</si>
  <si>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</si>
  <si>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</si>
  <si>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</si>
  <si>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</si>
  <si>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</si>
  <si>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</si>
  <si>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</si>
  <si>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</si>
  <si>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</si>
  <si>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</si>
  <si>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</si>
  <si>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</si>
  <si>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</si>
  <si>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</si>
  <si>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</si>
  <si>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</si>
  <si>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</si>
  <si>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</si>
  <si>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</si>
  <si>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</si>
  <si>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</si>
  <si>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</si>
  <si>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</si>
  <si>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</si>
  <si>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</si>
  <si>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</si>
  <si>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</si>
  <si>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</si>
  <si>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</si>
  <si>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</si>
  <si>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</si>
  <si>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</si>
  <si>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</si>
  <si>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</si>
  <si>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</si>
  <si>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</si>
  <si>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</si>
  <si>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</si>
  <si>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</si>
  <si>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</si>
  <si>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</si>
  <si>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</si>
  <si>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</si>
  <si>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</si>
  <si>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</si>
  <si>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</si>
  <si>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</si>
  <si>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</si>
  <si>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</si>
  <si>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</si>
  <si>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</si>
  <si>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</si>
  <si>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</si>
  <si>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</si>
  <si>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</si>
  <si>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</si>
  <si>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</si>
  <si>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</si>
  <si>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</si>
  <si>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</si>
  <si>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</si>
  <si>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</si>
  <si>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</si>
  <si>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</si>
  <si>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</si>
  <si>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</si>
  <si>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</si>
  <si>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</si>
  <si>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</si>
  <si>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</si>
  <si>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</si>
  <si>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</si>
  <si>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</si>
  <si>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</si>
  <si>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</si>
  <si>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</si>
  <si>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</si>
  <si>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</si>
  <si>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</si>
  <si>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</si>
  <si>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</si>
  <si>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</si>
  <si>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</si>
  <si>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</si>
  <si>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</si>
  <si>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</si>
  <si>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</si>
  <si>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</si>
  <si>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</si>
  <si>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</si>
  <si>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</si>
  <si>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</si>
  <si>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</si>
  <si>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</si>
  <si>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</si>
  <si>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</si>
  <si>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</si>
  <si>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</si>
  <si>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</si>
  <si>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</si>
  <si>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</si>
  <si>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</si>
  <si>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</si>
  <si>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</si>
  <si>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</si>
  <si>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</si>
  <si>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</si>
  <si>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</si>
  <si>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</si>
  <si>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</si>
  <si>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</si>
  <si>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</si>
  <si>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</si>
  <si>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</si>
  <si>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</si>
  <si>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</si>
  <si>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</si>
  <si>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</si>
  <si>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</si>
  <si>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</si>
  <si>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</si>
  <si>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</si>
  <si>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</si>
  <si>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</si>
  <si>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</si>
  <si>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</si>
  <si>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</si>
  <si>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</si>
  <si>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</si>
  <si>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</si>
  <si>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</si>
  <si>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</si>
  <si>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</si>
  <si>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</si>
  <si>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</si>
  <si>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</si>
  <si>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</si>
  <si>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</si>
  <si>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</si>
  <si>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</si>
  <si>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</si>
  <si>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</si>
  <si>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</si>
  <si>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</si>
  <si>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</si>
  <si>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</si>
  <si>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</si>
  <si>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</si>
  <si>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</si>
  <si>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</si>
  <si>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</si>
  <si>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</si>
  <si>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</si>
  <si>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</si>
  <si>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</si>
  <si>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</si>
  <si>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</si>
  <si>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</si>
  <si>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</si>
  <si>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</si>
  <si>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</si>
  <si>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</si>
  <si>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</si>
  <si>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</si>
  <si>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</si>
  <si>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</si>
  <si>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</si>
  <si>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</si>
  <si>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</si>
  <si>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</si>
  <si>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</si>
  <si>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</si>
  <si>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</si>
  <si>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</si>
  <si>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</si>
  <si>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</si>
  <si>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</si>
  <si>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</si>
  <si>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</si>
  <si>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</si>
  <si>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</si>
  <si>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</si>
  <si>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</si>
  <si>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</si>
  <si>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</si>
  <si>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</si>
  <si>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</si>
  <si>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</si>
  <si>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</si>
  <si>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</si>
  <si>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</si>
  <si>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</si>
  <si>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</si>
  <si>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</si>
  <si>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</si>
  <si>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</si>
  <si>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</si>
  <si>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</si>
  <si>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</si>
  <si>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</si>
  <si>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</si>
  <si>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</si>
  <si>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</si>
  <si>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</si>
  <si>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</si>
  <si>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</si>
  <si>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</si>
  <si>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</si>
  <si>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</si>
  <si>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</si>
  <si>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</si>
  <si>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</si>
  <si>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</si>
  <si>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</si>
  <si>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</si>
  <si>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</si>
  <si>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</si>
  <si>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</si>
  <si>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</si>
  <si>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</si>
  <si>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</si>
  <si>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</si>
  <si>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</si>
  <si>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</si>
  <si>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</si>
  <si>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</si>
  <si>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</si>
  <si>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</si>
  <si>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</si>
  <si>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</si>
  <si>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</si>
  <si>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</si>
  <si>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</si>
  <si>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</si>
  <si>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</si>
  <si>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</si>
  <si>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</si>
  <si>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</si>
  <si>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</si>
  <si>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</si>
  <si>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</si>
  <si>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</si>
  <si>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</si>
  <si>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</si>
  <si>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</si>
  <si>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</si>
  <si>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</si>
  <si>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</si>
  <si>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</si>
  <si>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</si>
  <si>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</si>
  <si>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</si>
  <si>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</si>
  <si>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</si>
  <si>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</si>
  <si>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</si>
  <si>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</si>
  <si>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</si>
  <si>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</si>
  <si>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</si>
  <si>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</si>
  <si>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</si>
  <si>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</si>
  <si>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</si>
  <si>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</si>
  <si>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</si>
  <si>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</si>
  <si>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</si>
  <si>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</si>
  <si>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</si>
  <si>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</si>
  <si>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</si>
  <si>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</si>
  <si>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</si>
  <si>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</si>
  <si>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</si>
  <si>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</si>
  <si>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</si>
  <si>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</si>
  <si>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</si>
  <si>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</si>
  <si>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</si>
  <si>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</si>
  <si>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</si>
  <si>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</si>
  <si>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</si>
  <si>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</si>
  <si>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</si>
  <si>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</si>
  <si>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</si>
  <si>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</si>
  <si>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</si>
  <si>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</si>
  <si>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</si>
  <si>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</si>
  <si>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</si>
  <si>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</si>
  <si>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</si>
  <si>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</si>
  <si>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</si>
  <si>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</si>
  <si>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</si>
  <si>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</si>
  <si>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</si>
  <si>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</si>
  <si>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</si>
  <si>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</si>
  <si>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</si>
  <si>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</si>
  <si>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</si>
  <si>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</si>
  <si>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</si>
  <si>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</si>
  <si>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</si>
  <si>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</si>
  <si>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</si>
  <si>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</si>
  <si>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</si>
  <si>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</si>
  <si>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</si>
  <si>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</si>
  <si>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</si>
  <si>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</si>
  <si>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</si>
  <si>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</si>
  <si>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</si>
  <si>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</si>
  <si>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</si>
  <si>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</si>
  <si>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</si>
  <si>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</si>
  <si>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</si>
  <si>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</si>
  <si>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</si>
  <si>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</si>
  <si>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</si>
  <si>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</si>
  <si>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</si>
  <si>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</si>
  <si>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</si>
  <si>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</si>
  <si>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</si>
  <si>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</si>
  <si>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</si>
  <si>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</si>
  <si>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</si>
  <si>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</si>
  <si>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</si>
  <si>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</si>
  <si>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</si>
  <si>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</si>
  <si>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</si>
  <si>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</si>
  <si>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</si>
  <si>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</si>
  <si>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</si>
  <si>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</si>
  <si>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</si>
  <si>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</si>
  <si>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</si>
  <si>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</si>
  <si>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</si>
  <si>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</si>
  <si>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</si>
  <si>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</si>
  <si>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</si>
  <si>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</si>
  <si>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</si>
  <si>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</si>
  <si>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</si>
  <si>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</si>
  <si>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</si>
  <si>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</si>
  <si>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</si>
  <si>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</si>
  <si>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</si>
  <si>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</si>
  <si>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</si>
  <si>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</si>
  <si>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</si>
  <si>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</si>
  <si>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</si>
  <si>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</si>
  <si>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</si>
  <si>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</si>
  <si>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</si>
  <si>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</si>
  <si>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</si>
  <si>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</si>
  <si>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</si>
  <si>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</si>
  <si>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</si>
  <si>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</si>
  <si>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</si>
  <si>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</si>
  <si>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</si>
  <si>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</si>
  <si>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</si>
  <si>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</si>
  <si>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</si>
  <si>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</si>
  <si>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</si>
  <si>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</si>
  <si>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</si>
  <si>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</si>
  <si>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</si>
  <si>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</si>
  <si>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</si>
  <si>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</si>
  <si>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</si>
  <si>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</si>
  <si>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</si>
  <si>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</si>
  <si>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</si>
  <si>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</si>
  <si>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</si>
  <si>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</si>
  <si>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</si>
  <si>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</si>
  <si>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</si>
  <si>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</si>
  <si>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</si>
  <si>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</si>
  <si>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</si>
  <si>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</si>
  <si>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</si>
  <si>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</si>
  <si>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</si>
  <si>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</si>
  <si>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</si>
  <si>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</si>
  <si>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</si>
  <si>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</si>
  <si>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</si>
  <si>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</si>
  <si>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</si>
  <si>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</si>
  <si>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</si>
  <si>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</si>
  <si>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</si>
  <si>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</si>
  <si>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</si>
  <si>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</si>
  <si>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</si>
  <si>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</si>
  <si>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</si>
  <si>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</si>
  <si>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</si>
  <si>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</si>
  <si>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</si>
  <si>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</si>
  <si>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</si>
  <si>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</si>
  <si>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</si>
  <si>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</si>
  <si>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</si>
  <si>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</si>
  <si>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</si>
  <si>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</si>
  <si>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</si>
  <si>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</si>
  <si>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</si>
  <si>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</si>
  <si>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</si>
  <si>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</si>
  <si>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</si>
  <si>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</si>
  <si>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</si>
  <si>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</si>
  <si>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</si>
  <si>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</si>
  <si>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</si>
  <si>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</si>
  <si>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</si>
  <si>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</si>
  <si>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</si>
  <si>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</si>
  <si>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</si>
  <si>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</si>
  <si>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</si>
  <si>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</si>
  <si>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</si>
  <si>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</si>
  <si>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</si>
  <si>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</si>
  <si>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</si>
  <si>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</si>
  <si>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</si>
  <si>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</si>
  <si>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</si>
  <si>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</si>
  <si>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</si>
  <si>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</si>
  <si>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</si>
  <si>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</si>
  <si>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</si>
  <si>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</si>
  <si>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</si>
  <si>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</si>
  <si>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</si>
  <si>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</si>
  <si>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</si>
  <si>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</si>
  <si>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</si>
  <si>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</si>
  <si>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</si>
  <si>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</si>
  <si>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</si>
  <si>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</si>
  <si>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</si>
  <si>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</si>
  <si>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</si>
  <si>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</si>
  <si>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</si>
  <si>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</si>
  <si>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</si>
  <si>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</si>
  <si>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</si>
  <si>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</si>
  <si>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</si>
  <si>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</si>
  <si>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</si>
  <si>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</si>
  <si>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</si>
  <si>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</si>
  <si>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</si>
  <si>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</si>
  <si>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</si>
  <si>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</si>
  <si>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</si>
  <si>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</si>
  <si>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</si>
  <si>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</si>
  <si>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</si>
  <si>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</si>
  <si>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</si>
  <si>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</si>
  <si>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</si>
  <si>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</si>
  <si>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</si>
  <si>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</si>
  <si>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</si>
  <si>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</si>
  <si>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</si>
  <si>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</si>
  <si>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</si>
  <si>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</si>
  <si>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</si>
  <si>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</si>
  <si>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</si>
  <si>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</si>
  <si>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</si>
  <si>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</si>
  <si>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</si>
  <si>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</si>
  <si>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</si>
  <si>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</si>
  <si>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</si>
  <si>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</si>
  <si>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</si>
  <si>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</si>
  <si>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</si>
  <si>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</si>
  <si>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</si>
  <si>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</si>
  <si>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</si>
  <si>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</si>
  <si>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</si>
  <si>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</si>
  <si>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</si>
  <si>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</si>
  <si>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</si>
  <si>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</si>
  <si>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</si>
  <si>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</si>
  <si>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</si>
  <si>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</si>
  <si>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</si>
  <si>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</si>
  <si>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</si>
  <si>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</si>
  <si>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</si>
  <si>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</si>
  <si>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</si>
  <si>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</si>
  <si>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</si>
  <si>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</si>
  <si>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</si>
  <si>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</si>
  <si>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</si>
  <si>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</si>
  <si>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</si>
  <si>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</si>
  <si>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</si>
  <si>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</si>
  <si>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</si>
  <si>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</si>
  <si>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</si>
  <si>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</si>
  <si>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</si>
  <si>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</si>
  <si>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</si>
  <si>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</si>
  <si>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</si>
  <si>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</si>
  <si>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</si>
  <si>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</si>
  <si>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</si>
  <si>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</si>
  <si>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</si>
  <si>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</si>
  <si>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</si>
  <si>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</si>
  <si>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</si>
  <si>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</si>
  <si>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</si>
  <si>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</si>
  <si>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</si>
  <si>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</si>
  <si>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</si>
  <si>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</si>
  <si>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</si>
  <si>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</si>
  <si>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</si>
  <si>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</si>
  <si>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</si>
  <si>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</si>
  <si>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</si>
  <si>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</si>
  <si>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</si>
  <si>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</si>
  <si>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</si>
  <si>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</si>
  <si>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</si>
  <si>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</si>
  <si>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</si>
  <si>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</si>
  <si>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</si>
  <si>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</si>
  <si>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</si>
  <si>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</si>
  <si>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</si>
  <si>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</si>
  <si>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</si>
  <si>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</si>
  <si>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</si>
  <si>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</si>
  <si>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</si>
  <si>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</si>
  <si>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</si>
  <si>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</si>
  <si>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</si>
  <si>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</si>
  <si>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</si>
  <si>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</si>
  <si>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</si>
  <si>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</si>
  <si>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</si>
  <si>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</si>
  <si>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</si>
  <si>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</si>
  <si>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</si>
  <si>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</si>
  <si>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</si>
  <si>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</si>
  <si>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</si>
  <si>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</si>
  <si>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</si>
  <si>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</si>
  <si>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</si>
  <si>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</si>
  <si>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</si>
  <si>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</si>
  <si>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</si>
  <si>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</si>
  <si>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</si>
  <si>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</si>
  <si>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</si>
  <si>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</si>
  <si>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</si>
  <si>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</si>
  <si>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</si>
  <si>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</si>
  <si>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</si>
  <si>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</si>
  <si>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</si>
  <si>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</si>
  <si>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</si>
  <si>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</si>
  <si>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</si>
  <si>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</si>
  <si>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</si>
  <si>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</si>
  <si>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</si>
  <si>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</si>
  <si>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</si>
  <si>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</si>
  <si>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</si>
  <si>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</si>
  <si>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</si>
  <si>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</si>
  <si>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</si>
  <si>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</si>
  <si>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</si>
  <si>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</si>
  <si>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</si>
  <si>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</si>
  <si>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</si>
  <si>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</si>
  <si>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</si>
  <si>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</si>
  <si>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</si>
  <si>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</si>
  <si>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</si>
  <si>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</si>
  <si>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</si>
  <si>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</si>
  <si>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</si>
  <si>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</si>
  <si>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</si>
  <si>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</si>
  <si>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</si>
  <si>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</si>
  <si>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</si>
  <si>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</si>
  <si>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</si>
  <si>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</si>
  <si>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</si>
  <si>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</si>
  <si>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</si>
  <si>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</si>
  <si>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</si>
  <si>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</si>
  <si>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</si>
  <si>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</si>
  <si>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</si>
  <si>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</si>
  <si>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</si>
  <si>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</si>
  <si>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</si>
  <si>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</si>
  <si>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</si>
  <si>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</si>
  <si>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</si>
  <si>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</si>
  <si>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</si>
  <si>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</si>
  <si>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</si>
  <si>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</si>
  <si>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</si>
  <si>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</si>
  <si>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</si>
  <si>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</si>
  <si>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</si>
  <si>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</si>
  <si>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</si>
  <si>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</si>
  <si>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</si>
  <si>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</si>
  <si>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</si>
  <si>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</si>
  <si>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</si>
  <si>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</si>
  <si>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</si>
  <si>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</si>
  <si>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</si>
  <si>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</si>
  <si>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</si>
  <si>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</si>
  <si>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</si>
  <si>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</si>
  <si>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</si>
  <si>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</si>
  <si>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</si>
  <si>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</si>
  <si>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</si>
  <si>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</si>
  <si>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</si>
  <si>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</si>
  <si>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</si>
  <si>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</si>
  <si>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</si>
  <si>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</si>
  <si>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</si>
  <si>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</si>
  <si>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</si>
  <si>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</si>
  <si>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</si>
  <si>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</si>
  <si>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</si>
  <si>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</si>
  <si>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</si>
  <si>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</si>
  <si>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</si>
  <si>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</si>
  <si>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</si>
  <si>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</si>
  <si>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</si>
  <si>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</si>
  <si>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</si>
  <si>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</si>
  <si>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</si>
  <si>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</si>
  <si>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</si>
  <si>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</si>
  <si>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</si>
  <si>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</si>
  <si>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</si>
  <si>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</si>
  <si>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</si>
  <si>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</si>
  <si>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</si>
  <si>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</si>
  <si>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</si>
  <si>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</si>
  <si>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</si>
  <si>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</si>
  <si>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</si>
  <si>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</si>
  <si>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</si>
  <si>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</si>
  <si>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</si>
  <si>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</si>
  <si>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</si>
  <si>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</si>
  <si>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</si>
  <si>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</si>
  <si>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</si>
  <si>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</si>
  <si>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</si>
  <si>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</si>
  <si>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</si>
  <si>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</si>
  <si>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</si>
  <si>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</si>
  <si>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</si>
  <si>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</si>
  <si>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</si>
  <si>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</si>
  <si>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</si>
  <si>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</si>
  <si>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</si>
  <si>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</si>
  <si>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</si>
  <si>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</si>
  <si>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</si>
  <si>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</si>
  <si>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</si>
  <si>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</si>
  <si>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</si>
  <si>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</si>
  <si>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</si>
  <si>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</si>
  <si>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</si>
  <si>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</si>
  <si>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</si>
  <si>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</si>
  <si>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</si>
  <si>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</si>
  <si>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</si>
  <si>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</si>
  <si>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</si>
  <si>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</si>
  <si>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</si>
  <si>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</si>
  <si>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</si>
  <si>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</si>
  <si>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</si>
  <si>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</si>
  <si>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</si>
  <si>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</si>
  <si>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</si>
  <si>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</si>
  <si>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</si>
  <si>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</si>
  <si>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</si>
  <si>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</si>
  <si>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</si>
  <si>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</si>
  <si>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</si>
  <si>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</si>
  <si>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</si>
  <si>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</si>
  <si>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</si>
  <si>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</si>
  <si>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</si>
  <si>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</si>
  <si>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</si>
  <si>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</si>
  <si>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</si>
  <si>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</si>
  <si>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</si>
  <si>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</si>
  <si>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</si>
  <si>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</si>
  <si>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</si>
  <si>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</si>
  <si>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</si>
  <si>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</si>
  <si>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</si>
  <si>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</si>
  <si>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</si>
  <si>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</si>
  <si>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</si>
  <si>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</si>
  <si>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</si>
  <si>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</si>
  <si>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</si>
  <si>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</si>
  <si>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</si>
  <si>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</si>
  <si>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</si>
  <si>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</si>
  <si>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</si>
  <si>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</si>
  <si>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</si>
  <si>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</si>
  <si>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</si>
  <si>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</si>
  <si>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</si>
  <si>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</si>
  <si>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</si>
  <si>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</si>
  <si>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</si>
  <si>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</si>
  <si>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</si>
  <si>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</si>
  <si>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</si>
  <si>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</si>
  <si>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</si>
  <si>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</si>
  <si>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</si>
  <si>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</si>
  <si>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</si>
  <si>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</si>
  <si>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</si>
  <si>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</si>
  <si>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</si>
  <si>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</si>
  <si>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</si>
  <si>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</si>
  <si>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</si>
  <si>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</si>
  <si>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</si>
  <si>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</si>
  <si>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</si>
  <si>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</si>
  <si>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</si>
  <si>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</si>
  <si>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</si>
  <si>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</si>
  <si>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</si>
  <si>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</si>
  <si>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</si>
  <si>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</si>
  <si>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</si>
  <si>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</si>
  <si>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</si>
  <si>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</si>
  <si>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</si>
  <si>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</si>
  <si>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</si>
  <si>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</si>
  <si>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</si>
  <si>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</si>
  <si>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</si>
  <si>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</si>
  <si>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</si>
  <si>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</si>
  <si>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</si>
  <si>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</si>
  <si>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</si>
  <si>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</si>
  <si>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</si>
  <si>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</si>
  <si>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</si>
  <si>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</si>
  <si>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</si>
  <si>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</si>
  <si>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</si>
  <si>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</si>
  <si>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</si>
  <si>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</si>
  <si>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</si>
  <si>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</si>
  <si>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</si>
  <si>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</si>
  <si>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</si>
  <si>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</si>
  <si>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</si>
  <si>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</si>
  <si>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</si>
  <si>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</si>
  <si>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</si>
  <si>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</si>
  <si>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</si>
  <si>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</si>
  <si>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</si>
  <si>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</si>
  <si>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</si>
  <si>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</si>
  <si>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</si>
  <si>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</si>
  <si>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</si>
  <si>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</si>
  <si>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</si>
  <si>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</si>
  <si>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</si>
  <si>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</si>
  <si>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</si>
  <si>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</si>
  <si>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</si>
  <si>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</si>
  <si>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</si>
  <si>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</si>
  <si>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</si>
  <si>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</si>
  <si>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</si>
  <si>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</si>
  <si>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</si>
  <si>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</si>
  <si>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</si>
  <si>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</si>
  <si>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</si>
  <si>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</si>
  <si>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</si>
  <si>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</si>
  <si>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</si>
  <si>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</si>
  <si>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</si>
  <si>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</si>
  <si>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</si>
  <si>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</si>
  <si>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</si>
  <si>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</si>
  <si>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</si>
  <si>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</si>
  <si>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</si>
  <si>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</si>
  <si>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</si>
  <si>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</si>
  <si>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</si>
  <si>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</si>
  <si>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</si>
  <si>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</si>
  <si>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</si>
  <si>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</si>
  <si>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</si>
  <si>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</si>
  <si>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</si>
  <si>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</si>
  <si>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</si>
  <si>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</si>
  <si>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</si>
  <si>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</si>
  <si>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</si>
  <si>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</si>
  <si>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</si>
  <si>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</si>
  <si>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</si>
  <si>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</si>
  <si>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</si>
  <si>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</si>
  <si>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</si>
  <si>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</si>
  <si>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</si>
  <si>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</si>
  <si>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</si>
  <si>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</si>
  <si>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</si>
  <si>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</si>
  <si>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</si>
  <si>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</si>
  <si>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</si>
  <si>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</si>
  <si>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</si>
  <si>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</si>
  <si>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</si>
  <si>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</si>
  <si>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</si>
  <si>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</si>
  <si>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</si>
  <si>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</si>
  <si>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</si>
  <si>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</si>
  <si>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</si>
  <si>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</si>
  <si>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</si>
  <si>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</si>
  <si>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</si>
  <si>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</si>
  <si>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</si>
  <si>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</si>
  <si>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</si>
  <si>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</si>
  <si>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</si>
  <si>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</si>
  <si>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</si>
  <si>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</si>
  <si>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</si>
  <si>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</si>
  <si>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</si>
  <si>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</si>
  <si>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</si>
  <si>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</si>
  <si>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</si>
  <si>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</si>
  <si>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</si>
  <si>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</si>
  <si>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</si>
  <si>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</si>
  <si>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</si>
  <si>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</si>
  <si>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</si>
  <si>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</si>
  <si>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</si>
  <si>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</si>
  <si>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</si>
  <si>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</si>
  <si>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</si>
  <si>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</si>
  <si>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</si>
  <si>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</si>
  <si>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</si>
  <si>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</si>
  <si>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</si>
  <si>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</si>
  <si>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</si>
  <si>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</si>
  <si>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</si>
  <si>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</si>
  <si>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</si>
  <si>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</si>
  <si>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</si>
  <si>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</si>
  <si>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</si>
  <si>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</si>
  <si>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</si>
  <si>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</si>
  <si>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</si>
  <si>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</si>
  <si>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</si>
  <si>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</si>
  <si>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</si>
  <si>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</si>
  <si>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</si>
  <si>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</si>
  <si>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</si>
  <si>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</si>
  <si>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</si>
  <si>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</si>
  <si>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</si>
  <si>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</si>
  <si>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</si>
  <si>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</si>
  <si>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</si>
  <si>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</si>
  <si>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</si>
  <si>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</si>
  <si>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</si>
  <si>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</si>
  <si>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</si>
  <si>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</si>
  <si>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</si>
  <si>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</si>
  <si>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</si>
  <si>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</si>
  <si>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</si>
  <si>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</si>
  <si>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</si>
  <si>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</si>
  <si>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</si>
  <si>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</si>
  <si>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</si>
  <si>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</si>
  <si>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</si>
  <si>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</si>
  <si>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</si>
  <si>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</si>
  <si>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</si>
  <si>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</si>
  <si>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</si>
  <si>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</si>
  <si>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</si>
  <si>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</si>
  <si>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</si>
  <si>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</si>
  <si>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</si>
  <si>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</si>
  <si>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</si>
  <si>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</si>
  <si>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</si>
  <si>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</si>
  <si>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</si>
  <si>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</si>
  <si>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</si>
  <si>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</si>
  <si>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</si>
  <si>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</si>
  <si>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</si>
  <si>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</si>
  <si>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</si>
  <si>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</si>
  <si>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</si>
  <si>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</si>
  <si>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</si>
  <si>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</si>
  <si>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</si>
  <si>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</si>
  <si>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</si>
  <si>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</si>
  <si>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</si>
  <si>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</si>
  <si>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</si>
  <si>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</si>
  <si>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</si>
  <si>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</si>
  <si>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</si>
  <si>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</si>
  <si>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</si>
  <si>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</si>
  <si>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</si>
  <si>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</si>
  <si>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</si>
  <si>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</si>
  <si>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</si>
  <si>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</si>
  <si>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</si>
  <si>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</si>
  <si>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</si>
  <si>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</si>
  <si>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</si>
  <si>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</si>
  <si>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</si>
  <si>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</si>
  <si>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</si>
  <si>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</si>
  <si>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</si>
  <si>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</si>
  <si>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</si>
  <si>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</si>
  <si>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</si>
  <si>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</si>
  <si>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</si>
  <si>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</si>
  <si>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</si>
  <si>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</si>
  <si>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</si>
  <si>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</si>
  <si>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</si>
  <si>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</si>
  <si>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</si>
  <si>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</si>
  <si>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</si>
  <si>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</si>
  <si>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</si>
  <si>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</si>
  <si>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</si>
  <si>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</si>
  <si>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</si>
  <si>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</si>
  <si>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</si>
  <si>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</si>
  <si>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</si>
  <si>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</si>
  <si>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</si>
  <si>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</si>
  <si>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</si>
  <si>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</si>
  <si>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</si>
  <si>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</si>
  <si>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</si>
  <si>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</si>
  <si>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</si>
  <si>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</si>
  <si>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</si>
  <si>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</si>
  <si>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</si>
  <si>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</si>
  <si>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</si>
  <si>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</si>
  <si>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</si>
  <si>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</si>
  <si>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</si>
  <si>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</si>
  <si>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</si>
  <si>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</si>
  <si>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</si>
  <si>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</si>
  <si>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</si>
  <si>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</si>
  <si>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</si>
  <si>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</si>
  <si>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</si>
  <si>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</si>
  <si>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</si>
  <si>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</si>
  <si>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</si>
  <si>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</si>
  <si>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</si>
  <si>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</si>
  <si>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</si>
  <si>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</si>
  <si>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</si>
  <si>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</si>
  <si>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</si>
  <si>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</si>
  <si>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</si>
  <si>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</si>
  <si>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</si>
  <si>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</si>
  <si>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</si>
  <si>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</si>
  <si>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</si>
  <si>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</si>
  <si>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</si>
  <si>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</si>
  <si>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</si>
  <si>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</si>
  <si>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</si>
  <si>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</si>
  <si>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</si>
  <si>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</si>
  <si>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</si>
  <si>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</si>
  <si>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</si>
  <si>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</si>
  <si>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</si>
  <si>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</si>
  <si>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</si>
  <si>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</si>
  <si>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</si>
  <si>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</si>
  <si>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</si>
  <si>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</si>
  <si>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</si>
  <si>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</si>
  <si>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</si>
  <si>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</si>
  <si>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</si>
  <si>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</si>
  <si>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</si>
  <si>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</si>
  <si>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</si>
  <si>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</si>
  <si>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</si>
  <si>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</si>
  <si>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</si>
  <si>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</si>
  <si>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</si>
  <si>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</si>
  <si>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</si>
  <si>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</si>
  <si>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</si>
  <si>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</si>
  <si>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</si>
  <si>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</si>
  <si>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</si>
  <si>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</si>
  <si>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</si>
  <si>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</si>
  <si>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</si>
  <si>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</si>
  <si>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</si>
  <si>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</si>
  <si>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</si>
  <si>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</si>
  <si>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</si>
  <si>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</si>
  <si>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</si>
  <si>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</si>
  <si>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</si>
  <si>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</si>
  <si>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</si>
  <si>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</si>
  <si>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</si>
  <si>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</si>
  <si>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</si>
  <si>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</si>
  <si>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</si>
  <si>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</si>
  <si>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</si>
  <si>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</si>
  <si>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</si>
  <si>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</si>
  <si>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</si>
  <si>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</si>
  <si>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</si>
  <si>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</si>
  <si>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</si>
  <si>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</si>
  <si>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</si>
  <si>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</si>
  <si>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</si>
  <si>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</si>
  <si>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</si>
  <si>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</si>
  <si>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</si>
  <si>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</si>
  <si>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</si>
  <si>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</si>
  <si>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</si>
  <si>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</si>
  <si>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</si>
  <si>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</si>
  <si>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</si>
  <si>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</si>
  <si>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</si>
  <si>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</si>
  <si>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</si>
  <si>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</si>
  <si>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</si>
  <si>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</si>
  <si>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</si>
  <si>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</si>
  <si>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</si>
  <si>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</si>
  <si>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</si>
  <si>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</si>
  <si>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</si>
  <si>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</si>
  <si>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</si>
  <si>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</si>
  <si>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</si>
  <si>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</si>
  <si>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</si>
  <si>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</si>
  <si>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</si>
  <si>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</si>
  <si>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</si>
  <si>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</si>
  <si>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</si>
  <si>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</si>
  <si>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</si>
  <si>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</si>
  <si>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</si>
  <si>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</si>
  <si>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</si>
  <si>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</si>
  <si>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</si>
  <si>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</si>
  <si>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</si>
  <si>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</si>
  <si>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</si>
  <si>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</si>
  <si>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</si>
  <si>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</si>
  <si>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</si>
  <si>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</si>
  <si>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</si>
  <si>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</si>
  <si>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</si>
  <si>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</si>
  <si>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</si>
  <si>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</si>
  <si>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</si>
  <si>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</si>
  <si>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</si>
  <si>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</si>
  <si>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</si>
  <si>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</si>
  <si>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</si>
  <si>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</si>
  <si>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</si>
  <si>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</si>
  <si>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</si>
  <si>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</si>
  <si>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</si>
  <si>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</si>
  <si>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</si>
  <si>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</si>
  <si>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</si>
  <si>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</si>
  <si>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</si>
  <si>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</si>
  <si>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</si>
  <si>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</si>
  <si>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</si>
  <si>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</si>
  <si>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</si>
  <si>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</si>
  <si>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</si>
  <si>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</si>
  <si>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</si>
  <si>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</si>
  <si>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</si>
  <si>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</si>
  <si>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</si>
  <si>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</si>
  <si>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</si>
  <si>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</si>
  <si>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</si>
  <si>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</si>
  <si>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</si>
  <si>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</si>
  <si>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</si>
  <si>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</si>
  <si>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</si>
  <si>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</si>
  <si>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</si>
  <si>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</si>
  <si>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</si>
  <si>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</si>
  <si>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</si>
  <si>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</si>
  <si>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</si>
  <si>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</si>
  <si>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</si>
  <si>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</si>
  <si>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</si>
  <si>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</si>
  <si>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</si>
  <si>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</si>
  <si>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</si>
  <si>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</si>
  <si>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</si>
  <si>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</si>
  <si>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</si>
  <si>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</si>
  <si>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</si>
  <si>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</si>
  <si>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</si>
  <si>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</si>
  <si>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</si>
  <si>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</si>
  <si>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</si>
  <si>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</si>
  <si>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</si>
  <si>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</si>
  <si>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</si>
  <si>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</si>
  <si>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</si>
  <si>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</si>
  <si>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</si>
  <si>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</si>
  <si>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</si>
  <si>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</si>
  <si>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</si>
  <si>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</si>
  <si>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</si>
  <si>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</si>
  <si>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</si>
  <si>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</si>
  <si>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</si>
  <si>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</si>
  <si>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</si>
  <si>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</si>
  <si>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</si>
  <si>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</si>
  <si>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</si>
  <si>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</si>
  <si>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</si>
  <si>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</si>
  <si>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</si>
  <si>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</si>
  <si>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</si>
  <si>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</si>
  <si>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</si>
  <si>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</si>
  <si>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</si>
  <si>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</si>
  <si>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</si>
  <si>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</si>
  <si>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</si>
  <si>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</si>
  <si>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</si>
  <si>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</si>
  <si>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</si>
  <si>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</si>
  <si>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</si>
  <si>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</si>
  <si>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</si>
  <si>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</si>
  <si>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</si>
  <si>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</si>
  <si>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</si>
  <si>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</si>
  <si>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</si>
  <si>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</si>
  <si>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</si>
  <si>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</si>
  <si>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3335908648 </t>
  </si>
  <si>
    <t xml:space="preserve"> GAVETAS VACIAS + GAVETAS FALLANDO</t>
  </si>
  <si>
    <t>3335908814 </t>
  </si>
  <si>
    <t>3335908826 </t>
  </si>
  <si>
    <t>3335908832 </t>
  </si>
  <si>
    <t>3335908833 </t>
  </si>
  <si>
    <t>3335908865 </t>
  </si>
  <si>
    <t>04 Junio de 2021</t>
  </si>
  <si>
    <t>VIBRATION</t>
  </si>
  <si>
    <t>3335908915</t>
  </si>
  <si>
    <t>3335908914</t>
  </si>
  <si>
    <t>3335908911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</si>
</sst>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63"/>
  <sheetViews>
    <sheetView tabSelected="1" zoomScaleNormal="100" workbookViewId="0">
      <pane ySplit="4" topLeftCell="A5" activePane="bottomLeft" state="frozen"/>
      <selection pane="bottomLeft" sqref="A1:Q1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ESTE</v>
      </c>
      <c r="B5" s="124" t="s">
        <v>2581</v>
      </c>
      <c r="C5" s="133">
        <v>44351.315844907411</v>
      </c>
      <c r="D5" s="133" t="s">
        <v>2180</v>
      </c>
      <c r="E5" s="121">
        <v>159</v>
      </c>
      <c r="F5" s="131" t="str">
        <f>VLOOKUP(E5,VIP!$A$2:$O13668,2,0)</f>
        <v>DRBR159</v>
      </c>
      <c r="G5" s="131" t="str">
        <f>VLOOKUP(E5,'LISTADO ATM'!$A$2:$B$897,2,0)</f>
        <v xml:space="preserve">ATM Hotel Dreams Bayahibe I </v>
      </c>
      <c r="H5" s="131" t="str">
        <f>VLOOKUP(E5,VIP!$A$2:$O18531,7,FALSE)</f>
        <v>Si</v>
      </c>
      <c r="I5" s="131" t="str">
        <f>VLOOKUP(E5,VIP!$A$2:$O10496,8,FALSE)</f>
        <v>Si</v>
      </c>
      <c r="J5" s="131" t="str">
        <f>VLOOKUP(E5,VIP!$A$2:$O10446,8,FALSE)</f>
        <v>Si</v>
      </c>
      <c r="K5" s="131" t="str">
        <f>VLOOKUP(E5,VIP!$A$2:$O14020,6,0)</f>
        <v>NO</v>
      </c>
      <c r="L5" s="122" t="s">
        <v>2245</v>
      </c>
      <c r="M5" s="132" t="s">
        <v>2446</v>
      </c>
      <c r="N5" s="132" t="s">
        <v>2453</v>
      </c>
      <c r="O5" s="131" t="s">
        <v>2455</v>
      </c>
      <c r="P5" s="132"/>
      <c r="Q5" s="140" t="s">
        <v>2245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 t="s">
        <v>2582</v>
      </c>
      <c r="C6" s="133">
        <v>44351.31391203704</v>
      </c>
      <c r="D6" s="133" t="s">
        <v>2180</v>
      </c>
      <c r="E6" s="121">
        <v>43</v>
      </c>
      <c r="F6" s="131" t="str">
        <f>VLOOKUP(E6,VIP!$A$2:$O13669,2,0)</f>
        <v>DRBR043</v>
      </c>
      <c r="G6" s="131" t="str">
        <f>VLOOKUP(E6,'LISTADO ATM'!$A$2:$B$897,2,0)</f>
        <v xml:space="preserve">ATM Zona Franca San Isidro </v>
      </c>
      <c r="H6" s="131" t="str">
        <f>VLOOKUP(E6,VIP!$A$2:$O18532,7,FALSE)</f>
        <v>Si</v>
      </c>
      <c r="I6" s="131" t="str">
        <f>VLOOKUP(E6,VIP!$A$2:$O10497,8,FALSE)</f>
        <v>No</v>
      </c>
      <c r="J6" s="131" t="str">
        <f>VLOOKUP(E6,VIP!$A$2:$O10447,8,FALSE)</f>
        <v>No</v>
      </c>
      <c r="K6" s="131" t="str">
        <f>VLOOKUP(E6,VIP!$A$2:$O14021,6,0)</f>
        <v>NO</v>
      </c>
      <c r="L6" s="122" t="s">
        <v>2466</v>
      </c>
      <c r="M6" s="132" t="s">
        <v>2446</v>
      </c>
      <c r="N6" s="132" t="s">
        <v>2568</v>
      </c>
      <c r="O6" s="131" t="s">
        <v>2455</v>
      </c>
      <c r="P6" s="132"/>
      <c r="Q6" s="140" t="s">
        <v>2466</v>
      </c>
    </row>
    <row r="7" spans="1:17" s="93" customFormat="1" ht="18.75" customHeight="1" x14ac:dyDescent="0.25">
      <c r="A7" s="131" t="str">
        <f>VLOOKUP(E7,'LISTADO ATM'!$A$2:$C$898,3,0)</f>
        <v>ESTE</v>
      </c>
      <c r="B7" s="124" t="s">
        <v>2583</v>
      </c>
      <c r="C7" s="133">
        <v>44351.274039351854</v>
      </c>
      <c r="D7" s="133" t="s">
        <v>2180</v>
      </c>
      <c r="E7" s="121">
        <v>867</v>
      </c>
      <c r="F7" s="131" t="str">
        <f>VLOOKUP(E7,VIP!$A$2:$O13670,2,0)</f>
        <v>DRBR867</v>
      </c>
      <c r="G7" s="131" t="str">
        <f>VLOOKUP(E7,'LISTADO ATM'!$A$2:$B$897,2,0)</f>
        <v xml:space="preserve">ATM Estación Combustible Autopista El Coral </v>
      </c>
      <c r="H7" s="131" t="str">
        <f>VLOOKUP(E7,VIP!$A$2:$O18533,7,FALSE)</f>
        <v>Si</v>
      </c>
      <c r="I7" s="131" t="str">
        <f>VLOOKUP(E7,VIP!$A$2:$O10498,8,FALSE)</f>
        <v>Si</v>
      </c>
      <c r="J7" s="131" t="str">
        <f>VLOOKUP(E7,VIP!$A$2:$O10448,8,FALSE)</f>
        <v>Si</v>
      </c>
      <c r="K7" s="131" t="str">
        <f>VLOOKUP(E7,VIP!$A$2:$O14022,6,0)</f>
        <v>NO</v>
      </c>
      <c r="L7" s="122" t="s">
        <v>2245</v>
      </c>
      <c r="M7" s="132" t="s">
        <v>2446</v>
      </c>
      <c r="N7" s="132" t="s">
        <v>2568</v>
      </c>
      <c r="O7" s="131" t="s">
        <v>2455</v>
      </c>
      <c r="P7" s="132"/>
      <c r="Q7" s="140" t="s">
        <v>2245</v>
      </c>
    </row>
    <row r="8" spans="1:17" s="93" customFormat="1" ht="18.75" customHeight="1" x14ac:dyDescent="0.25">
      <c r="A8" s="131" t="str">
        <f>VLOOKUP(E8,'LISTADO ATM'!$A$2:$C$898,3,0)</f>
        <v>NORTE</v>
      </c>
      <c r="B8" s="126">
        <v>3335908909</v>
      </c>
      <c r="C8" s="133">
        <v>44351.12222222222</v>
      </c>
      <c r="D8" s="133" t="s">
        <v>2180</v>
      </c>
      <c r="E8" s="121">
        <v>129</v>
      </c>
      <c r="F8" s="131" t="str">
        <f>VLOOKUP(E8,VIP!$A$2:$O13688,2,0)</f>
        <v>DRBR129</v>
      </c>
      <c r="G8" s="131" t="str">
        <f>VLOOKUP(E8,'LISTADO ATM'!$A$2:$B$897,2,0)</f>
        <v xml:space="preserve">ATM Multicentro La Sirena (Santiago) </v>
      </c>
      <c r="H8" s="131" t="str">
        <f>VLOOKUP(E8,VIP!$A$2:$O18551,7,FALSE)</f>
        <v>Si</v>
      </c>
      <c r="I8" s="131" t="str">
        <f>VLOOKUP(E8,VIP!$A$2:$O10516,8,FALSE)</f>
        <v>Si</v>
      </c>
      <c r="J8" s="131" t="str">
        <f>VLOOKUP(E8,VIP!$A$2:$O10466,8,FALSE)</f>
        <v>Si</v>
      </c>
      <c r="K8" s="131" t="str">
        <f>VLOOKUP(E8,VIP!$A$2:$O14040,6,0)</f>
        <v>SI</v>
      </c>
      <c r="L8" s="122" t="s">
        <v>2580</v>
      </c>
      <c r="M8" s="132" t="s">
        <v>2446</v>
      </c>
      <c r="N8" s="132" t="s">
        <v>2453</v>
      </c>
      <c r="O8" s="131" t="s">
        <v>2550</v>
      </c>
      <c r="P8" s="131"/>
      <c r="Q8" s="140" t="s">
        <v>2580</v>
      </c>
    </row>
    <row r="9" spans="1:17" s="93" customFormat="1" ht="18.75" customHeight="1" x14ac:dyDescent="0.25">
      <c r="A9" s="131" t="str">
        <f>VLOOKUP(E9,'LISTADO ATM'!$A$2:$C$898,3,0)</f>
        <v>NORTE</v>
      </c>
      <c r="B9" s="124">
        <v>3335908907</v>
      </c>
      <c r="C9" s="133">
        <v>44351.086840277778</v>
      </c>
      <c r="D9" s="133" t="s">
        <v>2181</v>
      </c>
      <c r="E9" s="121">
        <v>79</v>
      </c>
      <c r="F9" s="131" t="str">
        <f>VLOOKUP(E9,VIP!$A$2:$O13673,2,0)</f>
        <v>DRBR079</v>
      </c>
      <c r="G9" s="131" t="str">
        <f>VLOOKUP(E9,'LISTADO ATM'!$A$2:$B$897,2,0)</f>
        <v xml:space="preserve">ATM UNP Luperón (Puerto Plata) </v>
      </c>
      <c r="H9" s="131" t="str">
        <f>VLOOKUP(E9,VIP!$A$2:$O18536,7,FALSE)</f>
        <v>Si</v>
      </c>
      <c r="I9" s="131" t="str">
        <f>VLOOKUP(E9,VIP!$A$2:$O10501,8,FALSE)</f>
        <v>Si</v>
      </c>
      <c r="J9" s="131" t="str">
        <f>VLOOKUP(E9,VIP!$A$2:$O10451,8,FALSE)</f>
        <v>Si</v>
      </c>
      <c r="K9" s="131" t="str">
        <f>VLOOKUP(E9,VIP!$A$2:$O14025,6,0)</f>
        <v>NO</v>
      </c>
      <c r="L9" s="122" t="s">
        <v>2245</v>
      </c>
      <c r="M9" s="132" t="s">
        <v>2446</v>
      </c>
      <c r="N9" s="132" t="s">
        <v>2453</v>
      </c>
      <c r="O9" s="131" t="s">
        <v>2550</v>
      </c>
      <c r="P9" s="132"/>
      <c r="Q9" s="140" t="s">
        <v>2245</v>
      </c>
    </row>
    <row r="10" spans="1:17" s="93" customFormat="1" ht="18.75" customHeight="1" x14ac:dyDescent="0.25">
      <c r="A10" s="131" t="str">
        <f>VLOOKUP(E10,'LISTADO ATM'!$A$2:$C$898,3,0)</f>
        <v>DISTRITO NACIONAL</v>
      </c>
      <c r="B10" s="124">
        <v>3335908905</v>
      </c>
      <c r="C10" s="133">
        <v>44351.084606481483</v>
      </c>
      <c r="D10" s="133" t="s">
        <v>2180</v>
      </c>
      <c r="E10" s="121">
        <v>194</v>
      </c>
      <c r="F10" s="131" t="str">
        <f>VLOOKUP(E10,VIP!$A$2:$O13675,2,0)</f>
        <v>DRBR194</v>
      </c>
      <c r="G10" s="131" t="str">
        <f>VLOOKUP(E10,'LISTADO ATM'!$A$2:$B$897,2,0)</f>
        <v xml:space="preserve">ATM UNP Pantoja </v>
      </c>
      <c r="H10" s="131" t="str">
        <f>VLOOKUP(E10,VIP!$A$2:$O18538,7,FALSE)</f>
        <v>Si</v>
      </c>
      <c r="I10" s="131" t="str">
        <f>VLOOKUP(E10,VIP!$A$2:$O10503,8,FALSE)</f>
        <v>No</v>
      </c>
      <c r="J10" s="131" t="str">
        <f>VLOOKUP(E10,VIP!$A$2:$O10453,8,FALSE)</f>
        <v>No</v>
      </c>
      <c r="K10" s="131" t="str">
        <f>VLOOKUP(E10,VIP!$A$2:$O14027,6,0)</f>
        <v>NO</v>
      </c>
      <c r="L10" s="122" t="s">
        <v>2569</v>
      </c>
      <c r="M10" s="132" t="s">
        <v>2446</v>
      </c>
      <c r="N10" s="132" t="s">
        <v>2453</v>
      </c>
      <c r="O10" s="131" t="s">
        <v>2455</v>
      </c>
      <c r="P10" s="132"/>
      <c r="Q10" s="140" t="s">
        <v>2569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4">
        <v>3335908904</v>
      </c>
      <c r="C11" s="133">
        <v>44351.083645833336</v>
      </c>
      <c r="D11" s="133" t="s">
        <v>2180</v>
      </c>
      <c r="E11" s="121">
        <v>26</v>
      </c>
      <c r="F11" s="131" t="str">
        <f>VLOOKUP(E11,VIP!$A$2:$O13676,2,0)</f>
        <v>DRBR221</v>
      </c>
      <c r="G11" s="131" t="str">
        <f>VLOOKUP(E11,'LISTADO ATM'!$A$2:$B$897,2,0)</f>
        <v>ATM S/M Jumbo San Isidro</v>
      </c>
      <c r="H11" s="131" t="str">
        <f>VLOOKUP(E11,VIP!$A$2:$O18539,7,FALSE)</f>
        <v>Si</v>
      </c>
      <c r="I11" s="131" t="str">
        <f>VLOOKUP(E11,VIP!$A$2:$O10504,8,FALSE)</f>
        <v>Si</v>
      </c>
      <c r="J11" s="131" t="str">
        <f>VLOOKUP(E11,VIP!$A$2:$O10454,8,FALSE)</f>
        <v>Si</v>
      </c>
      <c r="K11" s="131" t="str">
        <f>VLOOKUP(E11,VIP!$A$2:$O14028,6,0)</f>
        <v>NO</v>
      </c>
      <c r="L11" s="122" t="s">
        <v>2569</v>
      </c>
      <c r="M11" s="132" t="s">
        <v>2446</v>
      </c>
      <c r="N11" s="132" t="s">
        <v>2453</v>
      </c>
      <c r="O11" s="131" t="s">
        <v>2455</v>
      </c>
      <c r="P11" s="132"/>
      <c r="Q11" s="140" t="s">
        <v>2569</v>
      </c>
    </row>
    <row r="12" spans="1:17" s="93" customFormat="1" ht="18.75" customHeight="1" x14ac:dyDescent="0.25">
      <c r="A12" s="131" t="str">
        <f>VLOOKUP(E12,'LISTADO ATM'!$A$2:$C$898,3,0)</f>
        <v>ESTE</v>
      </c>
      <c r="B12" s="124">
        <v>3335908903</v>
      </c>
      <c r="C12" s="133">
        <v>44351.071886574071</v>
      </c>
      <c r="D12" s="133" t="s">
        <v>2180</v>
      </c>
      <c r="E12" s="121">
        <v>631</v>
      </c>
      <c r="F12" s="131" t="str">
        <f>VLOOKUP(E12,VIP!$A$2:$O13677,2,0)</f>
        <v>DRBR417</v>
      </c>
      <c r="G12" s="131" t="str">
        <f>VLOOKUP(E12,'LISTADO ATM'!$A$2:$B$897,2,0)</f>
        <v xml:space="preserve">ATM ASOCODEQUI (San Pedro) </v>
      </c>
      <c r="H12" s="131" t="str">
        <f>VLOOKUP(E12,VIP!$A$2:$O18540,7,FALSE)</f>
        <v>Si</v>
      </c>
      <c r="I12" s="131" t="str">
        <f>VLOOKUP(E12,VIP!$A$2:$O10505,8,FALSE)</f>
        <v>Si</v>
      </c>
      <c r="J12" s="131" t="str">
        <f>VLOOKUP(E12,VIP!$A$2:$O10455,8,FALSE)</f>
        <v>Si</v>
      </c>
      <c r="K12" s="131" t="str">
        <f>VLOOKUP(E12,VIP!$A$2:$O14029,6,0)</f>
        <v>NO</v>
      </c>
      <c r="L12" s="122" t="s">
        <v>2219</v>
      </c>
      <c r="M12" s="132" t="s">
        <v>2446</v>
      </c>
      <c r="N12" s="132" t="s">
        <v>2453</v>
      </c>
      <c r="O12" s="131" t="s">
        <v>2455</v>
      </c>
      <c r="P12" s="132"/>
      <c r="Q12" s="140" t="s">
        <v>2219</v>
      </c>
    </row>
    <row r="13" spans="1:17" s="93" customFormat="1" ht="18.75" customHeight="1" x14ac:dyDescent="0.25">
      <c r="A13" s="131" t="str">
        <f>VLOOKUP(E13,'LISTADO ATM'!$A$2:$C$898,3,0)</f>
        <v>NORTE</v>
      </c>
      <c r="B13" s="124">
        <v>3335908902</v>
      </c>
      <c r="C13" s="133">
        <v>44351.067696759259</v>
      </c>
      <c r="D13" s="133" t="s">
        <v>2555</v>
      </c>
      <c r="E13" s="121">
        <v>807</v>
      </c>
      <c r="F13" s="131" t="str">
        <f>VLOOKUP(E13,VIP!$A$2:$O13678,2,0)</f>
        <v>DRBR207</v>
      </c>
      <c r="G13" s="131" t="str">
        <f>VLOOKUP(E13,'LISTADO ATM'!$A$2:$B$897,2,0)</f>
        <v xml:space="preserve">ATM S/M Morel (Mao) </v>
      </c>
      <c r="H13" s="131" t="str">
        <f>VLOOKUP(E13,VIP!$A$2:$O18541,7,FALSE)</f>
        <v>Si</v>
      </c>
      <c r="I13" s="131" t="str">
        <f>VLOOKUP(E13,VIP!$A$2:$O10506,8,FALSE)</f>
        <v>Si</v>
      </c>
      <c r="J13" s="131" t="str">
        <f>VLOOKUP(E13,VIP!$A$2:$O10456,8,FALSE)</f>
        <v>Si</v>
      </c>
      <c r="K13" s="131" t="str">
        <f>VLOOKUP(E13,VIP!$A$2:$O14030,6,0)</f>
        <v>SI</v>
      </c>
      <c r="L13" s="122" t="s">
        <v>2418</v>
      </c>
      <c r="M13" s="132" t="s">
        <v>2446</v>
      </c>
      <c r="N13" s="132" t="s">
        <v>2453</v>
      </c>
      <c r="O13" s="131" t="s">
        <v>2554</v>
      </c>
      <c r="P13" s="132"/>
      <c r="Q13" s="140" t="s">
        <v>2418</v>
      </c>
    </row>
    <row r="14" spans="1:17" s="93" customFormat="1" ht="18.75" customHeight="1" x14ac:dyDescent="0.25">
      <c r="A14" s="131" t="str">
        <f>VLOOKUP(E14,'LISTADO ATM'!$A$2:$C$898,3,0)</f>
        <v>NORTE</v>
      </c>
      <c r="B14" s="124">
        <v>3335908901</v>
      </c>
      <c r="C14" s="133">
        <v>44351.063379629632</v>
      </c>
      <c r="D14" s="133" t="s">
        <v>2555</v>
      </c>
      <c r="E14" s="121">
        <v>315</v>
      </c>
      <c r="F14" s="131" t="str">
        <f>VLOOKUP(E14,VIP!$A$2:$O13679,2,0)</f>
        <v>DRBR315</v>
      </c>
      <c r="G14" s="131" t="str">
        <f>VLOOKUP(E14,'LISTADO ATM'!$A$2:$B$897,2,0)</f>
        <v xml:space="preserve">ATM Oficina Estrella Sadalá </v>
      </c>
      <c r="H14" s="131" t="str">
        <f>VLOOKUP(E14,VIP!$A$2:$O18542,7,FALSE)</f>
        <v>Si</v>
      </c>
      <c r="I14" s="131" t="str">
        <f>VLOOKUP(E14,VIP!$A$2:$O10507,8,FALSE)</f>
        <v>Si</v>
      </c>
      <c r="J14" s="131" t="str">
        <f>VLOOKUP(E14,VIP!$A$2:$O10457,8,FALSE)</f>
        <v>Si</v>
      </c>
      <c r="K14" s="131" t="str">
        <f>VLOOKUP(E14,VIP!$A$2:$O14031,6,0)</f>
        <v>NO</v>
      </c>
      <c r="L14" s="122" t="s">
        <v>2442</v>
      </c>
      <c r="M14" s="132" t="s">
        <v>2446</v>
      </c>
      <c r="N14" s="132" t="s">
        <v>2453</v>
      </c>
      <c r="O14" s="131" t="s">
        <v>2554</v>
      </c>
      <c r="P14" s="132"/>
      <c r="Q14" s="140" t="s">
        <v>2442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4">
        <v>3335908899</v>
      </c>
      <c r="C15" s="133">
        <v>44351.054502314815</v>
      </c>
      <c r="D15" s="133" t="s">
        <v>2180</v>
      </c>
      <c r="E15" s="121">
        <v>724</v>
      </c>
      <c r="F15" s="131" t="str">
        <f>VLOOKUP(E15,VIP!$A$2:$O13680,2,0)</f>
        <v>DRBR997</v>
      </c>
      <c r="G15" s="131" t="str">
        <f>VLOOKUP(E15,'LISTADO ATM'!$A$2:$B$897,2,0)</f>
        <v xml:space="preserve">ATM El Huacal I </v>
      </c>
      <c r="H15" s="131" t="str">
        <f>VLOOKUP(E15,VIP!$A$2:$O18543,7,FALSE)</f>
        <v>Si</v>
      </c>
      <c r="I15" s="131" t="str">
        <f>VLOOKUP(E15,VIP!$A$2:$O10508,8,FALSE)</f>
        <v>Si</v>
      </c>
      <c r="J15" s="131" t="str">
        <f>VLOOKUP(E15,VIP!$A$2:$O10458,8,FALSE)</f>
        <v>Si</v>
      </c>
      <c r="K15" s="131" t="str">
        <f>VLOOKUP(E15,VIP!$A$2:$O14032,6,0)</f>
        <v>NO</v>
      </c>
      <c r="L15" s="122" t="s">
        <v>2569</v>
      </c>
      <c r="M15" s="132" t="s">
        <v>2446</v>
      </c>
      <c r="N15" s="132" t="s">
        <v>2453</v>
      </c>
      <c r="O15" s="131" t="s">
        <v>2455</v>
      </c>
      <c r="P15" s="132"/>
      <c r="Q15" s="140" t="s">
        <v>2569</v>
      </c>
    </row>
    <row r="16" spans="1:17" s="93" customFormat="1" ht="18.75" customHeight="1" x14ac:dyDescent="0.25">
      <c r="A16" s="131" t="str">
        <f>VLOOKUP(E16,'LISTADO ATM'!$A$2:$C$898,3,0)</f>
        <v>SUR</v>
      </c>
      <c r="B16" s="124">
        <v>3335908898</v>
      </c>
      <c r="C16" s="133">
        <v>44350.977789351855</v>
      </c>
      <c r="D16" s="133" t="s">
        <v>2180</v>
      </c>
      <c r="E16" s="121">
        <v>677</v>
      </c>
      <c r="F16" s="131" t="str">
        <f>VLOOKUP(E16,VIP!$A$2:$O13681,2,0)</f>
        <v>DRBR677</v>
      </c>
      <c r="G16" s="131" t="str">
        <f>VLOOKUP(E16,'LISTADO ATM'!$A$2:$B$897,2,0)</f>
        <v>ATM PBG Villa Jaragua</v>
      </c>
      <c r="H16" s="131" t="str">
        <f>VLOOKUP(E16,VIP!$A$2:$O18544,7,FALSE)</f>
        <v>Si</v>
      </c>
      <c r="I16" s="131" t="str">
        <f>VLOOKUP(E16,VIP!$A$2:$O10509,8,FALSE)</f>
        <v>Si</v>
      </c>
      <c r="J16" s="131" t="str">
        <f>VLOOKUP(E16,VIP!$A$2:$O10459,8,FALSE)</f>
        <v>Si</v>
      </c>
      <c r="K16" s="131" t="str">
        <f>VLOOKUP(E16,VIP!$A$2:$O14033,6,0)</f>
        <v>SI</v>
      </c>
      <c r="L16" s="122" t="s">
        <v>2466</v>
      </c>
      <c r="M16" s="132" t="s">
        <v>2446</v>
      </c>
      <c r="N16" s="132" t="s">
        <v>2453</v>
      </c>
      <c r="O16" s="131" t="s">
        <v>2455</v>
      </c>
      <c r="P16" s="132"/>
      <c r="Q16" s="140" t="s">
        <v>2466</v>
      </c>
    </row>
    <row r="17" spans="1:17" s="93" customFormat="1" ht="18.75" customHeight="1" x14ac:dyDescent="0.25">
      <c r="A17" s="131" t="str">
        <f>VLOOKUP(E17,'LISTADO ATM'!$A$2:$C$898,3,0)</f>
        <v>DISTRITO NACIONAL</v>
      </c>
      <c r="B17" s="126">
        <v>3335908894</v>
      </c>
      <c r="C17" s="133">
        <v>44350.930208333331</v>
      </c>
      <c r="D17" s="133" t="s">
        <v>2180</v>
      </c>
      <c r="E17" s="121">
        <v>184</v>
      </c>
      <c r="F17" s="131" t="str">
        <f>VLOOKUP(E17,VIP!$A$2:$O13670,2,0)</f>
        <v>DRBR184</v>
      </c>
      <c r="G17" s="131" t="str">
        <f>VLOOKUP(E17,'LISTADO ATM'!$A$2:$B$897,2,0)</f>
        <v xml:space="preserve">ATM Hermanas Mirabal </v>
      </c>
      <c r="H17" s="131" t="str">
        <f>VLOOKUP(E17,VIP!$A$2:$O18533,7,FALSE)</f>
        <v>Si</v>
      </c>
      <c r="I17" s="131" t="str">
        <f>VLOOKUP(E17,VIP!$A$2:$O10498,8,FALSE)</f>
        <v>Si</v>
      </c>
      <c r="J17" s="131" t="str">
        <f>VLOOKUP(E17,VIP!$A$2:$O10448,8,FALSE)</f>
        <v>Si</v>
      </c>
      <c r="K17" s="131" t="str">
        <f>VLOOKUP(E17,VIP!$A$2:$O14022,6,0)</f>
        <v>SI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2"/>
      <c r="Q17" s="140" t="s">
        <v>2219</v>
      </c>
    </row>
    <row r="18" spans="1:17" s="93" customFormat="1" ht="18.75" customHeight="1" x14ac:dyDescent="0.25">
      <c r="A18" s="131" t="str">
        <f>VLOOKUP(E18,'LISTADO ATM'!$A$2:$C$898,3,0)</f>
        <v>NORTE</v>
      </c>
      <c r="B18" s="126">
        <v>3335908891</v>
      </c>
      <c r="C18" s="133">
        <v>44350.877314814818</v>
      </c>
      <c r="D18" s="133" t="s">
        <v>2181</v>
      </c>
      <c r="E18" s="121">
        <v>886</v>
      </c>
      <c r="F18" s="131" t="str">
        <f>VLOOKUP(E18,VIP!$A$2:$O13671,2,0)</f>
        <v>DRBR886</v>
      </c>
      <c r="G18" s="131" t="str">
        <f>VLOOKUP(E18,'LISTADO ATM'!$A$2:$B$897,2,0)</f>
        <v xml:space="preserve">ATM Oficina Guayubín </v>
      </c>
      <c r="H18" s="131" t="str">
        <f>VLOOKUP(E18,VIP!$A$2:$O18534,7,FALSE)</f>
        <v>Si</v>
      </c>
      <c r="I18" s="131" t="str">
        <f>VLOOKUP(E18,VIP!$A$2:$O10499,8,FALSE)</f>
        <v>Si</v>
      </c>
      <c r="J18" s="131" t="str">
        <f>VLOOKUP(E18,VIP!$A$2:$O10449,8,FALSE)</f>
        <v>Si</v>
      </c>
      <c r="K18" s="131" t="str">
        <f>VLOOKUP(E18,VIP!$A$2:$O14023,6,0)</f>
        <v>NO</v>
      </c>
      <c r="L18" s="122" t="s">
        <v>2466</v>
      </c>
      <c r="M18" s="132" t="s">
        <v>2446</v>
      </c>
      <c r="N18" s="132" t="s">
        <v>2453</v>
      </c>
      <c r="O18" s="131" t="s">
        <v>2550</v>
      </c>
      <c r="P18" s="132"/>
      <c r="Q18" s="140" t="s">
        <v>2466</v>
      </c>
    </row>
    <row r="19" spans="1:17" s="93" customFormat="1" ht="18.75" customHeight="1" x14ac:dyDescent="0.25">
      <c r="A19" s="131" t="str">
        <f>VLOOKUP(E19,'LISTADO ATM'!$A$2:$C$898,3,0)</f>
        <v>NORTE</v>
      </c>
      <c r="B19" s="126">
        <v>3335908890</v>
      </c>
      <c r="C19" s="133">
        <v>44350.871747685182</v>
      </c>
      <c r="D19" s="133" t="s">
        <v>2181</v>
      </c>
      <c r="E19" s="121">
        <v>275</v>
      </c>
      <c r="F19" s="131" t="str">
        <f>VLOOKUP(E19,VIP!$A$2:$O13672,2,0)</f>
        <v>DRBR275</v>
      </c>
      <c r="G19" s="131" t="str">
        <f>VLOOKUP(E19,'LISTADO ATM'!$A$2:$B$897,2,0)</f>
        <v xml:space="preserve">ATM Autobanco Duarte Stgo. II </v>
      </c>
      <c r="H19" s="131" t="str">
        <f>VLOOKUP(E19,VIP!$A$2:$O18535,7,FALSE)</f>
        <v>Si</v>
      </c>
      <c r="I19" s="131" t="str">
        <f>VLOOKUP(E19,VIP!$A$2:$O10500,8,FALSE)</f>
        <v>Si</v>
      </c>
      <c r="J19" s="131" t="str">
        <f>VLOOKUP(E19,VIP!$A$2:$O10450,8,FALSE)</f>
        <v>Si</v>
      </c>
      <c r="K19" s="131" t="str">
        <f>VLOOKUP(E19,VIP!$A$2:$O14024,6,0)</f>
        <v>NO</v>
      </c>
      <c r="L19" s="122" t="s">
        <v>2219</v>
      </c>
      <c r="M19" s="132" t="s">
        <v>2446</v>
      </c>
      <c r="N19" s="132" t="s">
        <v>2453</v>
      </c>
      <c r="O19" s="131" t="s">
        <v>2550</v>
      </c>
      <c r="P19" s="132"/>
      <c r="Q19" s="140" t="s">
        <v>2219</v>
      </c>
    </row>
    <row r="20" spans="1:17" s="93" customFormat="1" ht="18.75" customHeight="1" x14ac:dyDescent="0.25">
      <c r="A20" s="131" t="str">
        <f>VLOOKUP(E20,'LISTADO ATM'!$A$2:$C$898,3,0)</f>
        <v>NORTE</v>
      </c>
      <c r="B20" s="126">
        <v>3335908889</v>
      </c>
      <c r="C20" s="133">
        <v>44350.869212962964</v>
      </c>
      <c r="D20" s="133" t="s">
        <v>2181</v>
      </c>
      <c r="E20" s="121">
        <v>99</v>
      </c>
      <c r="F20" s="131" t="str">
        <f>VLOOKUP(E20,VIP!$A$2:$O13673,2,0)</f>
        <v>DRBR099</v>
      </c>
      <c r="G20" s="131" t="str">
        <f>VLOOKUP(E20,'LISTADO ATM'!$A$2:$B$897,2,0)</f>
        <v xml:space="preserve">ATM Multicentro La Sirena S.F.M. </v>
      </c>
      <c r="H20" s="131" t="str">
        <f>VLOOKUP(E20,VIP!$A$2:$O18536,7,FALSE)</f>
        <v>Si</v>
      </c>
      <c r="I20" s="131" t="str">
        <f>VLOOKUP(E20,VIP!$A$2:$O10501,8,FALSE)</f>
        <v>Si</v>
      </c>
      <c r="J20" s="131" t="str">
        <f>VLOOKUP(E20,VIP!$A$2:$O10451,8,FALSE)</f>
        <v>Si</v>
      </c>
      <c r="K20" s="131" t="str">
        <f>VLOOKUP(E20,VIP!$A$2:$O14025,6,0)</f>
        <v>NO</v>
      </c>
      <c r="L20" s="122" t="s">
        <v>2219</v>
      </c>
      <c r="M20" s="132" t="s">
        <v>2446</v>
      </c>
      <c r="N20" s="132" t="s">
        <v>2453</v>
      </c>
      <c r="O20" s="131" t="s">
        <v>2550</v>
      </c>
      <c r="P20" s="132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NORTE</v>
      </c>
      <c r="B21" s="126">
        <v>3335908888</v>
      </c>
      <c r="C21" s="133">
        <v>44350.822222222225</v>
      </c>
      <c r="D21" s="133" t="s">
        <v>2181</v>
      </c>
      <c r="E21" s="121">
        <v>809</v>
      </c>
      <c r="F21" s="131" t="str">
        <f>VLOOKUP(E21,VIP!$A$2:$O13674,2,0)</f>
        <v>DRBR809</v>
      </c>
      <c r="G21" s="131" t="str">
        <f>VLOOKUP(E21,'LISTADO ATM'!$A$2:$B$897,2,0)</f>
        <v>ATM Yoma (Cotuí)</v>
      </c>
      <c r="H21" s="131" t="str">
        <f>VLOOKUP(E21,VIP!$A$2:$O18537,7,FALSE)</f>
        <v>Si</v>
      </c>
      <c r="I21" s="131" t="str">
        <f>VLOOKUP(E21,VIP!$A$2:$O10502,8,FALSE)</f>
        <v>Si</v>
      </c>
      <c r="J21" s="131" t="str">
        <f>VLOOKUP(E21,VIP!$A$2:$O10452,8,FALSE)</f>
        <v>Si</v>
      </c>
      <c r="K21" s="131" t="str">
        <f>VLOOKUP(E21,VIP!$A$2:$O14026,6,0)</f>
        <v>NO</v>
      </c>
      <c r="L21" s="122" t="s">
        <v>2466</v>
      </c>
      <c r="M21" s="132" t="s">
        <v>2446</v>
      </c>
      <c r="N21" s="132" t="s">
        <v>2453</v>
      </c>
      <c r="O21" s="131" t="s">
        <v>2550</v>
      </c>
      <c r="P21" s="132"/>
      <c r="Q21" s="140" t="s">
        <v>2466</v>
      </c>
    </row>
    <row r="22" spans="1:17" s="93" customFormat="1" ht="18.75" customHeight="1" x14ac:dyDescent="0.25">
      <c r="A22" s="131" t="str">
        <f>VLOOKUP(E22,'LISTADO ATM'!$A$2:$C$898,3,0)</f>
        <v>NORTE</v>
      </c>
      <c r="B22" s="126">
        <v>3335908885</v>
      </c>
      <c r="C22" s="133">
        <v>44350.782210648147</v>
      </c>
      <c r="D22" s="133" t="s">
        <v>2470</v>
      </c>
      <c r="E22" s="121">
        <v>965</v>
      </c>
      <c r="F22" s="131" t="str">
        <f>VLOOKUP(E22,VIP!$A$2:$O13671,2,0)</f>
        <v>DRBR965</v>
      </c>
      <c r="G22" s="131" t="str">
        <f>VLOOKUP(E22,'LISTADO ATM'!$A$2:$B$897,2,0)</f>
        <v xml:space="preserve">ATM S/M La Fuente FUN (Santiago) </v>
      </c>
      <c r="H22" s="131" t="str">
        <f>VLOOKUP(E22,VIP!$A$2:$O18534,7,FALSE)</f>
        <v>Si</v>
      </c>
      <c r="I22" s="131" t="str">
        <f>VLOOKUP(E22,VIP!$A$2:$O10499,8,FALSE)</f>
        <v>Si</v>
      </c>
      <c r="J22" s="131" t="str">
        <f>VLOOKUP(E22,VIP!$A$2:$O10449,8,FALSE)</f>
        <v>Si</v>
      </c>
      <c r="K22" s="131" t="str">
        <f>VLOOKUP(E22,VIP!$A$2:$O14023,6,0)</f>
        <v>NO</v>
      </c>
      <c r="L22" s="122" t="s">
        <v>2418</v>
      </c>
      <c r="M22" s="132" t="s">
        <v>2446</v>
      </c>
      <c r="N22" s="132" t="s">
        <v>2453</v>
      </c>
      <c r="O22" s="131" t="s">
        <v>2471</v>
      </c>
      <c r="P22" s="132"/>
      <c r="Q22" s="140" t="s">
        <v>2418</v>
      </c>
    </row>
    <row r="23" spans="1:17" s="93" customFormat="1" ht="18.75" customHeight="1" x14ac:dyDescent="0.25">
      <c r="A23" s="131" t="str">
        <f>VLOOKUP(E23,'LISTADO ATM'!$A$2:$C$898,3,0)</f>
        <v>SUR</v>
      </c>
      <c r="B23" s="126">
        <v>3335908884</v>
      </c>
      <c r="C23" s="133">
        <v>44350.772812499999</v>
      </c>
      <c r="D23" s="133" t="s">
        <v>2470</v>
      </c>
      <c r="E23" s="121">
        <v>44</v>
      </c>
      <c r="F23" s="131" t="str">
        <f>VLOOKUP(E23,VIP!$A$2:$O13672,2,0)</f>
        <v>DRBR044</v>
      </c>
      <c r="G23" s="131" t="str">
        <f>VLOOKUP(E23,'LISTADO ATM'!$A$2:$B$897,2,0)</f>
        <v xml:space="preserve">ATM Oficina Pedernales </v>
      </c>
      <c r="H23" s="131" t="str">
        <f>VLOOKUP(E23,VIP!$A$2:$O18535,7,FALSE)</f>
        <v>Si</v>
      </c>
      <c r="I23" s="131" t="str">
        <f>VLOOKUP(E23,VIP!$A$2:$O10500,8,FALSE)</f>
        <v>Si</v>
      </c>
      <c r="J23" s="131" t="str">
        <f>VLOOKUP(E23,VIP!$A$2:$O10450,8,FALSE)</f>
        <v>Si</v>
      </c>
      <c r="K23" s="131" t="str">
        <f>VLOOKUP(E23,VIP!$A$2:$O14024,6,0)</f>
        <v>SI</v>
      </c>
      <c r="L23" s="122" t="s">
        <v>2549</v>
      </c>
      <c r="M23" s="132" t="s">
        <v>2446</v>
      </c>
      <c r="N23" s="132" t="s">
        <v>2453</v>
      </c>
      <c r="O23" s="131" t="s">
        <v>2471</v>
      </c>
      <c r="P23" s="132"/>
      <c r="Q23" s="140" t="s">
        <v>2549</v>
      </c>
    </row>
    <row r="24" spans="1:17" s="93" customFormat="1" ht="18.75" customHeight="1" x14ac:dyDescent="0.25">
      <c r="A24" s="131" t="str">
        <f>VLOOKUP(E24,'LISTADO ATM'!$A$2:$C$898,3,0)</f>
        <v>DISTRITO NACIONAL</v>
      </c>
      <c r="B24" s="126">
        <v>3335908883</v>
      </c>
      <c r="C24" s="133">
        <v>44350.770312499997</v>
      </c>
      <c r="D24" s="133" t="s">
        <v>2470</v>
      </c>
      <c r="E24" s="121">
        <v>946</v>
      </c>
      <c r="F24" s="131" t="str">
        <f>VLOOKUP(E24,VIP!$A$2:$O13673,2,0)</f>
        <v>DRBR24R</v>
      </c>
      <c r="G24" s="131" t="str">
        <f>VLOOKUP(E24,'LISTADO ATM'!$A$2:$B$897,2,0)</f>
        <v xml:space="preserve">ATM Oficina Núñez de Cáceres I </v>
      </c>
      <c r="H24" s="131" t="str">
        <f>VLOOKUP(E24,VIP!$A$2:$O18536,7,FALSE)</f>
        <v>Si</v>
      </c>
      <c r="I24" s="131" t="str">
        <f>VLOOKUP(E24,VIP!$A$2:$O10501,8,FALSE)</f>
        <v>Si</v>
      </c>
      <c r="J24" s="131" t="str">
        <f>VLOOKUP(E24,VIP!$A$2:$O10451,8,FALSE)</f>
        <v>Si</v>
      </c>
      <c r="K24" s="131" t="str">
        <f>VLOOKUP(E24,VIP!$A$2:$O14025,6,0)</f>
        <v>NO</v>
      </c>
      <c r="L24" s="122" t="s">
        <v>2418</v>
      </c>
      <c r="M24" s="132" t="s">
        <v>2446</v>
      </c>
      <c r="N24" s="132" t="s">
        <v>2453</v>
      </c>
      <c r="O24" s="131" t="s">
        <v>2471</v>
      </c>
      <c r="P24" s="132"/>
      <c r="Q24" s="140" t="s">
        <v>2418</v>
      </c>
    </row>
    <row r="25" spans="1:17" s="93" customFormat="1" ht="18.75" customHeight="1" x14ac:dyDescent="0.25">
      <c r="A25" s="131" t="str">
        <f>VLOOKUP(E25,'LISTADO ATM'!$A$2:$C$898,3,0)</f>
        <v>NORTE</v>
      </c>
      <c r="B25" s="126">
        <v>3335908882</v>
      </c>
      <c r="C25" s="133">
        <v>44350.761053240742</v>
      </c>
      <c r="D25" s="133" t="s">
        <v>2181</v>
      </c>
      <c r="E25" s="121">
        <v>944</v>
      </c>
      <c r="F25" s="131" t="str">
        <f>VLOOKUP(E25,VIP!$A$2:$O13674,2,0)</f>
        <v>DRBR944</v>
      </c>
      <c r="G25" s="131" t="str">
        <f>VLOOKUP(E25,'LISTADO ATM'!$A$2:$B$897,2,0)</f>
        <v xml:space="preserve">ATM UNP Mao </v>
      </c>
      <c r="H25" s="131" t="str">
        <f>VLOOKUP(E25,VIP!$A$2:$O18537,7,FALSE)</f>
        <v>Si</v>
      </c>
      <c r="I25" s="131" t="str">
        <f>VLOOKUP(E25,VIP!$A$2:$O10502,8,FALSE)</f>
        <v>Si</v>
      </c>
      <c r="J25" s="131" t="str">
        <f>VLOOKUP(E25,VIP!$A$2:$O10452,8,FALSE)</f>
        <v>Si</v>
      </c>
      <c r="K25" s="131" t="str">
        <f>VLOOKUP(E25,VIP!$A$2:$O14026,6,0)</f>
        <v>NO</v>
      </c>
      <c r="L25" s="122" t="s">
        <v>2219</v>
      </c>
      <c r="M25" s="132" t="s">
        <v>2446</v>
      </c>
      <c r="N25" s="132" t="s">
        <v>2453</v>
      </c>
      <c r="O25" s="131" t="s">
        <v>2550</v>
      </c>
      <c r="P25" s="132"/>
      <c r="Q25" s="140" t="s">
        <v>2219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6">
        <v>3335908881</v>
      </c>
      <c r="C26" s="133">
        <v>44350.758194444446</v>
      </c>
      <c r="D26" s="133" t="s">
        <v>2449</v>
      </c>
      <c r="E26" s="121">
        <v>87</v>
      </c>
      <c r="F26" s="131" t="str">
        <f>VLOOKUP(E26,VIP!$A$2:$O13675,2,0)</f>
        <v>DRBR087</v>
      </c>
      <c r="G26" s="131" t="str">
        <f>VLOOKUP(E26,'LISTADO ATM'!$A$2:$B$897,2,0)</f>
        <v xml:space="preserve">ATM Autoservicio Sarasota </v>
      </c>
      <c r="H26" s="131" t="str">
        <f>VLOOKUP(E26,VIP!$A$2:$O18538,7,FALSE)</f>
        <v>Si</v>
      </c>
      <c r="I26" s="131" t="str">
        <f>VLOOKUP(E26,VIP!$A$2:$O10503,8,FALSE)</f>
        <v>Si</v>
      </c>
      <c r="J26" s="131" t="str">
        <f>VLOOKUP(E26,VIP!$A$2:$O10453,8,FALSE)</f>
        <v>Si</v>
      </c>
      <c r="K26" s="131" t="str">
        <f>VLOOKUP(E26,VIP!$A$2:$O14027,6,0)</f>
        <v>NO</v>
      </c>
      <c r="L26" s="122" t="s">
        <v>2548</v>
      </c>
      <c r="M26" s="132" t="s">
        <v>2446</v>
      </c>
      <c r="N26" s="132" t="s">
        <v>2453</v>
      </c>
      <c r="O26" s="131" t="s">
        <v>2454</v>
      </c>
      <c r="P26" s="132"/>
      <c r="Q26" s="140" t="s">
        <v>2548</v>
      </c>
    </row>
    <row r="27" spans="1:17" s="93" customFormat="1" ht="18.75" customHeight="1" x14ac:dyDescent="0.25">
      <c r="A27" s="131" t="str">
        <f>VLOOKUP(E27,'LISTADO ATM'!$A$2:$C$898,3,0)</f>
        <v>NORTE</v>
      </c>
      <c r="B27" s="126">
        <v>3335908880</v>
      </c>
      <c r="C27" s="133">
        <v>44350.752835648149</v>
      </c>
      <c r="D27" s="133" t="s">
        <v>2181</v>
      </c>
      <c r="E27" s="121">
        <v>969</v>
      </c>
      <c r="F27" s="131" t="str">
        <f>VLOOKUP(E27,VIP!$A$2:$O13676,2,0)</f>
        <v>DRBR12F</v>
      </c>
      <c r="G27" s="131" t="str">
        <f>VLOOKUP(E27,'LISTADO ATM'!$A$2:$B$897,2,0)</f>
        <v xml:space="preserve">ATM Oficina El Sol I (Santiago) </v>
      </c>
      <c r="H27" s="131" t="str">
        <f>VLOOKUP(E27,VIP!$A$2:$O18539,7,FALSE)</f>
        <v>Si</v>
      </c>
      <c r="I27" s="131" t="str">
        <f>VLOOKUP(E27,VIP!$A$2:$O10504,8,FALSE)</f>
        <v>Si</v>
      </c>
      <c r="J27" s="131" t="str">
        <f>VLOOKUP(E27,VIP!$A$2:$O10454,8,FALSE)</f>
        <v>Si</v>
      </c>
      <c r="K27" s="131" t="str">
        <f>VLOOKUP(E27,VIP!$A$2:$O14028,6,0)</f>
        <v>SI</v>
      </c>
      <c r="L27" s="122" t="s">
        <v>2466</v>
      </c>
      <c r="M27" s="132" t="s">
        <v>2446</v>
      </c>
      <c r="N27" s="132" t="s">
        <v>2453</v>
      </c>
      <c r="O27" s="131" t="s">
        <v>2550</v>
      </c>
      <c r="P27" s="132"/>
      <c r="Q27" s="140" t="s">
        <v>2466</v>
      </c>
    </row>
    <row r="28" spans="1:17" s="93" customFormat="1" ht="18.75" customHeight="1" x14ac:dyDescent="0.25">
      <c r="A28" s="131" t="str">
        <f>VLOOKUP(E28,'LISTADO ATM'!$A$2:$C$898,3,0)</f>
        <v>SUR</v>
      </c>
      <c r="B28" s="126">
        <v>3335908879</v>
      </c>
      <c r="C28" s="133">
        <v>44350.750590277778</v>
      </c>
      <c r="D28" s="133" t="s">
        <v>2180</v>
      </c>
      <c r="E28" s="121">
        <v>301</v>
      </c>
      <c r="F28" s="131" t="str">
        <f>VLOOKUP(E28,VIP!$A$2:$O13677,2,0)</f>
        <v>DRBR301</v>
      </c>
      <c r="G28" s="131" t="str">
        <f>VLOOKUP(E28,'LISTADO ATM'!$A$2:$B$897,2,0)</f>
        <v xml:space="preserve">ATM UNP Alfa y Omega (Barahona) </v>
      </c>
      <c r="H28" s="131" t="str">
        <f>VLOOKUP(E28,VIP!$A$2:$O18540,7,FALSE)</f>
        <v>Si</v>
      </c>
      <c r="I28" s="131" t="str">
        <f>VLOOKUP(E28,VIP!$A$2:$O10505,8,FALSE)</f>
        <v>Si</v>
      </c>
      <c r="J28" s="131" t="str">
        <f>VLOOKUP(E28,VIP!$A$2:$O10455,8,FALSE)</f>
        <v>Si</v>
      </c>
      <c r="K28" s="131" t="str">
        <f>VLOOKUP(E28,VIP!$A$2:$O14029,6,0)</f>
        <v>NO</v>
      </c>
      <c r="L28" s="122" t="s">
        <v>2466</v>
      </c>
      <c r="M28" s="132" t="s">
        <v>2446</v>
      </c>
      <c r="N28" s="132" t="s">
        <v>2453</v>
      </c>
      <c r="O28" s="131" t="s">
        <v>2455</v>
      </c>
      <c r="P28" s="132"/>
      <c r="Q28" s="140" t="s">
        <v>2466</v>
      </c>
    </row>
    <row r="29" spans="1:17" s="93" customFormat="1" ht="18.75" customHeight="1" x14ac:dyDescent="0.25">
      <c r="A29" s="131" t="str">
        <f>VLOOKUP(E29,'LISTADO ATM'!$A$2:$C$898,3,0)</f>
        <v>DISTRITO NACIONAL</v>
      </c>
      <c r="B29" s="126">
        <v>3335908878</v>
      </c>
      <c r="C29" s="133">
        <v>44350.748460648145</v>
      </c>
      <c r="D29" s="133" t="s">
        <v>2180</v>
      </c>
      <c r="E29" s="121">
        <v>139</v>
      </c>
      <c r="F29" s="131" t="str">
        <f>VLOOKUP(E29,VIP!$A$2:$O13678,2,0)</f>
        <v>DRBR139</v>
      </c>
      <c r="G29" s="131" t="str">
        <f>VLOOKUP(E29,'LISTADO ATM'!$A$2:$B$897,2,0)</f>
        <v xml:space="preserve">ATM Oficina Plaza Lama Zona Oriental I </v>
      </c>
      <c r="H29" s="131" t="str">
        <f>VLOOKUP(E29,VIP!$A$2:$O18541,7,FALSE)</f>
        <v>Si</v>
      </c>
      <c r="I29" s="131" t="str">
        <f>VLOOKUP(E29,VIP!$A$2:$O10506,8,FALSE)</f>
        <v>Si</v>
      </c>
      <c r="J29" s="131" t="str">
        <f>VLOOKUP(E29,VIP!$A$2:$O10456,8,FALSE)</f>
        <v>Si</v>
      </c>
      <c r="K29" s="131" t="str">
        <f>VLOOKUP(E29,VIP!$A$2:$O14030,6,0)</f>
        <v>NO</v>
      </c>
      <c r="L29" s="122" t="s">
        <v>2466</v>
      </c>
      <c r="M29" s="132" t="s">
        <v>2446</v>
      </c>
      <c r="N29" s="132" t="s">
        <v>2453</v>
      </c>
      <c r="O29" s="131" t="s">
        <v>2455</v>
      </c>
      <c r="P29" s="132"/>
      <c r="Q29" s="140" t="s">
        <v>2466</v>
      </c>
    </row>
    <row r="30" spans="1:17" ht="18" x14ac:dyDescent="0.25">
      <c r="A30" s="131" t="str">
        <f>VLOOKUP(E30,'LISTADO ATM'!$A$2:$C$898,3,0)</f>
        <v>DISTRITO NACIONAL</v>
      </c>
      <c r="B30" s="126">
        <v>3335908877</v>
      </c>
      <c r="C30" s="133">
        <v>44350.745567129627</v>
      </c>
      <c r="D30" s="133" t="s">
        <v>2449</v>
      </c>
      <c r="E30" s="121">
        <v>224</v>
      </c>
      <c r="F30" s="131" t="str">
        <f>VLOOKUP(E30,VIP!$A$2:$O13679,2,0)</f>
        <v>DRBR224</v>
      </c>
      <c r="G30" s="131" t="str">
        <f>VLOOKUP(E30,'LISTADO ATM'!$A$2:$B$897,2,0)</f>
        <v xml:space="preserve">ATM S/M Nacional El Millón (Núñez de Cáceres) </v>
      </c>
      <c r="H30" s="131" t="str">
        <f>VLOOKUP(E30,VIP!$A$2:$O18542,7,FALSE)</f>
        <v>Si</v>
      </c>
      <c r="I30" s="131" t="str">
        <f>VLOOKUP(E30,VIP!$A$2:$O10507,8,FALSE)</f>
        <v>Si</v>
      </c>
      <c r="J30" s="131" t="str">
        <f>VLOOKUP(E30,VIP!$A$2:$O10457,8,FALSE)</f>
        <v>Si</v>
      </c>
      <c r="K30" s="131" t="str">
        <f>VLOOKUP(E30,VIP!$A$2:$O14031,6,0)</f>
        <v>SI</v>
      </c>
      <c r="L30" s="122" t="s">
        <v>2442</v>
      </c>
      <c r="M30" s="132" t="s">
        <v>2446</v>
      </c>
      <c r="N30" s="132" t="s">
        <v>2453</v>
      </c>
      <c r="O30" s="131" t="s">
        <v>2454</v>
      </c>
      <c r="P30" s="132"/>
      <c r="Q30" s="140" t="s">
        <v>2442</v>
      </c>
    </row>
    <row r="31" spans="1:17" ht="18" x14ac:dyDescent="0.25">
      <c r="A31" s="131" t="str">
        <f>VLOOKUP(E31,'LISTADO ATM'!$A$2:$C$898,3,0)</f>
        <v>ESTE</v>
      </c>
      <c r="B31" s="126">
        <v>3335908876</v>
      </c>
      <c r="C31" s="133">
        <v>44350.742789351854</v>
      </c>
      <c r="D31" s="133" t="s">
        <v>2449</v>
      </c>
      <c r="E31" s="121">
        <v>111</v>
      </c>
      <c r="F31" s="131" t="str">
        <f>VLOOKUP(E31,VIP!$A$2:$O13680,2,0)</f>
        <v>DRBR111</v>
      </c>
      <c r="G31" s="131" t="str">
        <f>VLOOKUP(E31,'LISTADO ATM'!$A$2:$B$897,2,0)</f>
        <v xml:space="preserve">ATM Oficina San Pedro </v>
      </c>
      <c r="H31" s="131" t="str">
        <f>VLOOKUP(E31,VIP!$A$2:$O18543,7,FALSE)</f>
        <v>Si</v>
      </c>
      <c r="I31" s="131" t="str">
        <f>VLOOKUP(E31,VIP!$A$2:$O10508,8,FALSE)</f>
        <v>Si</v>
      </c>
      <c r="J31" s="131" t="str">
        <f>VLOOKUP(E31,VIP!$A$2:$O10458,8,FALSE)</f>
        <v>Si</v>
      </c>
      <c r="K31" s="131" t="str">
        <f>VLOOKUP(E31,VIP!$A$2:$O14032,6,0)</f>
        <v>SI</v>
      </c>
      <c r="L31" s="122" t="s">
        <v>2442</v>
      </c>
      <c r="M31" s="132" t="s">
        <v>2446</v>
      </c>
      <c r="N31" s="132" t="s">
        <v>2453</v>
      </c>
      <c r="O31" s="131" t="s">
        <v>2454</v>
      </c>
      <c r="P31" s="132"/>
      <c r="Q31" s="140" t="s">
        <v>2573</v>
      </c>
    </row>
    <row r="32" spans="1:17" ht="18" x14ac:dyDescent="0.25">
      <c r="A32" s="131" t="str">
        <f>VLOOKUP(E32,'LISTADO ATM'!$A$2:$C$898,3,0)</f>
        <v>DISTRITO NACIONAL</v>
      </c>
      <c r="B32" s="126">
        <v>3335908875</v>
      </c>
      <c r="C32" s="133">
        <v>44350.735694444447</v>
      </c>
      <c r="D32" s="133" t="s">
        <v>2449</v>
      </c>
      <c r="E32" s="121">
        <v>192</v>
      </c>
      <c r="F32" s="131" t="str">
        <f>VLOOKUP(E32,VIP!$A$2:$O13681,2,0)</f>
        <v>DRBR192</v>
      </c>
      <c r="G32" s="131" t="str">
        <f>VLOOKUP(E32,'LISTADO ATM'!$A$2:$B$897,2,0)</f>
        <v xml:space="preserve">ATM Autobanco Luperón II </v>
      </c>
      <c r="H32" s="131" t="str">
        <f>VLOOKUP(E32,VIP!$A$2:$O18544,7,FALSE)</f>
        <v>Si</v>
      </c>
      <c r="I32" s="131" t="str">
        <f>VLOOKUP(E32,VIP!$A$2:$O10509,8,FALSE)</f>
        <v>Si</v>
      </c>
      <c r="J32" s="131" t="str">
        <f>VLOOKUP(E32,VIP!$A$2:$O10459,8,FALSE)</f>
        <v>Si</v>
      </c>
      <c r="K32" s="131" t="str">
        <f>VLOOKUP(E32,VIP!$A$2:$O14033,6,0)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2"/>
      <c r="Q32" s="140" t="s">
        <v>2418</v>
      </c>
    </row>
    <row r="33" spans="1:17" s="93" customFormat="1" ht="18" x14ac:dyDescent="0.25">
      <c r="A33" s="131" t="str">
        <f>VLOOKUP(E33,'LISTADO ATM'!$A$2:$C$898,3,0)</f>
        <v>DISTRITO NACIONAL</v>
      </c>
      <c r="B33" s="126">
        <v>3335908874</v>
      </c>
      <c r="C33" s="133">
        <v>44350.731249999997</v>
      </c>
      <c r="D33" s="133" t="s">
        <v>2449</v>
      </c>
      <c r="E33" s="121">
        <v>407</v>
      </c>
      <c r="F33" s="131" t="str">
        <f>VLOOKUP(E33,VIP!$A$2:$O13682,2,0)</f>
        <v>DRBR407</v>
      </c>
      <c r="G33" s="131" t="str">
        <f>VLOOKUP(E33,'LISTADO ATM'!$A$2:$B$897,2,0)</f>
        <v xml:space="preserve">ATM Multicentro La Sirena Villa Mella </v>
      </c>
      <c r="H33" s="131" t="str">
        <f>VLOOKUP(E33,VIP!$A$2:$O18545,7,FALSE)</f>
        <v>Si</v>
      </c>
      <c r="I33" s="131" t="str">
        <f>VLOOKUP(E33,VIP!$A$2:$O10510,8,FALSE)</f>
        <v>Si</v>
      </c>
      <c r="J33" s="131" t="str">
        <f>VLOOKUP(E33,VIP!$A$2:$O10460,8,FALSE)</f>
        <v>Si</v>
      </c>
      <c r="K33" s="131" t="str">
        <f>VLOOKUP(E33,VIP!$A$2:$O14034,6,0)</f>
        <v>NO</v>
      </c>
      <c r="L33" s="122" t="s">
        <v>2418</v>
      </c>
      <c r="M33" s="132" t="s">
        <v>2446</v>
      </c>
      <c r="N33" s="132" t="s">
        <v>2453</v>
      </c>
      <c r="O33" s="131" t="s">
        <v>2454</v>
      </c>
      <c r="P33" s="132"/>
      <c r="Q33" s="140" t="s">
        <v>2418</v>
      </c>
    </row>
    <row r="34" spans="1:17" s="93" customFormat="1" ht="18" x14ac:dyDescent="0.25">
      <c r="A34" s="131" t="str">
        <f>VLOOKUP(E34,'LISTADO ATM'!$A$2:$C$898,3,0)</f>
        <v>DISTRITO NACIONAL</v>
      </c>
      <c r="B34" s="126">
        <v>3335908873</v>
      </c>
      <c r="C34" s="133">
        <v>44350.727824074071</v>
      </c>
      <c r="D34" s="133" t="s">
        <v>2449</v>
      </c>
      <c r="E34" s="121">
        <v>676</v>
      </c>
      <c r="F34" s="131" t="str">
        <f>VLOOKUP(E34,VIP!$A$2:$O13683,2,0)</f>
        <v>DRBR676</v>
      </c>
      <c r="G34" s="131" t="str">
        <f>VLOOKUP(E34,'LISTADO ATM'!$A$2:$B$897,2,0)</f>
        <v>ATM S/M Bravo Colina Del Oeste</v>
      </c>
      <c r="H34" s="131" t="str">
        <f>VLOOKUP(E34,VIP!$A$2:$O18546,7,FALSE)</f>
        <v>Si</v>
      </c>
      <c r="I34" s="131" t="str">
        <f>VLOOKUP(E34,VIP!$A$2:$O10511,8,FALSE)</f>
        <v>Si</v>
      </c>
      <c r="J34" s="131" t="str">
        <f>VLOOKUP(E34,VIP!$A$2:$O10461,8,FALSE)</f>
        <v>Si</v>
      </c>
      <c r="K34" s="131" t="str">
        <f>VLOOKUP(E34,VIP!$A$2:$O14035,6,0)</f>
        <v>NO</v>
      </c>
      <c r="L34" s="122" t="s">
        <v>2418</v>
      </c>
      <c r="M34" s="132" t="s">
        <v>2446</v>
      </c>
      <c r="N34" s="132" t="s">
        <v>2453</v>
      </c>
      <c r="O34" s="131" t="s">
        <v>2454</v>
      </c>
      <c r="P34" s="132"/>
      <c r="Q34" s="140" t="s">
        <v>2418</v>
      </c>
    </row>
    <row r="35" spans="1:17" s="93" customFormat="1" ht="18" x14ac:dyDescent="0.25">
      <c r="A35" s="131" t="str">
        <f>VLOOKUP(E35,'LISTADO ATM'!$A$2:$C$898,3,0)</f>
        <v>SUR</v>
      </c>
      <c r="B35" s="126">
        <v>3335908872</v>
      </c>
      <c r="C35" s="133">
        <v>44350.722881944443</v>
      </c>
      <c r="D35" s="133" t="s">
        <v>2449</v>
      </c>
      <c r="E35" s="121">
        <v>783</v>
      </c>
      <c r="F35" s="131" t="str">
        <f>VLOOKUP(E35,VIP!$A$2:$O13684,2,0)</f>
        <v>DRBR303</v>
      </c>
      <c r="G35" s="131" t="str">
        <f>VLOOKUP(E35,'LISTADO ATM'!$A$2:$B$897,2,0)</f>
        <v xml:space="preserve">ATM Autobanco Alfa y Omega (Barahona) </v>
      </c>
      <c r="H35" s="131" t="str">
        <f>VLOOKUP(E35,VIP!$A$2:$O18547,7,FALSE)</f>
        <v>Si</v>
      </c>
      <c r="I35" s="131" t="str">
        <f>VLOOKUP(E35,VIP!$A$2:$O10512,8,FALSE)</f>
        <v>Si</v>
      </c>
      <c r="J35" s="131" t="str">
        <f>VLOOKUP(E35,VIP!$A$2:$O10462,8,FALSE)</f>
        <v>Si</v>
      </c>
      <c r="K35" s="131" t="str">
        <f>VLOOKUP(E35,VIP!$A$2:$O14036,6,0)</f>
        <v>NO</v>
      </c>
      <c r="L35" s="122" t="s">
        <v>2418</v>
      </c>
      <c r="M35" s="132" t="s">
        <v>2446</v>
      </c>
      <c r="N35" s="132" t="s">
        <v>2453</v>
      </c>
      <c r="O35" s="131" t="s">
        <v>2454</v>
      </c>
      <c r="P35" s="132"/>
      <c r="Q35" s="140" t="s">
        <v>2418</v>
      </c>
    </row>
    <row r="36" spans="1:17" s="93" customFormat="1" ht="18" x14ac:dyDescent="0.25">
      <c r="A36" s="131" t="str">
        <f>VLOOKUP(E36,'LISTADO ATM'!$A$2:$C$898,3,0)</f>
        <v>DISTRITO NACIONAL</v>
      </c>
      <c r="B36" s="126">
        <v>3335908871</v>
      </c>
      <c r="C36" s="133">
        <v>44350.717615740738</v>
      </c>
      <c r="D36" s="133" t="s">
        <v>2449</v>
      </c>
      <c r="E36" s="121">
        <v>967</v>
      </c>
      <c r="F36" s="131" t="str">
        <f>VLOOKUP(E36,VIP!$A$2:$O13685,2,0)</f>
        <v>DRBR967</v>
      </c>
      <c r="G36" s="131" t="str">
        <f>VLOOKUP(E36,'LISTADO ATM'!$A$2:$B$897,2,0)</f>
        <v xml:space="preserve">ATM UNP Hiper Olé Autopista Duarte </v>
      </c>
      <c r="H36" s="131" t="str">
        <f>VLOOKUP(E36,VIP!$A$2:$O18548,7,FALSE)</f>
        <v>Si</v>
      </c>
      <c r="I36" s="131" t="str">
        <f>VLOOKUP(E36,VIP!$A$2:$O10513,8,FALSE)</f>
        <v>Si</v>
      </c>
      <c r="J36" s="131" t="str">
        <f>VLOOKUP(E36,VIP!$A$2:$O10463,8,FALSE)</f>
        <v>Si</v>
      </c>
      <c r="K36" s="131" t="str">
        <f>VLOOKUP(E36,VIP!$A$2:$O14037,6,0)</f>
        <v>NO</v>
      </c>
      <c r="L36" s="122" t="s">
        <v>2418</v>
      </c>
      <c r="M36" s="132" t="s">
        <v>2446</v>
      </c>
      <c r="N36" s="132" t="s">
        <v>2453</v>
      </c>
      <c r="O36" s="131" t="s">
        <v>2454</v>
      </c>
      <c r="P36" s="132"/>
      <c r="Q36" s="140" t="s">
        <v>2418</v>
      </c>
    </row>
    <row r="37" spans="1:17" s="93" customFormat="1" ht="18" x14ac:dyDescent="0.25">
      <c r="A37" s="131" t="str">
        <f>VLOOKUP(E37,'LISTADO ATM'!$A$2:$C$898,3,0)</f>
        <v>DISTRITO NACIONAL</v>
      </c>
      <c r="B37" s="126">
        <v>3335908870</v>
      </c>
      <c r="C37" s="133">
        <v>44350.71601851852</v>
      </c>
      <c r="D37" s="133" t="s">
        <v>2449</v>
      </c>
      <c r="E37" s="121">
        <v>302</v>
      </c>
      <c r="F37" s="131" t="str">
        <f>VLOOKUP(E37,VIP!$A$2:$O13686,2,0)</f>
        <v>DRBR302</v>
      </c>
      <c r="G37" s="131" t="str">
        <f>VLOOKUP(E37,'LISTADO ATM'!$A$2:$B$897,2,0)</f>
        <v xml:space="preserve">ATM S/M Aprezio Los Mameyes  </v>
      </c>
      <c r="H37" s="131" t="str">
        <f>VLOOKUP(E37,VIP!$A$2:$O18549,7,FALSE)</f>
        <v>Si</v>
      </c>
      <c r="I37" s="131" t="str">
        <f>VLOOKUP(E37,VIP!$A$2:$O10514,8,FALSE)</f>
        <v>Si</v>
      </c>
      <c r="J37" s="131" t="str">
        <f>VLOOKUP(E37,VIP!$A$2:$O10464,8,FALSE)</f>
        <v>Si</v>
      </c>
      <c r="K37" s="131" t="str">
        <f>VLOOKUP(E37,VIP!$A$2:$O14038,6,0)</f>
        <v>NO</v>
      </c>
      <c r="L37" s="122" t="s">
        <v>2442</v>
      </c>
      <c r="M37" s="132" t="s">
        <v>2446</v>
      </c>
      <c r="N37" s="132" t="s">
        <v>2453</v>
      </c>
      <c r="O37" s="131" t="s">
        <v>2454</v>
      </c>
      <c r="P37" s="132"/>
      <c r="Q37" s="140" t="s">
        <v>2442</v>
      </c>
    </row>
    <row r="38" spans="1:17" s="93" customFormat="1" ht="18" x14ac:dyDescent="0.25">
      <c r="A38" s="131" t="str">
        <f>VLOOKUP(E38,'LISTADO ATM'!$A$2:$C$898,3,0)</f>
        <v>DISTRITO NACIONAL</v>
      </c>
      <c r="B38" s="126">
        <v>3335908869</v>
      </c>
      <c r="C38" s="133">
        <v>44350.70888888889</v>
      </c>
      <c r="D38" s="133" t="s">
        <v>2449</v>
      </c>
      <c r="E38" s="121">
        <v>931</v>
      </c>
      <c r="F38" s="131" t="str">
        <f>VLOOKUP(E38,VIP!$A$2:$O13687,2,0)</f>
        <v>DRBR24N</v>
      </c>
      <c r="G38" s="131" t="str">
        <f>VLOOKUP(E38,'LISTADO ATM'!$A$2:$B$897,2,0)</f>
        <v xml:space="preserve">ATM Autobanco Luperón I </v>
      </c>
      <c r="H38" s="131" t="str">
        <f>VLOOKUP(E38,VIP!$A$2:$O18550,7,FALSE)</f>
        <v>Si</v>
      </c>
      <c r="I38" s="131" t="str">
        <f>VLOOKUP(E38,VIP!$A$2:$O10515,8,FALSE)</f>
        <v>Si</v>
      </c>
      <c r="J38" s="131" t="str">
        <f>VLOOKUP(E38,VIP!$A$2:$O10465,8,FALSE)</f>
        <v>Si</v>
      </c>
      <c r="K38" s="131" t="str">
        <f>VLOOKUP(E38,VIP!$A$2:$O14039,6,0)</f>
        <v>NO</v>
      </c>
      <c r="L38" s="122" t="s">
        <v>2418</v>
      </c>
      <c r="M38" s="132" t="s">
        <v>2446</v>
      </c>
      <c r="N38" s="132" t="s">
        <v>2453</v>
      </c>
      <c r="O38" s="131" t="s">
        <v>2454</v>
      </c>
      <c r="P38" s="132"/>
      <c r="Q38" s="140" t="s">
        <v>2418</v>
      </c>
    </row>
    <row r="39" spans="1:17" s="93" customFormat="1" ht="18" x14ac:dyDescent="0.25">
      <c r="A39" s="131" t="str">
        <f>VLOOKUP(E39,'LISTADO ATM'!$A$2:$C$898,3,0)</f>
        <v>DISTRITO NACIONAL</v>
      </c>
      <c r="B39" s="126">
        <v>3335908868</v>
      </c>
      <c r="C39" s="133">
        <v>44350.702210648145</v>
      </c>
      <c r="D39" s="133" t="s">
        <v>2449</v>
      </c>
      <c r="E39" s="121">
        <v>884</v>
      </c>
      <c r="F39" s="131" t="str">
        <f>VLOOKUP(E39,VIP!$A$2:$O13688,2,0)</f>
        <v>DRBR884</v>
      </c>
      <c r="G39" s="131" t="str">
        <f>VLOOKUP(E39,'LISTADO ATM'!$A$2:$B$897,2,0)</f>
        <v xml:space="preserve">ATM UNP Olé Sabana Perdida </v>
      </c>
      <c r="H39" s="131" t="str">
        <f>VLOOKUP(E39,VIP!$A$2:$O18551,7,FALSE)</f>
        <v>Si</v>
      </c>
      <c r="I39" s="131" t="str">
        <f>VLOOKUP(E39,VIP!$A$2:$O10516,8,FALSE)</f>
        <v>Si</v>
      </c>
      <c r="J39" s="131" t="str">
        <f>VLOOKUP(E39,VIP!$A$2:$O10466,8,FALSE)</f>
        <v>Si</v>
      </c>
      <c r="K39" s="131" t="str">
        <f>VLOOKUP(E39,VIP!$A$2:$O14040,6,0)</f>
        <v>NO</v>
      </c>
      <c r="L39" s="122" t="s">
        <v>2442</v>
      </c>
      <c r="M39" s="132" t="s">
        <v>2446</v>
      </c>
      <c r="N39" s="132" t="s">
        <v>2453</v>
      </c>
      <c r="O39" s="131" t="s">
        <v>2454</v>
      </c>
      <c r="P39" s="132"/>
      <c r="Q39" s="140" t="s">
        <v>2442</v>
      </c>
    </row>
    <row r="40" spans="1:17" s="93" customFormat="1" ht="18" x14ac:dyDescent="0.25">
      <c r="A40" s="131" t="str">
        <f>VLOOKUP(E40,'LISTADO ATM'!$A$2:$C$898,3,0)</f>
        <v>DISTRITO NACIONAL</v>
      </c>
      <c r="B40" s="126">
        <v>3335908867</v>
      </c>
      <c r="C40" s="133">
        <v>44350.69871527778</v>
      </c>
      <c r="D40" s="133" t="s">
        <v>2449</v>
      </c>
      <c r="E40" s="121">
        <v>815</v>
      </c>
      <c r="F40" s="131" t="str">
        <f>VLOOKUP(E40,VIP!$A$2:$O13689,2,0)</f>
        <v>DRBR24A</v>
      </c>
      <c r="G40" s="131" t="str">
        <f>VLOOKUP(E40,'LISTADO ATM'!$A$2:$B$897,2,0)</f>
        <v xml:space="preserve">ATM Oficina Atalaya del Mar </v>
      </c>
      <c r="H40" s="131" t="str">
        <f>VLOOKUP(E40,VIP!$A$2:$O18552,7,FALSE)</f>
        <v>Si</v>
      </c>
      <c r="I40" s="131" t="str">
        <f>VLOOKUP(E40,VIP!$A$2:$O10517,8,FALSE)</f>
        <v>Si</v>
      </c>
      <c r="J40" s="131" t="str">
        <f>VLOOKUP(E40,VIP!$A$2:$O10467,8,FALSE)</f>
        <v>Si</v>
      </c>
      <c r="K40" s="131" t="str">
        <f>VLOOKUP(E40,VIP!$A$2:$O14041,6,0)</f>
        <v>SI</v>
      </c>
      <c r="L40" s="122" t="s">
        <v>2418</v>
      </c>
      <c r="M40" s="132" t="s">
        <v>2446</v>
      </c>
      <c r="N40" s="132" t="s">
        <v>2453</v>
      </c>
      <c r="O40" s="131" t="s">
        <v>2454</v>
      </c>
      <c r="P40" s="132"/>
      <c r="Q40" s="140" t="s">
        <v>2418</v>
      </c>
    </row>
    <row r="41" spans="1:17" s="93" customFormat="1" ht="18" x14ac:dyDescent="0.25">
      <c r="A41" s="131" t="str">
        <f>VLOOKUP(E41,'LISTADO ATM'!$A$2:$C$898,3,0)</f>
        <v>DISTRITO NACIONAL</v>
      </c>
      <c r="B41" s="126">
        <v>3335908866</v>
      </c>
      <c r="C41" s="133">
        <v>44350.696944444448</v>
      </c>
      <c r="D41" s="133" t="s">
        <v>2449</v>
      </c>
      <c r="E41" s="121">
        <v>235</v>
      </c>
      <c r="F41" s="131" t="str">
        <f>VLOOKUP(E41,VIP!$A$2:$O13690,2,0)</f>
        <v>DRBR235</v>
      </c>
      <c r="G41" s="131" t="str">
        <f>VLOOKUP(E41,'LISTADO ATM'!$A$2:$B$897,2,0)</f>
        <v xml:space="preserve">ATM Oficina Multicentro La Sirena San Isidro </v>
      </c>
      <c r="H41" s="131" t="str">
        <f>VLOOKUP(E41,VIP!$A$2:$O18553,7,FALSE)</f>
        <v>Si</v>
      </c>
      <c r="I41" s="131" t="str">
        <f>VLOOKUP(E41,VIP!$A$2:$O10518,8,FALSE)</f>
        <v>Si</v>
      </c>
      <c r="J41" s="131" t="str">
        <f>VLOOKUP(E41,VIP!$A$2:$O10468,8,FALSE)</f>
        <v>Si</v>
      </c>
      <c r="K41" s="131" t="str">
        <f>VLOOKUP(E41,VIP!$A$2:$O14042,6,0)</f>
        <v>SI</v>
      </c>
      <c r="L41" s="122" t="s">
        <v>2418</v>
      </c>
      <c r="M41" s="132" t="s">
        <v>2446</v>
      </c>
      <c r="N41" s="132" t="s">
        <v>2453</v>
      </c>
      <c r="O41" s="131" t="s">
        <v>2454</v>
      </c>
      <c r="P41" s="132"/>
      <c r="Q41" s="140" t="s">
        <v>2418</v>
      </c>
    </row>
    <row r="42" spans="1:17" s="93" customFormat="1" ht="18" x14ac:dyDescent="0.25">
      <c r="A42" s="131" t="str">
        <f>VLOOKUP(E42,'LISTADO ATM'!$A$2:$C$898,3,0)</f>
        <v>SUR</v>
      </c>
      <c r="B42" s="126">
        <v>3335908865</v>
      </c>
      <c r="C42" s="133">
        <v>44350.689606481479</v>
      </c>
      <c r="D42" s="133" t="s">
        <v>2449</v>
      </c>
      <c r="E42" s="121">
        <v>750</v>
      </c>
      <c r="F42" s="131" t="str">
        <f>VLOOKUP(E42,VIP!$A$2:$O13691,2,0)</f>
        <v>DRBR265</v>
      </c>
      <c r="G42" s="131" t="str">
        <f>VLOOKUP(E42,'LISTADO ATM'!$A$2:$B$897,2,0)</f>
        <v xml:space="preserve">ATM UNP Duvergé </v>
      </c>
      <c r="H42" s="131" t="str">
        <f>VLOOKUP(E42,VIP!$A$2:$O18554,7,FALSE)</f>
        <v>Si</v>
      </c>
      <c r="I42" s="131" t="str">
        <f>VLOOKUP(E42,VIP!$A$2:$O10519,8,FALSE)</f>
        <v>Si</v>
      </c>
      <c r="J42" s="131" t="str">
        <f>VLOOKUP(E42,VIP!$A$2:$O10469,8,FALSE)</f>
        <v>Si</v>
      </c>
      <c r="K42" s="131" t="str">
        <f>VLOOKUP(E42,VIP!$A$2:$O14043,6,0)</f>
        <v>SI</v>
      </c>
      <c r="L42" s="122" t="s">
        <v>2418</v>
      </c>
      <c r="M42" s="132" t="s">
        <v>2446</v>
      </c>
      <c r="N42" s="132" t="s">
        <v>2453</v>
      </c>
      <c r="O42" s="131" t="s">
        <v>2454</v>
      </c>
      <c r="P42" s="132"/>
      <c r="Q42" s="140" t="s">
        <v>2418</v>
      </c>
    </row>
    <row r="43" spans="1:17" s="93" customFormat="1" ht="18" x14ac:dyDescent="0.25">
      <c r="A43" s="131" t="str">
        <f>VLOOKUP(E43,'LISTADO ATM'!$A$2:$C$898,3,0)</f>
        <v>SUR</v>
      </c>
      <c r="B43" s="126">
        <v>3335908864</v>
      </c>
      <c r="C43" s="133">
        <v>44350.68378472222</v>
      </c>
      <c r="D43" s="133" t="s">
        <v>2180</v>
      </c>
      <c r="E43" s="121">
        <v>356</v>
      </c>
      <c r="F43" s="131" t="str">
        <f>VLOOKUP(E43,VIP!$A$2:$O13692,2,0)</f>
        <v>DRBR356</v>
      </c>
      <c r="G43" s="131" t="str">
        <f>VLOOKUP(E43,'LISTADO ATM'!$A$2:$B$897,2,0)</f>
        <v xml:space="preserve">ATM Estación Sigma (San Cristóbal) </v>
      </c>
      <c r="H43" s="131" t="str">
        <f>VLOOKUP(E43,VIP!$A$2:$O18555,7,FALSE)</f>
        <v>Si</v>
      </c>
      <c r="I43" s="131" t="str">
        <f>VLOOKUP(E43,VIP!$A$2:$O10520,8,FALSE)</f>
        <v>Si</v>
      </c>
      <c r="J43" s="131" t="str">
        <f>VLOOKUP(E43,VIP!$A$2:$O10470,8,FALSE)</f>
        <v>Si</v>
      </c>
      <c r="K43" s="131" t="str">
        <f>VLOOKUP(E43,VIP!$A$2:$O14044,6,0)</f>
        <v>NO</v>
      </c>
      <c r="L43" s="122" t="s">
        <v>2466</v>
      </c>
      <c r="M43" s="132" t="s">
        <v>2446</v>
      </c>
      <c r="N43" s="132" t="s">
        <v>2453</v>
      </c>
      <c r="O43" s="131" t="s">
        <v>2455</v>
      </c>
      <c r="P43" s="132"/>
      <c r="Q43" s="140" t="s">
        <v>2466</v>
      </c>
    </row>
    <row r="44" spans="1:17" s="93" customFormat="1" ht="18" x14ac:dyDescent="0.25">
      <c r="A44" s="131" t="str">
        <f>VLOOKUP(E44,'LISTADO ATM'!$A$2:$C$898,3,0)</f>
        <v>NORTE</v>
      </c>
      <c r="B44" s="126">
        <v>3335908833</v>
      </c>
      <c r="C44" s="133">
        <v>44350.610972222225</v>
      </c>
      <c r="D44" s="133" t="s">
        <v>2555</v>
      </c>
      <c r="E44" s="121">
        <v>632</v>
      </c>
      <c r="F44" s="131" t="str">
        <f>VLOOKUP(E44,VIP!$A$2:$O13693,2,0)</f>
        <v>DRBR263</v>
      </c>
      <c r="G44" s="131" t="str">
        <f>VLOOKUP(E44,'LISTADO ATM'!$A$2:$B$897,2,0)</f>
        <v xml:space="preserve">ATM Autobanco Gurabo </v>
      </c>
      <c r="H44" s="131" t="str">
        <f>VLOOKUP(E44,VIP!$A$2:$O18556,7,FALSE)</f>
        <v>Si</v>
      </c>
      <c r="I44" s="131" t="str">
        <f>VLOOKUP(E44,VIP!$A$2:$O10521,8,FALSE)</f>
        <v>Si</v>
      </c>
      <c r="J44" s="131" t="str">
        <f>VLOOKUP(E44,VIP!$A$2:$O10471,8,FALSE)</f>
        <v>Si</v>
      </c>
      <c r="K44" s="131" t="str">
        <f>VLOOKUP(E44,VIP!$A$2:$O14045,6,0)</f>
        <v>NO</v>
      </c>
      <c r="L44" s="122" t="s">
        <v>2418</v>
      </c>
      <c r="M44" s="132" t="s">
        <v>2446</v>
      </c>
      <c r="N44" s="132" t="s">
        <v>2453</v>
      </c>
      <c r="O44" s="131" t="s">
        <v>2554</v>
      </c>
      <c r="P44" s="132"/>
      <c r="Q44" s="140" t="s">
        <v>2418</v>
      </c>
    </row>
    <row r="45" spans="1:17" s="93" customFormat="1" ht="18" x14ac:dyDescent="0.25">
      <c r="A45" s="131" t="str">
        <f>VLOOKUP(E45,'LISTADO ATM'!$A$2:$C$898,3,0)</f>
        <v>SUR</v>
      </c>
      <c r="B45" s="126">
        <v>3335908832</v>
      </c>
      <c r="C45" s="133">
        <v>44350.6090625</v>
      </c>
      <c r="D45" s="133" t="s">
        <v>2449</v>
      </c>
      <c r="E45" s="121">
        <v>182</v>
      </c>
      <c r="F45" s="131" t="str">
        <f>VLOOKUP(E45,VIP!$A$2:$O13668,2,0)</f>
        <v>DRBR182</v>
      </c>
      <c r="G45" s="131" t="str">
        <f>VLOOKUP(E45,'LISTADO ATM'!$A$2:$B$897,2,0)</f>
        <v xml:space="preserve">ATM Barahona Comb </v>
      </c>
      <c r="H45" s="131" t="str">
        <f>VLOOKUP(E45,VIP!$A$2:$O18531,7,FALSE)</f>
        <v>Si</v>
      </c>
      <c r="I45" s="131" t="str">
        <f>VLOOKUP(E45,VIP!$A$2:$O10496,8,FALSE)</f>
        <v>Si</v>
      </c>
      <c r="J45" s="131" t="str">
        <f>VLOOKUP(E45,VIP!$A$2:$O10446,8,FALSE)</f>
        <v>Si</v>
      </c>
      <c r="K45" s="131" t="str">
        <f>VLOOKUP(E45,VIP!$A$2:$O14020,6,0)</f>
        <v>NO</v>
      </c>
      <c r="L45" s="122" t="s">
        <v>2418</v>
      </c>
      <c r="M45" s="132" t="s">
        <v>2446</v>
      </c>
      <c r="N45" s="132" t="s">
        <v>2453</v>
      </c>
      <c r="O45" s="131" t="s">
        <v>2454</v>
      </c>
      <c r="P45" s="132"/>
      <c r="Q45" s="140" t="s">
        <v>2418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3335908831</v>
      </c>
      <c r="C46" s="133">
        <v>44350.591134259259</v>
      </c>
      <c r="D46" s="133" t="s">
        <v>2449</v>
      </c>
      <c r="E46" s="121">
        <v>697</v>
      </c>
      <c r="F46" s="131" t="str">
        <f>VLOOKUP(E46,VIP!$A$2:$O13669,2,0)</f>
        <v>DRBR697</v>
      </c>
      <c r="G46" s="131" t="str">
        <f>VLOOKUP(E46,'LISTADO ATM'!$A$2:$B$897,2,0)</f>
        <v>ATM Hipermercado Olé Ciudad Juan Bosch</v>
      </c>
      <c r="H46" s="131" t="str">
        <f>VLOOKUP(E46,VIP!$A$2:$O18532,7,FALSE)</f>
        <v>Si</v>
      </c>
      <c r="I46" s="131" t="str">
        <f>VLOOKUP(E46,VIP!$A$2:$O10497,8,FALSE)</f>
        <v>Si</v>
      </c>
      <c r="J46" s="131" t="str">
        <f>VLOOKUP(E46,VIP!$A$2:$O10447,8,FALSE)</f>
        <v>Si</v>
      </c>
      <c r="K46" s="131" t="str">
        <f>VLOOKUP(E46,VIP!$A$2:$O14021,6,0)</f>
        <v>NO</v>
      </c>
      <c r="L46" s="122" t="s">
        <v>2418</v>
      </c>
      <c r="M46" s="132" t="s">
        <v>2446</v>
      </c>
      <c r="N46" s="132" t="s">
        <v>2453</v>
      </c>
      <c r="O46" s="131" t="s">
        <v>2454</v>
      </c>
      <c r="P46" s="132"/>
      <c r="Q46" s="140" t="s">
        <v>2418</v>
      </c>
    </row>
    <row r="47" spans="1:17" s="93" customFormat="1" ht="18" x14ac:dyDescent="0.25">
      <c r="A47" s="131" t="str">
        <f>VLOOKUP(E47,'LISTADO ATM'!$A$2:$C$898,3,0)</f>
        <v>NORTE</v>
      </c>
      <c r="B47" s="126">
        <v>3335908830</v>
      </c>
      <c r="C47" s="133">
        <v>44350.588518518518</v>
      </c>
      <c r="D47" s="133" t="s">
        <v>2181</v>
      </c>
      <c r="E47" s="121">
        <v>22</v>
      </c>
      <c r="F47" s="131" t="str">
        <f>VLOOKUP(E47,VIP!$A$2:$O13670,2,0)</f>
        <v>DRBR813</v>
      </c>
      <c r="G47" s="131" t="str">
        <f>VLOOKUP(E47,'LISTADO ATM'!$A$2:$B$897,2,0)</f>
        <v>ATM S/M Olimpico (Santiago)</v>
      </c>
      <c r="H47" s="131" t="str">
        <f>VLOOKUP(E47,VIP!$A$2:$O18533,7,FALSE)</f>
        <v>Si</v>
      </c>
      <c r="I47" s="131" t="str">
        <f>VLOOKUP(E47,VIP!$A$2:$O10498,8,FALSE)</f>
        <v>Si</v>
      </c>
      <c r="J47" s="131" t="str">
        <f>VLOOKUP(E47,VIP!$A$2:$O10448,8,FALSE)</f>
        <v>Si</v>
      </c>
      <c r="K47" s="131" t="str">
        <f>VLOOKUP(E47,VIP!$A$2:$O14022,6,0)</f>
        <v>NO</v>
      </c>
      <c r="L47" s="122" t="s">
        <v>2556</v>
      </c>
      <c r="M47" s="132" t="s">
        <v>2446</v>
      </c>
      <c r="N47" s="132" t="s">
        <v>2453</v>
      </c>
      <c r="O47" s="131" t="s">
        <v>2571</v>
      </c>
      <c r="P47" s="132"/>
      <c r="Q47" s="140" t="s">
        <v>2556</v>
      </c>
    </row>
    <row r="48" spans="1:17" s="93" customFormat="1" ht="18" x14ac:dyDescent="0.25">
      <c r="A48" s="131" t="str">
        <f>VLOOKUP(E48,'LISTADO ATM'!$A$2:$C$898,3,0)</f>
        <v>DISTRITO NACIONAL</v>
      </c>
      <c r="B48" s="126">
        <v>3335908828</v>
      </c>
      <c r="C48" s="133">
        <v>44350.478391203702</v>
      </c>
      <c r="D48" s="133" t="s">
        <v>2180</v>
      </c>
      <c r="E48" s="121">
        <v>836</v>
      </c>
      <c r="F48" s="131" t="str">
        <f>VLOOKUP(E48,VIP!$A$2:$O13671,2,0)</f>
        <v>DRBR836</v>
      </c>
      <c r="G48" s="131" t="str">
        <f>VLOOKUP(E48,'LISTADO ATM'!$A$2:$B$897,2,0)</f>
        <v xml:space="preserve">ATM UNP Plaza Luperón </v>
      </c>
      <c r="H48" s="131" t="str">
        <f>VLOOKUP(E48,VIP!$A$2:$O18534,7,FALSE)</f>
        <v>Si</v>
      </c>
      <c r="I48" s="131" t="str">
        <f>VLOOKUP(E48,VIP!$A$2:$O10499,8,FALSE)</f>
        <v>Si</v>
      </c>
      <c r="J48" s="131" t="str">
        <f>VLOOKUP(E48,VIP!$A$2:$O10449,8,FALSE)</f>
        <v>Si</v>
      </c>
      <c r="K48" s="131" t="str">
        <f>VLOOKUP(E48,VIP!$A$2:$O14023,6,0)</f>
        <v>NO</v>
      </c>
      <c r="L48" s="122" t="s">
        <v>2466</v>
      </c>
      <c r="M48" s="132" t="s">
        <v>2446</v>
      </c>
      <c r="N48" s="132" t="s">
        <v>2453</v>
      </c>
      <c r="O48" s="131" t="s">
        <v>2455</v>
      </c>
      <c r="P48" s="132"/>
      <c r="Q48" s="140" t="s">
        <v>2466</v>
      </c>
    </row>
    <row r="49" spans="1:17" s="93" customFormat="1" ht="18" x14ac:dyDescent="0.25">
      <c r="A49" s="131" t="str">
        <f>VLOOKUP(E49,'LISTADO ATM'!$A$2:$C$898,3,0)</f>
        <v>SUR</v>
      </c>
      <c r="B49" s="126">
        <v>3335908827</v>
      </c>
      <c r="C49" s="133">
        <v>44350.47693287037</v>
      </c>
      <c r="D49" s="133" t="s">
        <v>2180</v>
      </c>
      <c r="E49" s="121">
        <v>84</v>
      </c>
      <c r="F49" s="131" t="str">
        <f>VLOOKUP(E49,VIP!$A$2:$O13672,2,0)</f>
        <v>DRBR084</v>
      </c>
      <c r="G49" s="131" t="str">
        <f>VLOOKUP(E49,'LISTADO ATM'!$A$2:$B$897,2,0)</f>
        <v xml:space="preserve">ATM Oficina Multicentro Sirena San Cristóbal </v>
      </c>
      <c r="H49" s="131" t="str">
        <f>VLOOKUP(E49,VIP!$A$2:$O18535,7,FALSE)</f>
        <v>Si</v>
      </c>
      <c r="I49" s="131" t="str">
        <f>VLOOKUP(E49,VIP!$A$2:$O10500,8,FALSE)</f>
        <v>Si</v>
      </c>
      <c r="J49" s="131" t="str">
        <f>VLOOKUP(E49,VIP!$A$2:$O10450,8,FALSE)</f>
        <v>Si</v>
      </c>
      <c r="K49" s="131" t="str">
        <f>VLOOKUP(E49,VIP!$A$2:$O14024,6,0)</f>
        <v>SI</v>
      </c>
      <c r="L49" s="122" t="s">
        <v>2466</v>
      </c>
      <c r="M49" s="132" t="s">
        <v>2446</v>
      </c>
      <c r="N49" s="132" t="s">
        <v>2453</v>
      </c>
      <c r="O49" s="131" t="s">
        <v>2455</v>
      </c>
      <c r="P49" s="132"/>
      <c r="Q49" s="140" t="s">
        <v>2466</v>
      </c>
    </row>
    <row r="50" spans="1:17" s="93" customFormat="1" ht="18" x14ac:dyDescent="0.25">
      <c r="A50" s="131" t="str">
        <f>VLOOKUP(E50,'LISTADO ATM'!$A$2:$C$898,3,0)</f>
        <v>NORTE</v>
      </c>
      <c r="B50" s="126">
        <v>3335908826</v>
      </c>
      <c r="C50" s="133">
        <v>44350.475324074076</v>
      </c>
      <c r="D50" s="133" t="s">
        <v>2555</v>
      </c>
      <c r="E50" s="121">
        <v>351</v>
      </c>
      <c r="F50" s="131" t="str">
        <f>VLOOKUP(E50,VIP!$A$2:$O13673,2,0)</f>
        <v>DRBR351</v>
      </c>
      <c r="G50" s="131" t="str">
        <f>VLOOKUP(E50,'LISTADO ATM'!$A$2:$B$897,2,0)</f>
        <v xml:space="preserve">ATM S/M José Luís (Puerto Plata) </v>
      </c>
      <c r="H50" s="131" t="str">
        <f>VLOOKUP(E50,VIP!$A$2:$O18536,7,FALSE)</f>
        <v>Si</v>
      </c>
      <c r="I50" s="131" t="str">
        <f>VLOOKUP(E50,VIP!$A$2:$O10501,8,FALSE)</f>
        <v>Si</v>
      </c>
      <c r="J50" s="131" t="str">
        <f>VLOOKUP(E50,VIP!$A$2:$O10451,8,FALSE)</f>
        <v>Si</v>
      </c>
      <c r="K50" s="131" t="str">
        <f>VLOOKUP(E50,VIP!$A$2:$O14025,6,0)</f>
        <v>NO</v>
      </c>
      <c r="L50" s="122" t="s">
        <v>2418</v>
      </c>
      <c r="M50" s="132" t="s">
        <v>2446</v>
      </c>
      <c r="N50" s="132" t="s">
        <v>2453</v>
      </c>
      <c r="O50" s="131" t="s">
        <v>2554</v>
      </c>
      <c r="P50" s="132"/>
      <c r="Q50" s="140" t="s">
        <v>2418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3335908822</v>
      </c>
      <c r="C51" s="133">
        <v>44350.443935185183</v>
      </c>
      <c r="D51" s="133" t="s">
        <v>2180</v>
      </c>
      <c r="E51" s="121">
        <v>672</v>
      </c>
      <c r="F51" s="131" t="str">
        <f>VLOOKUP(E51,VIP!$A$2:$O13674,2,0)</f>
        <v>DRBR672</v>
      </c>
      <c r="G51" s="131" t="str">
        <f>VLOOKUP(E51,'LISTADO ATM'!$A$2:$B$897,2,0)</f>
        <v>ATM Destacamento Policía Nacional La Victoria</v>
      </c>
      <c r="H51" s="131" t="str">
        <f>VLOOKUP(E51,VIP!$A$2:$O18537,7,FALSE)</f>
        <v>Si</v>
      </c>
      <c r="I51" s="131" t="str">
        <f>VLOOKUP(E51,VIP!$A$2:$O10502,8,FALSE)</f>
        <v>Si</v>
      </c>
      <c r="J51" s="131" t="str">
        <f>VLOOKUP(E51,VIP!$A$2:$O10452,8,FALSE)</f>
        <v>Si</v>
      </c>
      <c r="K51" s="131" t="str">
        <f>VLOOKUP(E51,VIP!$A$2:$O14026,6,0)</f>
        <v>SI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2"/>
      <c r="Q51" s="140" t="s">
        <v>2219</v>
      </c>
    </row>
    <row r="52" spans="1:17" s="93" customFormat="1" ht="18" x14ac:dyDescent="0.25">
      <c r="A52" s="131" t="str">
        <f>VLOOKUP(E52,'LISTADO ATM'!$A$2:$C$898,3,0)</f>
        <v>ESTE</v>
      </c>
      <c r="B52" s="126">
        <v>3335908821</v>
      </c>
      <c r="C52" s="133">
        <v>44350.443194444444</v>
      </c>
      <c r="D52" s="133" t="s">
        <v>2180</v>
      </c>
      <c r="E52" s="121">
        <v>933</v>
      </c>
      <c r="F52" s="131" t="str">
        <f>VLOOKUP(E52,VIP!$A$2:$O13717,2,0)</f>
        <v>DRBR933</v>
      </c>
      <c r="G52" s="131" t="str">
        <f>VLOOKUP(E52,'LISTADO ATM'!$A$2:$B$897,2,0)</f>
        <v>ATM Hotel Dreams Punta Cana II</v>
      </c>
      <c r="H52" s="131" t="str">
        <f>VLOOKUP(E52,VIP!$A$2:$O18580,7,FALSE)</f>
        <v>Si</v>
      </c>
      <c r="I52" s="131" t="str">
        <f>VLOOKUP(E52,VIP!$A$2:$O10545,8,FALSE)</f>
        <v>Si</v>
      </c>
      <c r="J52" s="131" t="str">
        <f>VLOOKUP(E52,VIP!$A$2:$O10495,8,FALSE)</f>
        <v>Si</v>
      </c>
      <c r="K52" s="131" t="str">
        <f>VLOOKUP(E52,VIP!$A$2:$O14069,6,0)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32" t="s">
        <v>2219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3335908818</v>
      </c>
      <c r="C53" s="133">
        <v>44350.407673611109</v>
      </c>
      <c r="D53" s="133" t="s">
        <v>2180</v>
      </c>
      <c r="E53" s="121">
        <v>23</v>
      </c>
      <c r="F53" s="131" t="str">
        <f>VLOOKUP(E53,VIP!$A$2:$O13718,2,0)</f>
        <v>DRBR023</v>
      </c>
      <c r="G53" s="131" t="str">
        <f>VLOOKUP(E53,'LISTADO ATM'!$A$2:$B$897,2,0)</f>
        <v xml:space="preserve">ATM Oficina México </v>
      </c>
      <c r="H53" s="131" t="str">
        <f>VLOOKUP(E53,VIP!$A$2:$O18581,7,FALSE)</f>
        <v>Si</v>
      </c>
      <c r="I53" s="131" t="str">
        <f>VLOOKUP(E53,VIP!$A$2:$O10546,8,FALSE)</f>
        <v>Si</v>
      </c>
      <c r="J53" s="131" t="str">
        <f>VLOOKUP(E53,VIP!$A$2:$O10496,8,FALSE)</f>
        <v>Si</v>
      </c>
      <c r="K53" s="131" t="str">
        <f>VLOOKUP(E53,VIP!$A$2:$O14070,6,0)</f>
        <v>NO</v>
      </c>
      <c r="L53" s="122" t="s">
        <v>2219</v>
      </c>
      <c r="M53" s="132" t="s">
        <v>2446</v>
      </c>
      <c r="N53" s="132" t="s">
        <v>2453</v>
      </c>
      <c r="O53" s="131" t="s">
        <v>2455</v>
      </c>
      <c r="P53" s="131"/>
      <c r="Q53" s="132" t="s">
        <v>2219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3335908817</v>
      </c>
      <c r="C54" s="133">
        <v>44350.406585648147</v>
      </c>
      <c r="D54" s="133" t="s">
        <v>2180</v>
      </c>
      <c r="E54" s="121">
        <v>927</v>
      </c>
      <c r="F54" s="131" t="str">
        <f>VLOOKUP(E54,VIP!$A$2:$O13719,2,0)</f>
        <v>DRBR927</v>
      </c>
      <c r="G54" s="131" t="str">
        <f>VLOOKUP(E54,'LISTADO ATM'!$A$2:$B$897,2,0)</f>
        <v>ATM S/M Bravo La Esperilla</v>
      </c>
      <c r="H54" s="131" t="str">
        <f>VLOOKUP(E54,VIP!$A$2:$O18582,7,FALSE)</f>
        <v>Si</v>
      </c>
      <c r="I54" s="131" t="str">
        <f>VLOOKUP(E54,VIP!$A$2:$O10547,8,FALSE)</f>
        <v>Si</v>
      </c>
      <c r="J54" s="131" t="str">
        <f>VLOOKUP(E54,VIP!$A$2:$O10497,8,FALSE)</f>
        <v>Si</v>
      </c>
      <c r="K54" s="131" t="str">
        <f>VLOOKUP(E54,VIP!$A$2:$O14071,6,0)</f>
        <v>NO</v>
      </c>
      <c r="L54" s="122" t="s">
        <v>2219</v>
      </c>
      <c r="M54" s="132" t="s">
        <v>2446</v>
      </c>
      <c r="N54" s="132" t="s">
        <v>2453</v>
      </c>
      <c r="O54" s="131" t="s">
        <v>2455</v>
      </c>
      <c r="P54" s="131"/>
      <c r="Q54" s="132" t="s">
        <v>2219</v>
      </c>
    </row>
    <row r="55" spans="1:17" s="93" customFormat="1" ht="18" x14ac:dyDescent="0.25">
      <c r="A55" s="131" t="str">
        <f>VLOOKUP(E55,'LISTADO ATM'!$A$2:$C$898,3,0)</f>
        <v>NORTE</v>
      </c>
      <c r="B55" s="126">
        <v>3335908815</v>
      </c>
      <c r="C55" s="133">
        <v>44350.405011574076</v>
      </c>
      <c r="D55" s="133" t="s">
        <v>2180</v>
      </c>
      <c r="E55" s="121">
        <v>756</v>
      </c>
      <c r="F55" s="131" t="str">
        <f>VLOOKUP(E55,VIP!$A$2:$O13720,2,0)</f>
        <v>DRBR756</v>
      </c>
      <c r="G55" s="131" t="str">
        <f>VLOOKUP(E55,'LISTADO ATM'!$A$2:$B$897,2,0)</f>
        <v xml:space="preserve">ATM UNP Villa La Mata (Cotuí) </v>
      </c>
      <c r="H55" s="131" t="str">
        <f>VLOOKUP(E55,VIP!$A$2:$O18583,7,FALSE)</f>
        <v>Si</v>
      </c>
      <c r="I55" s="131" t="str">
        <f>VLOOKUP(E55,VIP!$A$2:$O10548,8,FALSE)</f>
        <v>Si</v>
      </c>
      <c r="J55" s="131" t="str">
        <f>VLOOKUP(E55,VIP!$A$2:$O10498,8,FALSE)</f>
        <v>Si</v>
      </c>
      <c r="K55" s="131" t="str">
        <f>VLOOKUP(E55,VIP!$A$2:$O14072,6,0)</f>
        <v>NO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32" t="s">
        <v>2219</v>
      </c>
    </row>
    <row r="56" spans="1:17" s="93" customFormat="1" ht="18" x14ac:dyDescent="0.25">
      <c r="A56" s="131" t="str">
        <f>VLOOKUP(E56,'LISTADO ATM'!$A$2:$C$898,3,0)</f>
        <v>SUR</v>
      </c>
      <c r="B56" s="126">
        <v>3335908814</v>
      </c>
      <c r="C56" s="133">
        <v>44350.400092592594</v>
      </c>
      <c r="D56" s="133" t="s">
        <v>2449</v>
      </c>
      <c r="E56" s="121">
        <v>615</v>
      </c>
      <c r="F56" s="131" t="str">
        <f>VLOOKUP(E56,VIP!$A$2:$O13721,2,0)</f>
        <v>DRBR418</v>
      </c>
      <c r="G56" s="131" t="str">
        <f>VLOOKUP(E56,'LISTADO ATM'!$A$2:$B$897,2,0)</f>
        <v xml:space="preserve">ATM Estación Sunix Cabral (Barahona) </v>
      </c>
      <c r="H56" s="131" t="str">
        <f>VLOOKUP(E56,VIP!$A$2:$O18584,7,FALSE)</f>
        <v>Si</v>
      </c>
      <c r="I56" s="131" t="str">
        <f>VLOOKUP(E56,VIP!$A$2:$O10549,8,FALSE)</f>
        <v>Si</v>
      </c>
      <c r="J56" s="131" t="str">
        <f>VLOOKUP(E56,VIP!$A$2:$O10499,8,FALSE)</f>
        <v>Si</v>
      </c>
      <c r="K56" s="131" t="str">
        <f>VLOOKUP(E56,VIP!$A$2:$O14073,6,0)</f>
        <v>NO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1"/>
      <c r="Q56" s="132" t="s">
        <v>2418</v>
      </c>
    </row>
    <row r="57" spans="1:17" s="93" customFormat="1" ht="18" x14ac:dyDescent="0.25">
      <c r="A57" s="131" t="str">
        <f>VLOOKUP(E57,'LISTADO ATM'!$A$2:$C$898,3,0)</f>
        <v>SUR</v>
      </c>
      <c r="B57" s="126">
        <v>3335908810</v>
      </c>
      <c r="C57" s="133">
        <v>44350.362604166665</v>
      </c>
      <c r="D57" s="133" t="s">
        <v>2180</v>
      </c>
      <c r="E57" s="121">
        <v>311</v>
      </c>
      <c r="F57" s="131" t="str">
        <f>VLOOKUP(E57,VIP!$A$2:$O13722,2,0)</f>
        <v>DRBR381</v>
      </c>
      <c r="G57" s="131" t="str">
        <f>VLOOKUP(E57,'LISTADO ATM'!$A$2:$B$897,2,0)</f>
        <v>ATM Plaza Eroski</v>
      </c>
      <c r="H57" s="131" t="str">
        <f>VLOOKUP(E57,VIP!$A$2:$O18585,7,FALSE)</f>
        <v>Si</v>
      </c>
      <c r="I57" s="131" t="str">
        <f>VLOOKUP(E57,VIP!$A$2:$O10550,8,FALSE)</f>
        <v>Si</v>
      </c>
      <c r="J57" s="131" t="str">
        <f>VLOOKUP(E57,VIP!$A$2:$O10500,8,FALSE)</f>
        <v>Si</v>
      </c>
      <c r="K57" s="131" t="str">
        <f>VLOOKUP(E57,VIP!$A$2:$O14074,6,0)</f>
        <v>NO</v>
      </c>
      <c r="L57" s="122" t="s">
        <v>2245</v>
      </c>
      <c r="M57" s="132" t="s">
        <v>2446</v>
      </c>
      <c r="N57" s="132" t="s">
        <v>2453</v>
      </c>
      <c r="O57" s="131" t="s">
        <v>2455</v>
      </c>
      <c r="P57" s="131"/>
      <c r="Q57" s="132" t="s">
        <v>2245</v>
      </c>
    </row>
    <row r="58" spans="1:17" s="93" customFormat="1" ht="18" x14ac:dyDescent="0.25">
      <c r="A58" s="131" t="str">
        <f>VLOOKUP(E58,'LISTADO ATM'!$A$2:$C$898,3,0)</f>
        <v>SUR</v>
      </c>
      <c r="B58" s="126">
        <v>3335908809</v>
      </c>
      <c r="C58" s="133">
        <v>44350.35800925926</v>
      </c>
      <c r="D58" s="133" t="s">
        <v>2180</v>
      </c>
      <c r="E58" s="121">
        <v>733</v>
      </c>
      <c r="F58" s="131" t="str">
        <f>VLOOKUP(E58,VIP!$A$2:$O13723,2,0)</f>
        <v>DRBR484</v>
      </c>
      <c r="G58" s="131" t="str">
        <f>VLOOKUP(E58,'LISTADO ATM'!$A$2:$B$897,2,0)</f>
        <v xml:space="preserve">ATM Zona Franca Perdenales </v>
      </c>
      <c r="H58" s="131" t="str">
        <f>VLOOKUP(E58,VIP!$A$2:$O18586,7,FALSE)</f>
        <v>Si</v>
      </c>
      <c r="I58" s="131" t="str">
        <f>VLOOKUP(E58,VIP!$A$2:$O10551,8,FALSE)</f>
        <v>Si</v>
      </c>
      <c r="J58" s="131" t="str">
        <f>VLOOKUP(E58,VIP!$A$2:$O10501,8,FALSE)</f>
        <v>Si</v>
      </c>
      <c r="K58" s="131" t="str">
        <f>VLOOKUP(E58,VIP!$A$2:$O14075,6,0)</f>
        <v>NO</v>
      </c>
      <c r="L58" s="122" t="s">
        <v>2219</v>
      </c>
      <c r="M58" s="132" t="s">
        <v>2446</v>
      </c>
      <c r="N58" s="132" t="s">
        <v>2453</v>
      </c>
      <c r="O58" s="131" t="s">
        <v>2455</v>
      </c>
      <c r="P58" s="131"/>
      <c r="Q58" s="132" t="s">
        <v>2219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3335908808</v>
      </c>
      <c r="C59" s="133">
        <v>44350.355162037034</v>
      </c>
      <c r="D59" s="133" t="s">
        <v>2180</v>
      </c>
      <c r="E59" s="121">
        <v>300</v>
      </c>
      <c r="F59" s="131" t="str">
        <f>VLOOKUP(E59,VIP!$A$2:$O13724,2,0)</f>
        <v>DRBR300</v>
      </c>
      <c r="G59" s="131" t="str">
        <f>VLOOKUP(E59,'LISTADO ATM'!$A$2:$B$897,2,0)</f>
        <v xml:space="preserve">ATM S/M Aprezio Los Guaricanos </v>
      </c>
      <c r="H59" s="131" t="str">
        <f>VLOOKUP(E59,VIP!$A$2:$O18587,7,FALSE)</f>
        <v>Si</v>
      </c>
      <c r="I59" s="131" t="str">
        <f>VLOOKUP(E59,VIP!$A$2:$O10552,8,FALSE)</f>
        <v>Si</v>
      </c>
      <c r="J59" s="131" t="str">
        <f>VLOOKUP(E59,VIP!$A$2:$O10502,8,FALSE)</f>
        <v>Si</v>
      </c>
      <c r="K59" s="131" t="str">
        <f>VLOOKUP(E59,VIP!$A$2:$O14076,6,0)</f>
        <v>NO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1"/>
      <c r="Q59" s="132" t="s">
        <v>2219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3335908799</v>
      </c>
      <c r="C60" s="133">
        <v>44350.06894675926</v>
      </c>
      <c r="D60" s="133" t="s">
        <v>2180</v>
      </c>
      <c r="E60" s="121">
        <v>841</v>
      </c>
      <c r="F60" s="131" t="str">
        <f>VLOOKUP(E60,VIP!$A$2:$O13714,2,0)</f>
        <v>DRBR841</v>
      </c>
      <c r="G60" s="131" t="str">
        <f>VLOOKUP(E60,'LISTADO ATM'!$A$2:$B$897,2,0)</f>
        <v xml:space="preserve">ATM CEA </v>
      </c>
      <c r="H60" s="131" t="str">
        <f>VLOOKUP(E60,VIP!$A$2:$O18577,7,FALSE)</f>
        <v>Si</v>
      </c>
      <c r="I60" s="131" t="str">
        <f>VLOOKUP(E60,VIP!$A$2:$O10542,8,FALSE)</f>
        <v>No</v>
      </c>
      <c r="J60" s="131" t="str">
        <f>VLOOKUP(E60,VIP!$A$2:$O10492,8,FALSE)</f>
        <v>No</v>
      </c>
      <c r="K60" s="131" t="str">
        <f>VLOOKUP(E60,VIP!$A$2:$O14066,6,0)</f>
        <v>NO</v>
      </c>
      <c r="L60" s="122" t="s">
        <v>2556</v>
      </c>
      <c r="M60" s="132" t="s">
        <v>2446</v>
      </c>
      <c r="N60" s="132" t="s">
        <v>2453</v>
      </c>
      <c r="O60" s="131" t="s">
        <v>2455</v>
      </c>
      <c r="P60" s="131"/>
      <c r="Q60" s="140" t="s">
        <v>2556</v>
      </c>
    </row>
    <row r="61" spans="1:17" s="93" customFormat="1" ht="18" x14ac:dyDescent="0.25">
      <c r="A61" s="131" t="str">
        <f>VLOOKUP(E61,'LISTADO ATM'!$A$2:$C$898,3,0)</f>
        <v>NORTE</v>
      </c>
      <c r="B61" s="126">
        <v>3335908798</v>
      </c>
      <c r="C61" s="133">
        <v>44350.063680555555</v>
      </c>
      <c r="D61" s="133" t="s">
        <v>2181</v>
      </c>
      <c r="E61" s="121">
        <v>771</v>
      </c>
      <c r="F61" s="131" t="str">
        <f>VLOOKUP(E61,VIP!$A$2:$O13713,2,0)</f>
        <v>DRBR771</v>
      </c>
      <c r="G61" s="131" t="str">
        <f>VLOOKUP(E61,'LISTADO ATM'!$A$2:$B$897,2,0)</f>
        <v xml:space="preserve">ATM UASD Mao </v>
      </c>
      <c r="H61" s="131" t="str">
        <f>VLOOKUP(E61,VIP!$A$2:$O18576,7,FALSE)</f>
        <v>Si</v>
      </c>
      <c r="I61" s="131" t="str">
        <f>VLOOKUP(E61,VIP!$A$2:$O10541,8,FALSE)</f>
        <v>Si</v>
      </c>
      <c r="J61" s="131" t="str">
        <f>VLOOKUP(E61,VIP!$A$2:$O10491,8,FALSE)</f>
        <v>Si</v>
      </c>
      <c r="K61" s="131" t="str">
        <f>VLOOKUP(E61,VIP!$A$2:$O14065,6,0)</f>
        <v>NO</v>
      </c>
      <c r="L61" s="122" t="s">
        <v>2219</v>
      </c>
      <c r="M61" s="132" t="s">
        <v>2446</v>
      </c>
      <c r="N61" s="132" t="s">
        <v>2453</v>
      </c>
      <c r="O61" s="131" t="s">
        <v>2550</v>
      </c>
      <c r="P61" s="131"/>
      <c r="Q61" s="140" t="s">
        <v>2219</v>
      </c>
    </row>
    <row r="62" spans="1:17" s="93" customFormat="1" ht="18" x14ac:dyDescent="0.25">
      <c r="A62" s="131" t="str">
        <f>VLOOKUP(E62,'LISTADO ATM'!$A$2:$C$898,3,0)</f>
        <v>ESTE</v>
      </c>
      <c r="B62" s="126">
        <v>3335908785</v>
      </c>
      <c r="C62" s="133">
        <v>44349.9294212963</v>
      </c>
      <c r="D62" s="133" t="s">
        <v>2449</v>
      </c>
      <c r="E62" s="121">
        <v>104</v>
      </c>
      <c r="F62" s="131" t="str">
        <f>VLOOKUP(E62,VIP!$A$2:$O13708,2,0)</f>
        <v>DRBR104</v>
      </c>
      <c r="G62" s="131" t="str">
        <f>VLOOKUP(E62,'LISTADO ATM'!$A$2:$B$897,2,0)</f>
        <v xml:space="preserve">ATM Jumbo Higuey </v>
      </c>
      <c r="H62" s="131" t="str">
        <f>VLOOKUP(E62,VIP!$A$2:$O18571,7,FALSE)</f>
        <v>Si</v>
      </c>
      <c r="I62" s="131" t="str">
        <f>VLOOKUP(E62,VIP!$A$2:$O10536,8,FALSE)</f>
        <v>Si</v>
      </c>
      <c r="J62" s="131" t="str">
        <f>VLOOKUP(E62,VIP!$A$2:$O10486,8,FALSE)</f>
        <v>Si</v>
      </c>
      <c r="K62" s="131" t="str">
        <f>VLOOKUP(E62,VIP!$A$2:$O14060,6,0)</f>
        <v>NO</v>
      </c>
      <c r="L62" s="122" t="s">
        <v>2548</v>
      </c>
      <c r="M62" s="132" t="s">
        <v>2446</v>
      </c>
      <c r="N62" s="132" t="s">
        <v>2453</v>
      </c>
      <c r="O62" s="131" t="s">
        <v>2454</v>
      </c>
      <c r="P62" s="131"/>
      <c r="Q62" s="140" t="s">
        <v>2548</v>
      </c>
    </row>
    <row r="63" spans="1:17" s="93" customFormat="1" ht="18" x14ac:dyDescent="0.25">
      <c r="A63" s="131" t="str">
        <f>VLOOKUP(E63,'LISTADO ATM'!$A$2:$C$898,3,0)</f>
        <v>NORTE</v>
      </c>
      <c r="B63" s="126">
        <v>3335908780</v>
      </c>
      <c r="C63" s="133">
        <v>44349.926793981482</v>
      </c>
      <c r="D63" s="133" t="s">
        <v>2555</v>
      </c>
      <c r="E63" s="121">
        <v>388</v>
      </c>
      <c r="F63" s="131" t="str">
        <f>VLOOKUP(E63,VIP!$A$2:$O13707,2,0)</f>
        <v>DRBR388</v>
      </c>
      <c r="G63" s="131" t="str">
        <f>VLOOKUP(E63,'LISTADO ATM'!$A$2:$B$897,2,0)</f>
        <v xml:space="preserve">ATM Multicentro La Sirena Puerto Plata </v>
      </c>
      <c r="H63" s="131" t="str">
        <f>VLOOKUP(E63,VIP!$A$2:$O18570,7,FALSE)</f>
        <v>Si</v>
      </c>
      <c r="I63" s="131" t="str">
        <f>VLOOKUP(E63,VIP!$A$2:$O10535,8,FALSE)</f>
        <v>Si</v>
      </c>
      <c r="J63" s="131" t="str">
        <f>VLOOKUP(E63,VIP!$A$2:$O10485,8,FALSE)</f>
        <v>Si</v>
      </c>
      <c r="K63" s="131" t="str">
        <f>VLOOKUP(E63,VIP!$A$2:$O14059,6,0)</f>
        <v>NO</v>
      </c>
      <c r="L63" s="122" t="s">
        <v>2548</v>
      </c>
      <c r="M63" s="132" t="s">
        <v>2446</v>
      </c>
      <c r="N63" s="132" t="s">
        <v>2453</v>
      </c>
      <c r="O63" s="131" t="s">
        <v>2554</v>
      </c>
      <c r="P63" s="131"/>
      <c r="Q63" s="140" t="s">
        <v>2548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3335908779</v>
      </c>
      <c r="C64" s="133">
        <v>44349.924745370372</v>
      </c>
      <c r="D64" s="133" t="s">
        <v>2449</v>
      </c>
      <c r="E64" s="121">
        <v>593</v>
      </c>
      <c r="F64" s="131" t="str">
        <f>VLOOKUP(E64,VIP!$A$2:$O13706,2,0)</f>
        <v>DRBR242</v>
      </c>
      <c r="G64" s="131" t="str">
        <f>VLOOKUP(E64,'LISTADO ATM'!$A$2:$B$897,2,0)</f>
        <v xml:space="preserve">ATM Ministerio Fuerzas Armadas II </v>
      </c>
      <c r="H64" s="131" t="str">
        <f>VLOOKUP(E64,VIP!$A$2:$O18569,7,FALSE)</f>
        <v>Si</v>
      </c>
      <c r="I64" s="131" t="str">
        <f>VLOOKUP(E64,VIP!$A$2:$O10534,8,FALSE)</f>
        <v>Si</v>
      </c>
      <c r="J64" s="131" t="str">
        <f>VLOOKUP(E64,VIP!$A$2:$O10484,8,FALSE)</f>
        <v>Si</v>
      </c>
      <c r="K64" s="131" t="str">
        <f>VLOOKUP(E64,VIP!$A$2:$O14058,6,0)</f>
        <v>NO</v>
      </c>
      <c r="L64" s="122" t="s">
        <v>2418</v>
      </c>
      <c r="M64" s="132" t="s">
        <v>2446</v>
      </c>
      <c r="N64" s="132" t="s">
        <v>2453</v>
      </c>
      <c r="O64" s="131" t="s">
        <v>2454</v>
      </c>
      <c r="P64" s="131"/>
      <c r="Q64" s="140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3335908776</v>
      </c>
      <c r="C65" s="133">
        <v>44349.898981481485</v>
      </c>
      <c r="D65" s="133" t="s">
        <v>2180</v>
      </c>
      <c r="E65" s="121">
        <v>953</v>
      </c>
      <c r="F65" s="131" t="str">
        <f>VLOOKUP(E65,VIP!$A$2:$O13705,2,0)</f>
        <v>DRBR01I</v>
      </c>
      <c r="G65" s="131" t="str">
        <f>VLOOKUP(E65,'LISTADO ATM'!$A$2:$B$897,2,0)</f>
        <v xml:space="preserve">ATM Estafeta Dirección General de Pasaportes/Migración </v>
      </c>
      <c r="H65" s="131" t="str">
        <f>VLOOKUP(E65,VIP!$A$2:$O18568,7,FALSE)</f>
        <v>Si</v>
      </c>
      <c r="I65" s="131" t="str">
        <f>VLOOKUP(E65,VIP!$A$2:$O10533,8,FALSE)</f>
        <v>Si</v>
      </c>
      <c r="J65" s="131" t="str">
        <f>VLOOKUP(E65,VIP!$A$2:$O10483,8,FALSE)</f>
        <v>Si</v>
      </c>
      <c r="K65" s="131" t="str">
        <f>VLOOKUP(E65,VIP!$A$2:$O14057,6,0)</f>
        <v>No</v>
      </c>
      <c r="L65" s="122" t="s">
        <v>2569</v>
      </c>
      <c r="M65" s="132" t="s">
        <v>2446</v>
      </c>
      <c r="N65" s="132" t="s">
        <v>2453</v>
      </c>
      <c r="O65" s="131" t="s">
        <v>2455</v>
      </c>
      <c r="P65" s="131"/>
      <c r="Q65" s="140" t="s">
        <v>2569</v>
      </c>
    </row>
    <row r="66" spans="1:17" s="93" customFormat="1" ht="18" x14ac:dyDescent="0.25">
      <c r="A66" s="131" t="str">
        <f>VLOOKUP(E66,'LISTADO ATM'!$A$2:$C$898,3,0)</f>
        <v>SUR</v>
      </c>
      <c r="B66" s="126">
        <v>3335908775</v>
      </c>
      <c r="C66" s="133">
        <v>44349.874594907407</v>
      </c>
      <c r="D66" s="133" t="s">
        <v>2470</v>
      </c>
      <c r="E66" s="121">
        <v>825</v>
      </c>
      <c r="F66" s="131" t="str">
        <f>VLOOKUP(E66,VIP!$A$2:$O13704,2,0)</f>
        <v>DRBR825</v>
      </c>
      <c r="G66" s="131" t="str">
        <f>VLOOKUP(E66,'LISTADO ATM'!$A$2:$B$897,2,0)</f>
        <v xml:space="preserve">ATM Estacion Eco Cibeles (Las Matas de Farfán) </v>
      </c>
      <c r="H66" s="131" t="str">
        <f>VLOOKUP(E66,VIP!$A$2:$O18567,7,FALSE)</f>
        <v>Si</v>
      </c>
      <c r="I66" s="131" t="str">
        <f>VLOOKUP(E66,VIP!$A$2:$O10532,8,FALSE)</f>
        <v>Si</v>
      </c>
      <c r="J66" s="131" t="str">
        <f>VLOOKUP(E66,VIP!$A$2:$O10482,8,FALSE)</f>
        <v>Si</v>
      </c>
      <c r="K66" s="131" t="str">
        <f>VLOOKUP(E66,VIP!$A$2:$O14056,6,0)</f>
        <v>NO</v>
      </c>
      <c r="L66" s="122" t="s">
        <v>2442</v>
      </c>
      <c r="M66" s="132" t="s">
        <v>2446</v>
      </c>
      <c r="N66" s="132" t="s">
        <v>2453</v>
      </c>
      <c r="O66" s="131" t="s">
        <v>2553</v>
      </c>
      <c r="P66" s="131"/>
      <c r="Q66" s="140" t="s">
        <v>2442</v>
      </c>
    </row>
    <row r="67" spans="1:17" s="93" customFormat="1" ht="18" x14ac:dyDescent="0.25">
      <c r="A67" s="131" t="str">
        <f>VLOOKUP(E67,'LISTADO ATM'!$A$2:$C$898,3,0)</f>
        <v>SUR</v>
      </c>
      <c r="B67" s="126">
        <v>3335908773</v>
      </c>
      <c r="C67" s="133">
        <v>44349.868113425924</v>
      </c>
      <c r="D67" s="133" t="s">
        <v>2180</v>
      </c>
      <c r="E67" s="121">
        <v>455</v>
      </c>
      <c r="F67" s="131" t="str">
        <f>VLOOKUP(E67,VIP!$A$2:$O13702,2,0)</f>
        <v>DRBR455</v>
      </c>
      <c r="G67" s="131" t="str">
        <f>VLOOKUP(E67,'LISTADO ATM'!$A$2:$B$897,2,0)</f>
        <v xml:space="preserve">ATM Oficina Baní II </v>
      </c>
      <c r="H67" s="131" t="str">
        <f>VLOOKUP(E67,VIP!$A$2:$O18565,7,FALSE)</f>
        <v>Si</v>
      </c>
      <c r="I67" s="131" t="str">
        <f>VLOOKUP(E67,VIP!$A$2:$O10530,8,FALSE)</f>
        <v>Si</v>
      </c>
      <c r="J67" s="131" t="str">
        <f>VLOOKUP(E67,VIP!$A$2:$O10480,8,FALSE)</f>
        <v>Si</v>
      </c>
      <c r="K67" s="131" t="str">
        <f>VLOOKUP(E67,VIP!$A$2:$O14054,6,0)</f>
        <v>NO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1"/>
      <c r="Q67" s="140" t="s">
        <v>2219</v>
      </c>
    </row>
    <row r="68" spans="1:17" s="93" customFormat="1" ht="18" x14ac:dyDescent="0.25">
      <c r="A68" s="131" t="str">
        <f>VLOOKUP(E68,'LISTADO ATM'!$A$2:$C$898,3,0)</f>
        <v>ESTE</v>
      </c>
      <c r="B68" s="126">
        <v>3335908772</v>
      </c>
      <c r="C68" s="133">
        <v>44349.865949074076</v>
      </c>
      <c r="D68" s="133" t="s">
        <v>2449</v>
      </c>
      <c r="E68" s="121">
        <v>912</v>
      </c>
      <c r="F68" s="131" t="str">
        <f>VLOOKUP(E68,VIP!$A$2:$O13701,2,0)</f>
        <v>DRBR973</v>
      </c>
      <c r="G68" s="131" t="str">
        <f>VLOOKUP(E68,'LISTADO ATM'!$A$2:$B$897,2,0)</f>
        <v xml:space="preserve">ATM Oficina San Pedro II </v>
      </c>
      <c r="H68" s="131" t="str">
        <f>VLOOKUP(E68,VIP!$A$2:$O18564,7,FALSE)</f>
        <v>Si</v>
      </c>
      <c r="I68" s="131" t="str">
        <f>VLOOKUP(E68,VIP!$A$2:$O10529,8,FALSE)</f>
        <v>Si</v>
      </c>
      <c r="J68" s="131" t="str">
        <f>VLOOKUP(E68,VIP!$A$2:$O10479,8,FALSE)</f>
        <v>Si</v>
      </c>
      <c r="K68" s="131" t="str">
        <f>VLOOKUP(E68,VIP!$A$2:$O14053,6,0)</f>
        <v>SI</v>
      </c>
      <c r="L68" s="122" t="s">
        <v>2418</v>
      </c>
      <c r="M68" s="132" t="s">
        <v>2446</v>
      </c>
      <c r="N68" s="132" t="s">
        <v>2453</v>
      </c>
      <c r="O68" s="131" t="s">
        <v>2454</v>
      </c>
      <c r="P68" s="131"/>
      <c r="Q68" s="140" t="s">
        <v>2418</v>
      </c>
    </row>
    <row r="69" spans="1:17" s="93" customFormat="1" ht="18" x14ac:dyDescent="0.25">
      <c r="A69" s="131" t="str">
        <f>VLOOKUP(E69,'LISTADO ATM'!$A$2:$C$898,3,0)</f>
        <v>SUR</v>
      </c>
      <c r="B69" s="126">
        <v>3335908770</v>
      </c>
      <c r="C69" s="133">
        <v>44349.842523148145</v>
      </c>
      <c r="D69" s="133" t="s">
        <v>2180</v>
      </c>
      <c r="E69" s="121">
        <v>619</v>
      </c>
      <c r="F69" s="131" t="str">
        <f>VLOOKUP(E69,VIP!$A$2:$O13700,2,0)</f>
        <v>DRBR619</v>
      </c>
      <c r="G69" s="131" t="str">
        <f>VLOOKUP(E69,'LISTADO ATM'!$A$2:$B$897,2,0)</f>
        <v xml:space="preserve">ATM Academia P.N. Hatillo (San Cristóbal) </v>
      </c>
      <c r="H69" s="131" t="str">
        <f>VLOOKUP(E69,VIP!$A$2:$O18563,7,FALSE)</f>
        <v>Si</v>
      </c>
      <c r="I69" s="131" t="str">
        <f>VLOOKUP(E69,VIP!$A$2:$O10528,8,FALSE)</f>
        <v>Si</v>
      </c>
      <c r="J69" s="131" t="str">
        <f>VLOOKUP(E69,VIP!$A$2:$O10478,8,FALSE)</f>
        <v>Si</v>
      </c>
      <c r="K69" s="131" t="str">
        <f>VLOOKUP(E69,VIP!$A$2:$O14052,6,0)</f>
        <v>NO</v>
      </c>
      <c r="L69" s="122" t="s">
        <v>2245</v>
      </c>
      <c r="M69" s="132" t="s">
        <v>2446</v>
      </c>
      <c r="N69" s="132" t="s">
        <v>2453</v>
      </c>
      <c r="O69" s="131" t="s">
        <v>2455</v>
      </c>
      <c r="P69" s="131"/>
      <c r="Q69" s="140" t="s">
        <v>2245</v>
      </c>
    </row>
    <row r="70" spans="1:17" s="93" customFormat="1" ht="18" x14ac:dyDescent="0.25">
      <c r="A70" s="131" t="str">
        <f>VLOOKUP(E70,'LISTADO ATM'!$A$2:$C$898,3,0)</f>
        <v>DISTRITO NACIONAL</v>
      </c>
      <c r="B70" s="126">
        <v>3335908719</v>
      </c>
      <c r="C70" s="133">
        <v>44349.742060185185</v>
      </c>
      <c r="D70" s="133" t="s">
        <v>2180</v>
      </c>
      <c r="E70" s="121">
        <v>883</v>
      </c>
      <c r="F70" s="131" t="str">
        <f>VLOOKUP(E70,VIP!$A$2:$O13698,2,0)</f>
        <v>DRBR883</v>
      </c>
      <c r="G70" s="131" t="str">
        <f>VLOOKUP(E70,'LISTADO ATM'!$A$2:$B$897,2,0)</f>
        <v xml:space="preserve">ATM Oficina Filadelfia Plaza </v>
      </c>
      <c r="H70" s="131" t="str">
        <f>VLOOKUP(E70,VIP!$A$2:$O18561,7,FALSE)</f>
        <v>Si</v>
      </c>
      <c r="I70" s="131" t="str">
        <f>VLOOKUP(E70,VIP!$A$2:$O10526,8,FALSE)</f>
        <v>Si</v>
      </c>
      <c r="J70" s="131" t="str">
        <f>VLOOKUP(E70,VIP!$A$2:$O10476,8,FALSE)</f>
        <v>Si</v>
      </c>
      <c r="K70" s="131" t="str">
        <f>VLOOKUP(E70,VIP!$A$2:$O14050,6,0)</f>
        <v>NO</v>
      </c>
      <c r="L70" s="122" t="s">
        <v>2466</v>
      </c>
      <c r="M70" s="132" t="s">
        <v>2446</v>
      </c>
      <c r="N70" s="132" t="s">
        <v>2453</v>
      </c>
      <c r="O70" s="131" t="s">
        <v>2455</v>
      </c>
      <c r="P70" s="131"/>
      <c r="Q70" s="140" t="s">
        <v>2466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3335908714</v>
      </c>
      <c r="C71" s="133">
        <v>44349.734363425923</v>
      </c>
      <c r="D71" s="133" t="s">
        <v>2180</v>
      </c>
      <c r="E71" s="121">
        <v>983</v>
      </c>
      <c r="F71" s="131" t="str">
        <f>VLOOKUP(E71,VIP!$A$2:$O13695,2,0)</f>
        <v>DRBR983</v>
      </c>
      <c r="G71" s="131" t="str">
        <f>VLOOKUP(E71,'LISTADO ATM'!$A$2:$B$897,2,0)</f>
        <v xml:space="preserve">ATM Bravo República de Colombia </v>
      </c>
      <c r="H71" s="131" t="str">
        <f>VLOOKUP(E71,VIP!$A$2:$O18558,7,FALSE)</f>
        <v>Si</v>
      </c>
      <c r="I71" s="131" t="str">
        <f>VLOOKUP(E71,VIP!$A$2:$O10523,8,FALSE)</f>
        <v>No</v>
      </c>
      <c r="J71" s="131" t="str">
        <f>VLOOKUP(E71,VIP!$A$2:$O10473,8,FALSE)</f>
        <v>No</v>
      </c>
      <c r="K71" s="131" t="str">
        <f>VLOOKUP(E71,VIP!$A$2:$O14047,6,0)</f>
        <v>NO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1"/>
      <c r="Q71" s="140" t="s">
        <v>2466</v>
      </c>
    </row>
    <row r="72" spans="1:17" s="93" customFormat="1" ht="18" x14ac:dyDescent="0.25">
      <c r="A72" s="131" t="str">
        <f>VLOOKUP(E72,'LISTADO ATM'!$A$2:$C$898,3,0)</f>
        <v>ESTE</v>
      </c>
      <c r="B72" s="126">
        <v>3335908700</v>
      </c>
      <c r="C72" s="133">
        <v>44349.721932870372</v>
      </c>
      <c r="D72" s="133" t="s">
        <v>2180</v>
      </c>
      <c r="E72" s="121">
        <v>121</v>
      </c>
      <c r="F72" s="131" t="str">
        <f>VLOOKUP(E72,VIP!$A$2:$O13693,2,0)</f>
        <v>DRBR121</v>
      </c>
      <c r="G72" s="131" t="str">
        <f>VLOOKUP(E72,'LISTADO ATM'!$A$2:$B$897,2,0)</f>
        <v xml:space="preserve">ATM Oficina Bayaguana </v>
      </c>
      <c r="H72" s="131" t="str">
        <f>VLOOKUP(E72,VIP!$A$2:$O18556,7,FALSE)</f>
        <v>Si</v>
      </c>
      <c r="I72" s="131" t="str">
        <f>VLOOKUP(E72,VIP!$A$2:$O10521,8,FALSE)</f>
        <v>Si</v>
      </c>
      <c r="J72" s="131" t="str">
        <f>VLOOKUP(E72,VIP!$A$2:$O10471,8,FALSE)</f>
        <v>Si</v>
      </c>
      <c r="K72" s="131" t="str">
        <f>VLOOKUP(E72,VIP!$A$2:$O14045,6,0)</f>
        <v>SI</v>
      </c>
      <c r="L72" s="122" t="s">
        <v>2466</v>
      </c>
      <c r="M72" s="132" t="s">
        <v>2446</v>
      </c>
      <c r="N72" s="132" t="s">
        <v>2568</v>
      </c>
      <c r="O72" s="131" t="s">
        <v>2455</v>
      </c>
      <c r="P72" s="131"/>
      <c r="Q72" s="140" t="s">
        <v>2466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3335908657</v>
      </c>
      <c r="C73" s="133">
        <v>44349.699548611112</v>
      </c>
      <c r="D73" s="133" t="s">
        <v>2180</v>
      </c>
      <c r="E73" s="121">
        <v>810</v>
      </c>
      <c r="F73" s="131" t="str">
        <f>VLOOKUP(E73,VIP!$A$2:$O13692,2,0)</f>
        <v>DRBR810</v>
      </c>
      <c r="G73" s="131" t="str">
        <f>VLOOKUP(E73,'LISTADO ATM'!$A$2:$B$897,2,0)</f>
        <v xml:space="preserve">ATM UNP Multicentro La Sirena José Contreras </v>
      </c>
      <c r="H73" s="131" t="str">
        <f>VLOOKUP(E73,VIP!$A$2:$O18555,7,FALSE)</f>
        <v>Si</v>
      </c>
      <c r="I73" s="131" t="str">
        <f>VLOOKUP(E73,VIP!$A$2:$O10520,8,FALSE)</f>
        <v>Si</v>
      </c>
      <c r="J73" s="131" t="str">
        <f>VLOOKUP(E73,VIP!$A$2:$O10470,8,FALSE)</f>
        <v>Si</v>
      </c>
      <c r="K73" s="131" t="str">
        <f>VLOOKUP(E73,VIP!$A$2:$O14044,6,0)</f>
        <v>NO</v>
      </c>
      <c r="L73" s="122" t="s">
        <v>2219</v>
      </c>
      <c r="M73" s="132" t="s">
        <v>2446</v>
      </c>
      <c r="N73" s="132" t="s">
        <v>2568</v>
      </c>
      <c r="O73" s="131" t="s">
        <v>2455</v>
      </c>
      <c r="P73" s="131"/>
      <c r="Q73" s="140" t="s">
        <v>2219</v>
      </c>
    </row>
    <row r="74" spans="1:17" s="93" customFormat="1" ht="18" x14ac:dyDescent="0.25">
      <c r="A74" s="131" t="str">
        <f>VLOOKUP(E74,'LISTADO ATM'!$A$2:$C$898,3,0)</f>
        <v>DISTRITO NACIONAL</v>
      </c>
      <c r="B74" s="126">
        <v>3335908649</v>
      </c>
      <c r="C74" s="133">
        <v>44349.695763888885</v>
      </c>
      <c r="D74" s="133" t="s">
        <v>2470</v>
      </c>
      <c r="E74" s="121">
        <v>160</v>
      </c>
      <c r="F74" s="131" t="str">
        <f>VLOOKUP(E74,VIP!$A$2:$O13691,2,0)</f>
        <v>DRBR160</v>
      </c>
      <c r="G74" s="131" t="str">
        <f>VLOOKUP(E74,'LISTADO ATM'!$A$2:$B$897,2,0)</f>
        <v xml:space="preserve">ATM Oficina Herrera </v>
      </c>
      <c r="H74" s="131" t="str">
        <f>VLOOKUP(E74,VIP!$A$2:$O18554,7,FALSE)</f>
        <v>Si</v>
      </c>
      <c r="I74" s="131" t="str">
        <f>VLOOKUP(E74,VIP!$A$2:$O10519,8,FALSE)</f>
        <v>Si</v>
      </c>
      <c r="J74" s="131" t="str">
        <f>VLOOKUP(E74,VIP!$A$2:$O10469,8,FALSE)</f>
        <v>Si</v>
      </c>
      <c r="K74" s="131" t="str">
        <f>VLOOKUP(E74,VIP!$A$2:$O14043,6,0)</f>
        <v>NO</v>
      </c>
      <c r="L74" s="122" t="s">
        <v>2548</v>
      </c>
      <c r="M74" s="132" t="s">
        <v>2446</v>
      </c>
      <c r="N74" s="132" t="s">
        <v>2453</v>
      </c>
      <c r="O74" s="131" t="s">
        <v>2471</v>
      </c>
      <c r="P74" s="131"/>
      <c r="Q74" s="140" t="s">
        <v>2548</v>
      </c>
    </row>
    <row r="75" spans="1:17" s="93" customFormat="1" ht="18" x14ac:dyDescent="0.25">
      <c r="A75" s="131" t="str">
        <f>VLOOKUP(E75,'LISTADO ATM'!$A$2:$C$898,3,0)</f>
        <v>ESTE</v>
      </c>
      <c r="B75" s="126">
        <v>3335908648</v>
      </c>
      <c r="C75" s="133">
        <v>44349.694988425923</v>
      </c>
      <c r="D75" s="133" t="s">
        <v>2449</v>
      </c>
      <c r="E75" s="121">
        <v>480</v>
      </c>
      <c r="F75" s="131" t="str">
        <f>VLOOKUP(E75,VIP!$A$2:$O13690,2,0)</f>
        <v>DRBR480</v>
      </c>
      <c r="G75" s="131" t="str">
        <f>VLOOKUP(E75,'LISTADO ATM'!$A$2:$B$897,2,0)</f>
        <v>ATM UNP Farmaconal Higuey</v>
      </c>
      <c r="H75" s="131" t="str">
        <f>VLOOKUP(E75,VIP!$A$2:$O18553,7,FALSE)</f>
        <v>N/A</v>
      </c>
      <c r="I75" s="131" t="str">
        <f>VLOOKUP(E75,VIP!$A$2:$O10518,8,FALSE)</f>
        <v>N/A</v>
      </c>
      <c r="J75" s="131" t="str">
        <f>VLOOKUP(E75,VIP!$A$2:$O10468,8,FALSE)</f>
        <v>N/A</v>
      </c>
      <c r="K75" s="131" t="str">
        <f>VLOOKUP(E75,VIP!$A$2:$O14042,6,0)</f>
        <v>N/A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31"/>
      <c r="Q75" s="140" t="s">
        <v>2442</v>
      </c>
    </row>
    <row r="76" spans="1:17" s="93" customFormat="1" ht="18" x14ac:dyDescent="0.25">
      <c r="A76" s="131" t="str">
        <f>VLOOKUP(E76,'LISTADO ATM'!$A$2:$C$898,3,0)</f>
        <v>SUR</v>
      </c>
      <c r="B76" s="126">
        <v>3335908646</v>
      </c>
      <c r="C76" s="133">
        <v>44349.691944444443</v>
      </c>
      <c r="D76" s="133" t="s">
        <v>2180</v>
      </c>
      <c r="E76" s="121">
        <v>5</v>
      </c>
      <c r="F76" s="131" t="str">
        <f>VLOOKUP(E76,VIP!$A$2:$O13689,2,0)</f>
        <v>DRBR005</v>
      </c>
      <c r="G76" s="131" t="str">
        <f>VLOOKUP(E76,'LISTADO ATM'!$A$2:$B$897,2,0)</f>
        <v>ATM Oficina Autoservicio Villa Ofelia (San Juan)</v>
      </c>
      <c r="H76" s="131" t="str">
        <f>VLOOKUP(E76,VIP!$A$2:$O18552,7,FALSE)</f>
        <v>Si</v>
      </c>
      <c r="I76" s="131" t="str">
        <f>VLOOKUP(E76,VIP!$A$2:$O10517,8,FALSE)</f>
        <v>Si</v>
      </c>
      <c r="J76" s="131" t="str">
        <f>VLOOKUP(E76,VIP!$A$2:$O10467,8,FALSE)</f>
        <v>Si</v>
      </c>
      <c r="K76" s="131" t="str">
        <f>VLOOKUP(E76,VIP!$A$2:$O14041,6,0)</f>
        <v>NO</v>
      </c>
      <c r="L76" s="122" t="s">
        <v>2219</v>
      </c>
      <c r="M76" s="132" t="s">
        <v>2446</v>
      </c>
      <c r="N76" s="132" t="s">
        <v>2568</v>
      </c>
      <c r="O76" s="131" t="s">
        <v>2455</v>
      </c>
      <c r="P76" s="131"/>
      <c r="Q76" s="140" t="s">
        <v>2219</v>
      </c>
    </row>
    <row r="77" spans="1:17" s="93" customFormat="1" ht="18" x14ac:dyDescent="0.25">
      <c r="A77" s="131" t="str">
        <f>VLOOKUP(E77,'LISTADO ATM'!$A$2:$C$898,3,0)</f>
        <v>DISTRITO NACIONAL</v>
      </c>
      <c r="B77" s="126">
        <v>3335908639</v>
      </c>
      <c r="C77" s="133">
        <v>44349.690023148149</v>
      </c>
      <c r="D77" s="133" t="s">
        <v>2180</v>
      </c>
      <c r="E77" s="121">
        <v>919</v>
      </c>
      <c r="F77" s="131" t="str">
        <f>VLOOKUP(E77,VIP!$A$2:$O13688,2,0)</f>
        <v>DRBR16F</v>
      </c>
      <c r="G77" s="131" t="str">
        <f>VLOOKUP(E77,'LISTADO ATM'!$A$2:$B$897,2,0)</f>
        <v xml:space="preserve">ATM S/M La Cadena Sarasota </v>
      </c>
      <c r="H77" s="131" t="str">
        <f>VLOOKUP(E77,VIP!$A$2:$O18551,7,FALSE)</f>
        <v>Si</v>
      </c>
      <c r="I77" s="131" t="str">
        <f>VLOOKUP(E77,VIP!$A$2:$O10516,8,FALSE)</f>
        <v>Si</v>
      </c>
      <c r="J77" s="131" t="str">
        <f>VLOOKUP(E77,VIP!$A$2:$O10466,8,FALSE)</f>
        <v>Si</v>
      </c>
      <c r="K77" s="131" t="str">
        <f>VLOOKUP(E77,VIP!$A$2:$O14040,6,0)</f>
        <v>SI</v>
      </c>
      <c r="L77" s="122" t="s">
        <v>2219</v>
      </c>
      <c r="M77" s="132" t="s">
        <v>2446</v>
      </c>
      <c r="N77" s="132" t="s">
        <v>2568</v>
      </c>
      <c r="O77" s="131" t="s">
        <v>2455</v>
      </c>
      <c r="P77" s="131"/>
      <c r="Q77" s="140" t="s">
        <v>2219</v>
      </c>
    </row>
    <row r="78" spans="1:17" ht="18" x14ac:dyDescent="0.25">
      <c r="A78" s="131" t="str">
        <f>VLOOKUP(E78,'LISTADO ATM'!$A$2:$C$898,3,0)</f>
        <v>DISTRITO NACIONAL</v>
      </c>
      <c r="B78" s="126">
        <v>3335908619</v>
      </c>
      <c r="C78" s="133">
        <v>44349.687395833331</v>
      </c>
      <c r="D78" s="133" t="s">
        <v>2180</v>
      </c>
      <c r="E78" s="121">
        <v>989</v>
      </c>
      <c r="F78" s="131" t="str">
        <f>VLOOKUP(E78,VIP!$A$2:$O13687,2,0)</f>
        <v>DRBR989</v>
      </c>
      <c r="G78" s="131" t="str">
        <f>VLOOKUP(E78,'LISTADO ATM'!$A$2:$B$897,2,0)</f>
        <v xml:space="preserve">ATM Ministerio de Deportes </v>
      </c>
      <c r="H78" s="131" t="str">
        <f>VLOOKUP(E78,VIP!$A$2:$O18550,7,FALSE)</f>
        <v>Si</v>
      </c>
      <c r="I78" s="131" t="str">
        <f>VLOOKUP(E78,VIP!$A$2:$O10515,8,FALSE)</f>
        <v>Si</v>
      </c>
      <c r="J78" s="131" t="str">
        <f>VLOOKUP(E78,VIP!$A$2:$O10465,8,FALSE)</f>
        <v>Si</v>
      </c>
      <c r="K78" s="131" t="str">
        <f>VLOOKUP(E78,VIP!$A$2:$O14039,6,0)</f>
        <v>NO</v>
      </c>
      <c r="L78" s="122" t="s">
        <v>2466</v>
      </c>
      <c r="M78" s="132" t="s">
        <v>2446</v>
      </c>
      <c r="N78" s="132" t="s">
        <v>2568</v>
      </c>
      <c r="O78" s="131" t="s">
        <v>2455</v>
      </c>
      <c r="P78" s="131"/>
      <c r="Q78" s="140" t="s">
        <v>2466</v>
      </c>
    </row>
    <row r="79" spans="1:17" ht="18" x14ac:dyDescent="0.25">
      <c r="A79" s="131" t="str">
        <f>VLOOKUP(E79,'LISTADO ATM'!$A$2:$C$898,3,0)</f>
        <v>ESTE</v>
      </c>
      <c r="B79" s="126">
        <v>3335908337</v>
      </c>
      <c r="C79" s="133">
        <v>44349.586377314816</v>
      </c>
      <c r="D79" s="133" t="s">
        <v>2180</v>
      </c>
      <c r="E79" s="121">
        <v>923</v>
      </c>
      <c r="F79" s="131" t="str">
        <f>VLOOKUP(E79,VIP!$A$2:$O13684,2,0)</f>
        <v>DRBR923</v>
      </c>
      <c r="G79" s="131" t="str">
        <f>VLOOKUP(E79,'LISTADO ATM'!$A$2:$B$897,2,0)</f>
        <v xml:space="preserve">ATM Agroindustrial San Pedro de Macorís </v>
      </c>
      <c r="H79" s="131" t="str">
        <f>VLOOKUP(E79,VIP!$A$2:$O18547,7,FALSE)</f>
        <v>Si</v>
      </c>
      <c r="I79" s="131" t="str">
        <f>VLOOKUP(E79,VIP!$A$2:$O10512,8,FALSE)</f>
        <v>Si</v>
      </c>
      <c r="J79" s="131" t="str">
        <f>VLOOKUP(E79,VIP!$A$2:$O10462,8,FALSE)</f>
        <v>Si</v>
      </c>
      <c r="K79" s="131" t="str">
        <f>VLOOKUP(E79,VIP!$A$2:$O14036,6,0)</f>
        <v>NO</v>
      </c>
      <c r="L79" s="122" t="s">
        <v>2245</v>
      </c>
      <c r="M79" s="132" t="s">
        <v>2446</v>
      </c>
      <c r="N79" s="132" t="s">
        <v>2568</v>
      </c>
      <c r="O79" s="131" t="s">
        <v>2455</v>
      </c>
      <c r="P79" s="131"/>
      <c r="Q79" s="140" t="s">
        <v>2245</v>
      </c>
    </row>
    <row r="80" spans="1:17" ht="18" x14ac:dyDescent="0.25">
      <c r="A80" s="131" t="str">
        <f>VLOOKUP(E80,'LISTADO ATM'!$A$2:$C$898,3,0)</f>
        <v>DISTRITO NACIONAL</v>
      </c>
      <c r="B80" s="126">
        <v>3335908332</v>
      </c>
      <c r="C80" s="133">
        <v>44349.584733796299</v>
      </c>
      <c r="D80" s="133" t="s">
        <v>2180</v>
      </c>
      <c r="E80" s="121">
        <v>542</v>
      </c>
      <c r="F80" s="131" t="str">
        <f>VLOOKUP(E80,VIP!$A$2:$O13683,2,0)</f>
        <v>DRBR542</v>
      </c>
      <c r="G80" s="131" t="str">
        <f>VLOOKUP(E80,'LISTADO ATM'!$A$2:$B$897,2,0)</f>
        <v>ATM S/M la Cadena Carretera Mella</v>
      </c>
      <c r="H80" s="131" t="str">
        <f>VLOOKUP(E80,VIP!$A$2:$O18546,7,FALSE)</f>
        <v>NO</v>
      </c>
      <c r="I80" s="131" t="str">
        <f>VLOOKUP(E80,VIP!$A$2:$O10511,8,FALSE)</f>
        <v>SI</v>
      </c>
      <c r="J80" s="131" t="str">
        <f>VLOOKUP(E80,VIP!$A$2:$O10461,8,FALSE)</f>
        <v>SI</v>
      </c>
      <c r="K80" s="131" t="str">
        <f>VLOOKUP(E80,VIP!$A$2:$O14035,6,0)</f>
        <v>NO</v>
      </c>
      <c r="L80" s="122" t="s">
        <v>2219</v>
      </c>
      <c r="M80" s="132" t="s">
        <v>2446</v>
      </c>
      <c r="N80" s="132" t="s">
        <v>2568</v>
      </c>
      <c r="O80" s="131" t="s">
        <v>2455</v>
      </c>
      <c r="P80" s="131"/>
      <c r="Q80" s="140" t="s">
        <v>2219</v>
      </c>
    </row>
    <row r="81" spans="1:17" ht="18" x14ac:dyDescent="0.25">
      <c r="A81" s="131" t="str">
        <f>VLOOKUP(E81,'LISTADO ATM'!$A$2:$C$898,3,0)</f>
        <v>DISTRITO NACIONAL</v>
      </c>
      <c r="B81" s="126">
        <v>3335908322</v>
      </c>
      <c r="C81" s="133">
        <v>44349.581388888888</v>
      </c>
      <c r="D81" s="133" t="s">
        <v>2180</v>
      </c>
      <c r="E81" s="121">
        <v>272</v>
      </c>
      <c r="F81" s="131" t="str">
        <f>VLOOKUP(E81,VIP!$A$2:$O13682,2,0)</f>
        <v>DRBR272</v>
      </c>
      <c r="G81" s="131" t="str">
        <f>VLOOKUP(E81,'LISTADO ATM'!$A$2:$B$897,2,0)</f>
        <v xml:space="preserve">ATM Cámara de Diputados </v>
      </c>
      <c r="H81" s="131" t="str">
        <f>VLOOKUP(E81,VIP!$A$2:$O18545,7,FALSE)</f>
        <v>Si</v>
      </c>
      <c r="I81" s="131" t="str">
        <f>VLOOKUP(E81,VIP!$A$2:$O10510,8,FALSE)</f>
        <v>Si</v>
      </c>
      <c r="J81" s="131" t="str">
        <f>VLOOKUP(E81,VIP!$A$2:$O10460,8,FALSE)</f>
        <v>Si</v>
      </c>
      <c r="K81" s="131" t="str">
        <f>VLOOKUP(E81,VIP!$A$2:$O14034,6,0)</f>
        <v>NO</v>
      </c>
      <c r="L81" s="122" t="s">
        <v>2466</v>
      </c>
      <c r="M81" s="132" t="s">
        <v>2446</v>
      </c>
      <c r="N81" s="132" t="s">
        <v>2568</v>
      </c>
      <c r="O81" s="131" t="s">
        <v>2455</v>
      </c>
      <c r="P81" s="131"/>
      <c r="Q81" s="140" t="s">
        <v>2466</v>
      </c>
    </row>
    <row r="82" spans="1:17" ht="18" x14ac:dyDescent="0.25">
      <c r="A82" s="131" t="str">
        <f>VLOOKUP(E82,'LISTADO ATM'!$A$2:$C$898,3,0)</f>
        <v>DISTRITO NACIONAL</v>
      </c>
      <c r="B82" s="126">
        <v>3335908293</v>
      </c>
      <c r="C82" s="133">
        <v>44349.569814814815</v>
      </c>
      <c r="D82" s="133" t="s">
        <v>2180</v>
      </c>
      <c r="E82" s="121">
        <v>10</v>
      </c>
      <c r="F82" s="131" t="str">
        <f>VLOOKUP(E82,VIP!$A$2:$O13680,2,0)</f>
        <v>DRBR010</v>
      </c>
      <c r="G82" s="131" t="str">
        <f>VLOOKUP(E82,'LISTADO ATM'!$A$2:$B$897,2,0)</f>
        <v xml:space="preserve">ATM Ministerio Salud Pública </v>
      </c>
      <c r="H82" s="131" t="str">
        <f>VLOOKUP(E82,VIP!$A$2:$O18543,7,FALSE)</f>
        <v>Si</v>
      </c>
      <c r="I82" s="131" t="str">
        <f>VLOOKUP(E82,VIP!$A$2:$O10508,8,FALSE)</f>
        <v>Si</v>
      </c>
      <c r="J82" s="131" t="str">
        <f>VLOOKUP(E82,VIP!$A$2:$O10458,8,FALSE)</f>
        <v>Si</v>
      </c>
      <c r="K82" s="131" t="str">
        <f>VLOOKUP(E82,VIP!$A$2:$O14032,6,0)</f>
        <v>NO</v>
      </c>
      <c r="L82" s="122" t="s">
        <v>2219</v>
      </c>
      <c r="M82" s="132" t="s">
        <v>2446</v>
      </c>
      <c r="N82" s="132" t="s">
        <v>2568</v>
      </c>
      <c r="O82" s="131" t="s">
        <v>2455</v>
      </c>
      <c r="P82" s="131"/>
      <c r="Q82" s="140" t="s">
        <v>2219</v>
      </c>
    </row>
    <row r="83" spans="1:17" ht="18" x14ac:dyDescent="0.25">
      <c r="A83" s="131" t="str">
        <f>VLOOKUP(E83,'LISTADO ATM'!$A$2:$C$898,3,0)</f>
        <v>DISTRITO NACIONAL</v>
      </c>
      <c r="B83" s="126">
        <v>3335908205</v>
      </c>
      <c r="C83" s="133">
        <v>44349.527928240743</v>
      </c>
      <c r="D83" s="133" t="s">
        <v>2180</v>
      </c>
      <c r="E83" s="121">
        <v>70</v>
      </c>
      <c r="F83" s="131" t="str">
        <f>VLOOKUP(E83,VIP!$A$2:$O13679,2,0)</f>
        <v>DRBR070</v>
      </c>
      <c r="G83" s="131" t="str">
        <f>VLOOKUP(E83,'LISTADO ATM'!$A$2:$B$897,2,0)</f>
        <v xml:space="preserve">ATM Autoservicio Plaza Lama Zona Oriental </v>
      </c>
      <c r="H83" s="131" t="str">
        <f>VLOOKUP(E83,VIP!$A$2:$O18542,7,FALSE)</f>
        <v>Si</v>
      </c>
      <c r="I83" s="131" t="str">
        <f>VLOOKUP(E83,VIP!$A$2:$O10507,8,FALSE)</f>
        <v>Si</v>
      </c>
      <c r="J83" s="131" t="str">
        <f>VLOOKUP(E83,VIP!$A$2:$O10457,8,FALSE)</f>
        <v>Si</v>
      </c>
      <c r="K83" s="131" t="str">
        <f>VLOOKUP(E83,VIP!$A$2:$O14031,6,0)</f>
        <v>NO</v>
      </c>
      <c r="L83" s="122" t="s">
        <v>2219</v>
      </c>
      <c r="M83" s="132" t="s">
        <v>2446</v>
      </c>
      <c r="N83" s="132" t="s">
        <v>2568</v>
      </c>
      <c r="O83" s="131" t="s">
        <v>2455</v>
      </c>
      <c r="P83" s="131"/>
      <c r="Q83" s="140" t="s">
        <v>2219</v>
      </c>
    </row>
    <row r="84" spans="1:17" ht="18" x14ac:dyDescent="0.25">
      <c r="A84" s="131" t="str">
        <f>VLOOKUP(E84,'LISTADO ATM'!$A$2:$C$898,3,0)</f>
        <v>DISTRITO NACIONAL</v>
      </c>
      <c r="B84" s="126">
        <v>3335908198</v>
      </c>
      <c r="C84" s="133">
        <v>44349.523472222223</v>
      </c>
      <c r="D84" s="133" t="s">
        <v>2449</v>
      </c>
      <c r="E84" s="121">
        <v>696</v>
      </c>
      <c r="F84" s="131" t="str">
        <f>VLOOKUP(E84,VIP!$A$2:$O13678,2,0)</f>
        <v>DRBR696</v>
      </c>
      <c r="G84" s="131" t="str">
        <f>VLOOKUP(E84,'LISTADO ATM'!$A$2:$B$897,2,0)</f>
        <v>ATM Olé Jacobo Majluta</v>
      </c>
      <c r="H84" s="131" t="str">
        <f>VLOOKUP(E84,VIP!$A$2:$O18541,7,FALSE)</f>
        <v>Si</v>
      </c>
      <c r="I84" s="131" t="str">
        <f>VLOOKUP(E84,VIP!$A$2:$O10506,8,FALSE)</f>
        <v>Si</v>
      </c>
      <c r="J84" s="131" t="str">
        <f>VLOOKUP(E84,VIP!$A$2:$O10456,8,FALSE)</f>
        <v>Si</v>
      </c>
      <c r="K84" s="131" t="str">
        <f>VLOOKUP(E84,VIP!$A$2:$O14030,6,0)</f>
        <v>NO</v>
      </c>
      <c r="L84" s="122" t="s">
        <v>2442</v>
      </c>
      <c r="M84" s="132" t="s">
        <v>2446</v>
      </c>
      <c r="N84" s="132" t="s">
        <v>2453</v>
      </c>
      <c r="O84" s="131" t="s">
        <v>2454</v>
      </c>
      <c r="P84" s="131"/>
      <c r="Q84" s="140" t="s">
        <v>2442</v>
      </c>
    </row>
    <row r="85" spans="1:17" ht="18" x14ac:dyDescent="0.25">
      <c r="A85" s="131" t="str">
        <f>VLOOKUP(E85,'LISTADO ATM'!$A$2:$C$898,3,0)</f>
        <v>DISTRITO NACIONAL</v>
      </c>
      <c r="B85" s="126">
        <v>3335907367</v>
      </c>
      <c r="C85" s="133">
        <v>44349.056261574071</v>
      </c>
      <c r="D85" s="133" t="s">
        <v>2180</v>
      </c>
      <c r="E85" s="121">
        <v>240</v>
      </c>
      <c r="F85" s="131" t="str">
        <f>VLOOKUP(E85,VIP!$A$2:$O13676,2,0)</f>
        <v>DRBR24D</v>
      </c>
      <c r="G85" s="131" t="str">
        <f>VLOOKUP(E85,'LISTADO ATM'!$A$2:$B$897,2,0)</f>
        <v xml:space="preserve">ATM Oficina Carrefour I </v>
      </c>
      <c r="H85" s="131" t="str">
        <f>VLOOKUP(E85,VIP!$A$2:$O18539,7,FALSE)</f>
        <v>Si</v>
      </c>
      <c r="I85" s="131" t="str">
        <f>VLOOKUP(E85,VIP!$A$2:$O10504,8,FALSE)</f>
        <v>Si</v>
      </c>
      <c r="J85" s="131" t="str">
        <f>VLOOKUP(E85,VIP!$A$2:$O10454,8,FALSE)</f>
        <v>Si</v>
      </c>
      <c r="K85" s="131" t="str">
        <f>VLOOKUP(E85,VIP!$A$2:$O14028,6,0)</f>
        <v>SI</v>
      </c>
      <c r="L85" s="122" t="s">
        <v>2219</v>
      </c>
      <c r="M85" s="132" t="s">
        <v>2446</v>
      </c>
      <c r="N85" s="132" t="s">
        <v>2453</v>
      </c>
      <c r="O85" s="131" t="s">
        <v>2455</v>
      </c>
      <c r="P85" s="131"/>
      <c r="Q85" s="140" t="s">
        <v>2219</v>
      </c>
    </row>
    <row r="86" spans="1:17" ht="18" x14ac:dyDescent="0.25">
      <c r="A86" s="131" t="str">
        <f>VLOOKUP(E86,'LISTADO ATM'!$A$2:$C$898,3,0)</f>
        <v>ESTE</v>
      </c>
      <c r="B86" s="126">
        <v>3335907239</v>
      </c>
      <c r="C86" s="133">
        <v>44348.728564814817</v>
      </c>
      <c r="D86" s="133" t="s">
        <v>2180</v>
      </c>
      <c r="E86" s="121">
        <v>213</v>
      </c>
      <c r="F86" s="131" t="str">
        <f>VLOOKUP(E86,VIP!$A$2:$O13673,2,0)</f>
        <v>DRBR213</v>
      </c>
      <c r="G86" s="131" t="str">
        <f>VLOOKUP(E86,'LISTADO ATM'!$A$2:$B$897,2,0)</f>
        <v xml:space="preserve">ATM Almacenes Iberia (La Romana) </v>
      </c>
      <c r="H86" s="131" t="str">
        <f>VLOOKUP(E86,VIP!$A$2:$O18536,7,FALSE)</f>
        <v>Si</v>
      </c>
      <c r="I86" s="131" t="str">
        <f>VLOOKUP(E86,VIP!$A$2:$O10501,8,FALSE)</f>
        <v>Si</v>
      </c>
      <c r="J86" s="131" t="str">
        <f>VLOOKUP(E86,VIP!$A$2:$O10451,8,FALSE)</f>
        <v>Si</v>
      </c>
      <c r="K86" s="131" t="str">
        <f>VLOOKUP(E86,VIP!$A$2:$O14025,6,0)</f>
        <v>NO</v>
      </c>
      <c r="L86" s="122" t="s">
        <v>2245</v>
      </c>
      <c r="M86" s="132" t="s">
        <v>2446</v>
      </c>
      <c r="N86" s="132" t="s">
        <v>2453</v>
      </c>
      <c r="O86" s="131" t="s">
        <v>2455</v>
      </c>
      <c r="P86" s="131"/>
      <c r="Q86" s="140" t="s">
        <v>2245</v>
      </c>
    </row>
    <row r="87" spans="1:17" ht="18" x14ac:dyDescent="0.25">
      <c r="A87" s="131" t="str">
        <f>VLOOKUP(E87,'LISTADO ATM'!$A$2:$C$898,3,0)</f>
        <v>DISTRITO NACIONAL</v>
      </c>
      <c r="B87" s="126">
        <v>3335906932</v>
      </c>
      <c r="C87" s="133">
        <v>44348.645196759258</v>
      </c>
      <c r="D87" s="133" t="s">
        <v>2180</v>
      </c>
      <c r="E87" s="121">
        <v>527</v>
      </c>
      <c r="F87" s="131" t="str">
        <f>VLOOKUP(E87,VIP!$A$2:$O13672,2,0)</f>
        <v>DRBR527</v>
      </c>
      <c r="G87" s="131" t="str">
        <f>VLOOKUP(E87,'LISTADO ATM'!$A$2:$B$897,2,0)</f>
        <v>ATM Oficina Zona Oriental II</v>
      </c>
      <c r="H87" s="131" t="str">
        <f>VLOOKUP(E87,VIP!$A$2:$O18535,7,FALSE)</f>
        <v>Si</v>
      </c>
      <c r="I87" s="131" t="str">
        <f>VLOOKUP(E87,VIP!$A$2:$O10500,8,FALSE)</f>
        <v>Si</v>
      </c>
      <c r="J87" s="131" t="str">
        <f>VLOOKUP(E87,VIP!$A$2:$O10450,8,FALSE)</f>
        <v>Si</v>
      </c>
      <c r="K87" s="131" t="str">
        <f>VLOOKUP(E87,VIP!$A$2:$O14024,6,0)</f>
        <v>SI</v>
      </c>
      <c r="L87" s="122" t="s">
        <v>2466</v>
      </c>
      <c r="M87" s="132" t="s">
        <v>2446</v>
      </c>
      <c r="N87" s="132" t="s">
        <v>2453</v>
      </c>
      <c r="O87" s="131" t="s">
        <v>2455</v>
      </c>
      <c r="P87" s="131"/>
      <c r="Q87" s="140" t="s">
        <v>2466</v>
      </c>
    </row>
    <row r="88" spans="1:17" ht="18" x14ac:dyDescent="0.25">
      <c r="A88" s="131" t="str">
        <f>VLOOKUP(E88,'LISTADO ATM'!$A$2:$C$898,3,0)</f>
        <v>DISTRITO NACIONAL</v>
      </c>
      <c r="B88" s="126">
        <v>3335906874</v>
      </c>
      <c r="C88" s="133">
        <v>44348.628923611112</v>
      </c>
      <c r="D88" s="133" t="s">
        <v>2470</v>
      </c>
      <c r="E88" s="121">
        <v>378</v>
      </c>
      <c r="F88" s="131" t="str">
        <f>VLOOKUP(E88,VIP!$A$2:$O13671,2,0)</f>
        <v>DRBR378</v>
      </c>
      <c r="G88" s="131" t="str">
        <f>VLOOKUP(E88,'LISTADO ATM'!$A$2:$B$897,2,0)</f>
        <v>ATM UNP Villa Flores</v>
      </c>
      <c r="H88" s="131" t="str">
        <f>VLOOKUP(E88,VIP!$A$2:$O18534,7,FALSE)</f>
        <v>N/A</v>
      </c>
      <c r="I88" s="131" t="str">
        <f>VLOOKUP(E88,VIP!$A$2:$O10499,8,FALSE)</f>
        <v>N/A</v>
      </c>
      <c r="J88" s="131" t="str">
        <f>VLOOKUP(E88,VIP!$A$2:$O10449,8,FALSE)</f>
        <v>N/A</v>
      </c>
      <c r="K88" s="131" t="str">
        <f>VLOOKUP(E88,VIP!$A$2:$O14023,6,0)</f>
        <v>N/A</v>
      </c>
      <c r="L88" s="122" t="s">
        <v>2548</v>
      </c>
      <c r="M88" s="132" t="s">
        <v>2446</v>
      </c>
      <c r="N88" s="132" t="s">
        <v>2453</v>
      </c>
      <c r="O88" s="131" t="s">
        <v>2471</v>
      </c>
      <c r="P88" s="131"/>
      <c r="Q88" s="140" t="s">
        <v>2548</v>
      </c>
    </row>
    <row r="89" spans="1:17" s="93" customFormat="1" ht="18" x14ac:dyDescent="0.25">
      <c r="A89" s="131" t="str">
        <f>VLOOKUP(E89,'LISTADO ATM'!$A$2:$C$898,3,0)</f>
        <v>DISTRITO NACIONAL</v>
      </c>
      <c r="B89" s="124">
        <v>3335905175</v>
      </c>
      <c r="C89" s="133">
        <v>44347.645138888889</v>
      </c>
      <c r="D89" s="133" t="s">
        <v>2180</v>
      </c>
      <c r="E89" s="121">
        <v>525</v>
      </c>
      <c r="F89" s="131" t="str">
        <f>VLOOKUP(E89,VIP!$A$2:$O13670,2,0)</f>
        <v>DRBR525</v>
      </c>
      <c r="G89" s="131" t="str">
        <f>VLOOKUP(E89,'LISTADO ATM'!$A$2:$B$897,2,0)</f>
        <v>ATM S/M Bravo Las Americas</v>
      </c>
      <c r="H89" s="131" t="str">
        <f>VLOOKUP(E89,VIP!$A$2:$O18533,7,FALSE)</f>
        <v>Si</v>
      </c>
      <c r="I89" s="131" t="str">
        <f>VLOOKUP(E89,VIP!$A$2:$O10498,8,FALSE)</f>
        <v>Si</v>
      </c>
      <c r="J89" s="131" t="str">
        <f>VLOOKUP(E89,VIP!$A$2:$O10448,8,FALSE)</f>
        <v>Si</v>
      </c>
      <c r="K89" s="131" t="str">
        <f>VLOOKUP(E89,VIP!$A$2:$O14022,6,0)</f>
        <v>NO</v>
      </c>
      <c r="L89" s="122" t="s">
        <v>2219</v>
      </c>
      <c r="M89" s="132" t="s">
        <v>2446</v>
      </c>
      <c r="N89" s="132" t="s">
        <v>2568</v>
      </c>
      <c r="O89" s="131" t="s">
        <v>2455</v>
      </c>
      <c r="P89" s="131"/>
      <c r="Q89" s="140" t="s">
        <v>2219</v>
      </c>
    </row>
    <row r="90" spans="1:17" s="93" customFormat="1" ht="18" x14ac:dyDescent="0.25">
      <c r="A90" s="131" t="str">
        <f>VLOOKUP(E90,'LISTADO ATM'!$A$2:$C$898,3,0)</f>
        <v>DISTRITO NACIONAL</v>
      </c>
      <c r="B90" s="124">
        <v>3335903625</v>
      </c>
      <c r="C90" s="133">
        <v>44346.699374999997</v>
      </c>
      <c r="D90" s="133" t="s">
        <v>2449</v>
      </c>
      <c r="E90" s="121">
        <v>577</v>
      </c>
      <c r="F90" s="131" t="str">
        <f>VLOOKUP(E90,VIP!$A$2:$O13668,2,0)</f>
        <v>DRBR173</v>
      </c>
      <c r="G90" s="131" t="str">
        <f>VLOOKUP(E90,'LISTADO ATM'!$A$2:$B$897,2,0)</f>
        <v xml:space="preserve">ATM Olé Ave. Duarte </v>
      </c>
      <c r="H90" s="131" t="str">
        <f>VLOOKUP(E90,VIP!$A$2:$O18531,7,FALSE)</f>
        <v>Si</v>
      </c>
      <c r="I90" s="131" t="str">
        <f>VLOOKUP(E90,VIP!$A$2:$O10496,8,FALSE)</f>
        <v>Si</v>
      </c>
      <c r="J90" s="131" t="str">
        <f>VLOOKUP(E90,VIP!$A$2:$O10446,8,FALSE)</f>
        <v>Si</v>
      </c>
      <c r="K90" s="131" t="str">
        <f>VLOOKUP(E90,VIP!$A$2:$O14020,6,0)</f>
        <v>SI</v>
      </c>
      <c r="L90" s="122" t="s">
        <v>2442</v>
      </c>
      <c r="M90" s="132" t="s">
        <v>2446</v>
      </c>
      <c r="N90" s="132" t="s">
        <v>2453</v>
      </c>
      <c r="O90" s="131" t="s">
        <v>2454</v>
      </c>
      <c r="P90" s="131"/>
      <c r="Q90" s="140" t="s">
        <v>2442</v>
      </c>
    </row>
    <row r="91" spans="1:17" s="93" customFormat="1" ht="18" x14ac:dyDescent="0.25">
      <c r="A91" s="131" t="str">
        <f>VLOOKUP(E91,'LISTADO ATM'!$A$2:$C$898,3,0)</f>
        <v>DISTRITO NACIONAL</v>
      </c>
      <c r="B91" s="124">
        <v>3335902746</v>
      </c>
      <c r="C91" s="133">
        <v>44344.587141203701</v>
      </c>
      <c r="D91" s="133" t="s">
        <v>2180</v>
      </c>
      <c r="E91" s="121">
        <v>298</v>
      </c>
      <c r="F91" s="131" t="str">
        <f>VLOOKUP(E91,VIP!$A$2:$O13667,2,0)</f>
        <v>DRBR298</v>
      </c>
      <c r="G91" s="131" t="str">
        <f>VLOOKUP(E91,'LISTADO ATM'!$A$2:$B$897,2,0)</f>
        <v xml:space="preserve">ATM S/M Aprezio Engombe </v>
      </c>
      <c r="H91" s="131" t="str">
        <f>VLOOKUP(E91,VIP!$A$2:$O18530,7,FALSE)</f>
        <v>Si</v>
      </c>
      <c r="I91" s="131" t="str">
        <f>VLOOKUP(E91,VIP!$A$2:$O10495,8,FALSE)</f>
        <v>Si</v>
      </c>
      <c r="J91" s="131" t="str">
        <f>VLOOKUP(E91,VIP!$A$2:$O10445,8,FALSE)</f>
        <v>Si</v>
      </c>
      <c r="K91" s="131" t="str">
        <f>VLOOKUP(E91,VIP!$A$2:$O14019,6,0)</f>
        <v>NO</v>
      </c>
      <c r="L91" s="122" t="s">
        <v>2219</v>
      </c>
      <c r="M91" s="132" t="s">
        <v>2446</v>
      </c>
      <c r="N91" s="132" t="s">
        <v>2453</v>
      </c>
      <c r="O91" s="131" t="s">
        <v>2455</v>
      </c>
      <c r="P91" s="132"/>
      <c r="Q91" s="140" t="s">
        <v>2219</v>
      </c>
    </row>
    <row r="92" spans="1:17" x14ac:dyDescent="0.25">
      <c r="B92" s="93"/>
    </row>
    <row r="93" spans="1:17" x14ac:dyDescent="0.25">
      <c r="B93" s="93"/>
    </row>
    <row r="94" spans="1:17" x14ac:dyDescent="0.25">
      <c r="B94" s="93"/>
    </row>
    <row r="95" spans="1:17" x14ac:dyDescent="0.25">
      <c r="B95" s="93"/>
    </row>
    <row r="96" spans="1:17" x14ac:dyDescent="0.25">
      <c r="B96" s="93"/>
    </row>
    <row r="97" spans="2:2" x14ac:dyDescent="0.25">
      <c r="B97" s="93"/>
    </row>
    <row r="98" spans="2:2" x14ac:dyDescent="0.25">
      <c r="B98" s="93"/>
    </row>
    <row r="99" spans="2:2" x14ac:dyDescent="0.25">
      <c r="B99" s="93"/>
    </row>
    <row r="100" spans="2:2" x14ac:dyDescent="0.25">
      <c r="B100" s="93"/>
    </row>
    <row r="101" spans="2:2" x14ac:dyDescent="0.25">
      <c r="B101" s="93"/>
    </row>
    <row r="102" spans="2:2" x14ac:dyDescent="0.25">
      <c r="B102" s="93"/>
    </row>
    <row r="103" spans="2:2" x14ac:dyDescent="0.25">
      <c r="B103" s="93"/>
    </row>
    <row r="104" spans="2:2" x14ac:dyDescent="0.25">
      <c r="B104" s="93"/>
    </row>
    <row r="105" spans="2:2" x14ac:dyDescent="0.25">
      <c r="B105" s="93"/>
    </row>
    <row r="106" spans="2:2" x14ac:dyDescent="0.25">
      <c r="B106" s="93"/>
    </row>
    <row r="107" spans="2:2" x14ac:dyDescent="0.25">
      <c r="B107" s="93"/>
    </row>
    <row r="108" spans="2:2" x14ac:dyDescent="0.25">
      <c r="B108" s="93"/>
    </row>
    <row r="109" spans="2:2" x14ac:dyDescent="0.25">
      <c r="B109" s="93"/>
    </row>
    <row r="110" spans="2:2" x14ac:dyDescent="0.25">
      <c r="B110" s="93"/>
    </row>
    <row r="111" spans="2:2" x14ac:dyDescent="0.25">
      <c r="B111" s="93"/>
    </row>
    <row r="112" spans="2:2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</sheetData>
  <autoFilter ref="A4:Q76">
    <sortState ref="A5:Q91">
      <sortCondition descending="1" ref="C4:C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2:B1048576 B30:B32 B2:B4">
    <cfRule type="duplicateValues" dxfId="145" priority="249"/>
  </conditionalFormatting>
  <conditionalFormatting sqref="B92:B1048576 B30:B32">
    <cfRule type="duplicateValues" dxfId="144" priority="237"/>
  </conditionalFormatting>
  <conditionalFormatting sqref="B92:B1048576 B30:B32 B2:B13">
    <cfRule type="duplicateValues" dxfId="143" priority="149"/>
  </conditionalFormatting>
  <conditionalFormatting sqref="B92:B1048576 B2:B32">
    <cfRule type="duplicateValues" dxfId="142" priority="94"/>
  </conditionalFormatting>
  <conditionalFormatting sqref="E92:E1048576 E2:E32">
    <cfRule type="duplicateValues" dxfId="141" priority="93"/>
  </conditionalFormatting>
  <conditionalFormatting sqref="B14:B19">
    <cfRule type="duplicateValues" dxfId="140" priority="122429"/>
  </conditionalFormatting>
  <conditionalFormatting sqref="B25:B32">
    <cfRule type="duplicateValues" dxfId="139" priority="122444"/>
  </conditionalFormatting>
  <conditionalFormatting sqref="B33:B40">
    <cfRule type="duplicateValues" dxfId="138" priority="85"/>
  </conditionalFormatting>
  <conditionalFormatting sqref="B33:B40">
    <cfRule type="duplicateValues" dxfId="137" priority="84"/>
  </conditionalFormatting>
  <conditionalFormatting sqref="B33:B40">
    <cfRule type="duplicateValues" dxfId="136" priority="83"/>
  </conditionalFormatting>
  <conditionalFormatting sqref="B33:B40">
    <cfRule type="duplicateValues" dxfId="135" priority="82"/>
  </conditionalFormatting>
  <conditionalFormatting sqref="E33:E40">
    <cfRule type="duplicateValues" dxfId="134" priority="81"/>
  </conditionalFormatting>
  <conditionalFormatting sqref="B33:B40">
    <cfRule type="duplicateValues" dxfId="133" priority="80"/>
  </conditionalFormatting>
  <conditionalFormatting sqref="B41:B47">
    <cfRule type="duplicateValues" dxfId="132" priority="79"/>
  </conditionalFormatting>
  <conditionalFormatting sqref="B41:B47">
    <cfRule type="duplicateValues" dxfId="131" priority="78"/>
  </conditionalFormatting>
  <conditionalFormatting sqref="B41:B47">
    <cfRule type="duplicateValues" dxfId="130" priority="77"/>
  </conditionalFormatting>
  <conditionalFormatting sqref="B41:B47">
    <cfRule type="duplicateValues" dxfId="129" priority="76"/>
  </conditionalFormatting>
  <conditionalFormatting sqref="E41:E47">
    <cfRule type="duplicateValues" dxfId="128" priority="75"/>
  </conditionalFormatting>
  <conditionalFormatting sqref="B41:B47">
    <cfRule type="duplicateValues" dxfId="127" priority="74"/>
  </conditionalFormatting>
  <conditionalFormatting sqref="E92:E1048576 E1:E47">
    <cfRule type="duplicateValues" dxfId="126" priority="73"/>
  </conditionalFormatting>
  <conditionalFormatting sqref="B92:B1048576 B1:B71">
    <cfRule type="duplicateValues" dxfId="125" priority="65"/>
  </conditionalFormatting>
  <conditionalFormatting sqref="E92:E1048576 E1:E71">
    <cfRule type="duplicateValues" dxfId="124" priority="64"/>
  </conditionalFormatting>
  <conditionalFormatting sqref="B72:B76">
    <cfRule type="duplicateValues" dxfId="123" priority="63"/>
  </conditionalFormatting>
  <conditionalFormatting sqref="B72:B76">
    <cfRule type="duplicateValues" dxfId="122" priority="62"/>
  </conditionalFormatting>
  <conditionalFormatting sqref="B72:B76">
    <cfRule type="duplicateValues" dxfId="121" priority="61"/>
  </conditionalFormatting>
  <conditionalFormatting sqref="B72:B76">
    <cfRule type="duplicateValues" dxfId="120" priority="60"/>
  </conditionalFormatting>
  <conditionalFormatting sqref="E72:E76">
    <cfRule type="duplicateValues" dxfId="119" priority="59"/>
  </conditionalFormatting>
  <conditionalFormatting sqref="B72:B76">
    <cfRule type="duplicateValues" dxfId="118" priority="58"/>
  </conditionalFormatting>
  <conditionalFormatting sqref="E72:E76">
    <cfRule type="duplicateValues" dxfId="117" priority="57"/>
  </conditionalFormatting>
  <conditionalFormatting sqref="B72:B76">
    <cfRule type="duplicateValues" dxfId="116" priority="56"/>
  </conditionalFormatting>
  <conditionalFormatting sqref="E72:E76">
    <cfRule type="duplicateValues" dxfId="115" priority="55"/>
  </conditionalFormatting>
  <conditionalFormatting sqref="E92:E1048576 E1:E76">
    <cfRule type="duplicateValues" dxfId="114" priority="54"/>
  </conditionalFormatting>
  <conditionalFormatting sqref="B77">
    <cfRule type="duplicateValues" dxfId="113" priority="53"/>
  </conditionalFormatting>
  <conditionalFormatting sqref="B77">
    <cfRule type="duplicateValues" dxfId="112" priority="52"/>
  </conditionalFormatting>
  <conditionalFormatting sqref="B77">
    <cfRule type="duplicateValues" dxfId="111" priority="51"/>
  </conditionalFormatting>
  <conditionalFormatting sqref="B77">
    <cfRule type="duplicateValues" dxfId="110" priority="50"/>
  </conditionalFormatting>
  <conditionalFormatting sqref="E77">
    <cfRule type="duplicateValues" dxfId="109" priority="49"/>
  </conditionalFormatting>
  <conditionalFormatting sqref="B77">
    <cfRule type="duplicateValues" dxfId="108" priority="48"/>
  </conditionalFormatting>
  <conditionalFormatting sqref="E77">
    <cfRule type="duplicateValues" dxfId="107" priority="47"/>
  </conditionalFormatting>
  <conditionalFormatting sqref="B77">
    <cfRule type="duplicateValues" dxfId="106" priority="46"/>
  </conditionalFormatting>
  <conditionalFormatting sqref="E77">
    <cfRule type="duplicateValues" dxfId="105" priority="45"/>
  </conditionalFormatting>
  <conditionalFormatting sqref="E77">
    <cfRule type="duplicateValues" dxfId="104" priority="44"/>
  </conditionalFormatting>
  <conditionalFormatting sqref="B78:B87">
    <cfRule type="duplicateValues" dxfId="103" priority="43"/>
  </conditionalFormatting>
  <conditionalFormatting sqref="B78:B87">
    <cfRule type="duplicateValues" dxfId="102" priority="42"/>
  </conditionalFormatting>
  <conditionalFormatting sqref="B78:B87">
    <cfRule type="duplicateValues" dxfId="101" priority="41"/>
  </conditionalFormatting>
  <conditionalFormatting sqref="B78:B87">
    <cfRule type="duplicateValues" dxfId="100" priority="40"/>
  </conditionalFormatting>
  <conditionalFormatting sqref="E78:E87">
    <cfRule type="duplicateValues" dxfId="99" priority="39"/>
  </conditionalFormatting>
  <conditionalFormatting sqref="B78:B87">
    <cfRule type="duplicateValues" dxfId="98" priority="38"/>
  </conditionalFormatting>
  <conditionalFormatting sqref="E78:E87">
    <cfRule type="duplicateValues" dxfId="97" priority="37"/>
  </conditionalFormatting>
  <conditionalFormatting sqref="B78:B87">
    <cfRule type="duplicateValues" dxfId="96" priority="36"/>
  </conditionalFormatting>
  <conditionalFormatting sqref="E78:E87">
    <cfRule type="duplicateValues" dxfId="95" priority="35"/>
  </conditionalFormatting>
  <conditionalFormatting sqref="E78:E87">
    <cfRule type="duplicateValues" dxfId="94" priority="34"/>
  </conditionalFormatting>
  <conditionalFormatting sqref="E92:E1048576 E1:E87">
    <cfRule type="duplicateValues" dxfId="93" priority="33"/>
  </conditionalFormatting>
  <conditionalFormatting sqref="B92:B1048576 B1:B87">
    <cfRule type="duplicateValues" dxfId="92" priority="31"/>
    <cfRule type="duplicateValues" dxfId="91" priority="32"/>
  </conditionalFormatting>
  <conditionalFormatting sqref="B48:B71">
    <cfRule type="duplicateValues" dxfId="90" priority="122457"/>
  </conditionalFormatting>
  <conditionalFormatting sqref="E48:E71">
    <cfRule type="duplicateValues" dxfId="89" priority="122465"/>
  </conditionalFormatting>
  <conditionalFormatting sqref="B20:B24">
    <cfRule type="duplicateValues" dxfId="88" priority="122473"/>
  </conditionalFormatting>
  <conditionalFormatting sqref="B88">
    <cfRule type="duplicateValues" dxfId="87" priority="30"/>
  </conditionalFormatting>
  <conditionalFormatting sqref="B88">
    <cfRule type="duplicateValues" dxfId="86" priority="29"/>
  </conditionalFormatting>
  <conditionalFormatting sqref="B88">
    <cfRule type="duplicateValues" dxfId="85" priority="28"/>
  </conditionalFormatting>
  <conditionalFormatting sqref="B88">
    <cfRule type="duplicateValues" dxfId="84" priority="27"/>
  </conditionalFormatting>
  <conditionalFormatting sqref="E88">
    <cfRule type="duplicateValues" dxfId="83" priority="26"/>
  </conditionalFormatting>
  <conditionalFormatting sqref="B88">
    <cfRule type="duplicateValues" dxfId="82" priority="25"/>
  </conditionalFormatting>
  <conditionalFormatting sqref="E88">
    <cfRule type="duplicateValues" dxfId="81" priority="24"/>
  </conditionalFormatting>
  <conditionalFormatting sqref="B88">
    <cfRule type="duplicateValues" dxfId="80" priority="23"/>
  </conditionalFormatting>
  <conditionalFormatting sqref="E88">
    <cfRule type="duplicateValues" dxfId="79" priority="22"/>
  </conditionalFormatting>
  <conditionalFormatting sqref="E88">
    <cfRule type="duplicateValues" dxfId="78" priority="21"/>
  </conditionalFormatting>
  <conditionalFormatting sqref="E88">
    <cfRule type="duplicateValues" dxfId="77" priority="20"/>
  </conditionalFormatting>
  <conditionalFormatting sqref="B88">
    <cfRule type="duplicateValues" dxfId="76" priority="18"/>
    <cfRule type="duplicateValues" dxfId="75" priority="19"/>
  </conditionalFormatting>
  <conditionalFormatting sqref="E1:E88 E92:E1048576">
    <cfRule type="duplicateValues" dxfId="74" priority="17"/>
  </conditionalFormatting>
  <conditionalFormatting sqref="B1:B88 B92:B1048576">
    <cfRule type="duplicateValues" dxfId="73" priority="16"/>
  </conditionalFormatting>
  <conditionalFormatting sqref="B5:B13">
    <cfRule type="duplicateValues" dxfId="72" priority="122517"/>
  </conditionalFormatting>
  <conditionalFormatting sqref="B89:B91">
    <cfRule type="duplicateValues" dxfId="71" priority="15"/>
  </conditionalFormatting>
  <conditionalFormatting sqref="B89:B91">
    <cfRule type="duplicateValues" dxfId="70" priority="14"/>
  </conditionalFormatting>
  <conditionalFormatting sqref="B89:B91">
    <cfRule type="duplicateValues" dxfId="69" priority="13"/>
  </conditionalFormatting>
  <conditionalFormatting sqref="B89:B91">
    <cfRule type="duplicateValues" dxfId="68" priority="12"/>
  </conditionalFormatting>
  <conditionalFormatting sqref="E89:E91">
    <cfRule type="duplicateValues" dxfId="67" priority="11"/>
  </conditionalFormatting>
  <conditionalFormatting sqref="B89:B91">
    <cfRule type="duplicateValues" dxfId="66" priority="10"/>
  </conditionalFormatting>
  <conditionalFormatting sqref="E89:E91">
    <cfRule type="duplicateValues" dxfId="65" priority="9"/>
  </conditionalFormatting>
  <conditionalFormatting sqref="B89:B91">
    <cfRule type="duplicateValues" dxfId="64" priority="8"/>
  </conditionalFormatting>
  <conditionalFormatting sqref="E89:E91">
    <cfRule type="duplicateValues" dxfId="63" priority="7"/>
  </conditionalFormatting>
  <conditionalFormatting sqref="E89:E91">
    <cfRule type="duplicateValues" dxfId="62" priority="6"/>
  </conditionalFormatting>
  <conditionalFormatting sqref="E89:E91">
    <cfRule type="duplicateValues" dxfId="61" priority="5"/>
  </conditionalFormatting>
  <conditionalFormatting sqref="B89:B91">
    <cfRule type="duplicateValues" dxfId="60" priority="3"/>
    <cfRule type="duplicateValues" dxfId="59" priority="4"/>
  </conditionalFormatting>
  <conditionalFormatting sqref="E89:E91">
    <cfRule type="duplicateValues" dxfId="58" priority="2"/>
  </conditionalFormatting>
  <conditionalFormatting sqref="B89:B91">
    <cfRule type="duplicateValues" dxfId="57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I3" sqref="I3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8" t="s">
        <v>2150</v>
      </c>
      <c r="B1" s="179"/>
      <c r="C1" s="179"/>
      <c r="D1" s="179"/>
      <c r="E1" s="180"/>
      <c r="F1" s="176" t="s">
        <v>2562</v>
      </c>
      <c r="G1" s="177"/>
    </row>
    <row r="2" spans="1:9" ht="25.5" customHeight="1" x14ac:dyDescent="0.25">
      <c r="A2" s="181" t="s">
        <v>2451</v>
      </c>
      <c r="B2" s="182"/>
      <c r="C2" s="182"/>
      <c r="D2" s="182"/>
      <c r="E2" s="183"/>
      <c r="F2" s="144" t="s">
        <v>2561</v>
      </c>
      <c r="G2" s="143">
        <f>G3+G4</f>
        <v>87</v>
      </c>
      <c r="H2" s="144" t="s">
        <v>2564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87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0</v>
      </c>
      <c r="H4" s="144" t="s">
        <v>2566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7" t="s">
        <v>2415</v>
      </c>
      <c r="B7" s="168"/>
      <c r="C7" s="168"/>
      <c r="D7" s="168"/>
      <c r="E7" s="169"/>
      <c r="F7" s="144" t="s">
        <v>2563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5" t="s">
        <v>2551</v>
      </c>
      <c r="E9" s="14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 t="s">
        <v>2551</v>
      </c>
      <c r="E10" s="14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 t="s">
        <v>2551</v>
      </c>
      <c r="E11" s="146"/>
    </row>
    <row r="12" spans="1:9" ht="18.75" thickBot="1" x14ac:dyDescent="0.3">
      <c r="A12" s="97" t="s">
        <v>2473</v>
      </c>
      <c r="B12" s="139">
        <f>COUNT(#REF!)</f>
        <v>0</v>
      </c>
      <c r="C12" s="170"/>
      <c r="D12" s="171"/>
      <c r="E12" s="172"/>
    </row>
    <row r="13" spans="1:9" x14ac:dyDescent="0.25">
      <c r="B13" s="99"/>
      <c r="E13" s="99"/>
    </row>
    <row r="14" spans="1:9" ht="18" customHeight="1" x14ac:dyDescent="0.25">
      <c r="A14" s="167" t="s">
        <v>2474</v>
      </c>
      <c r="B14" s="168"/>
      <c r="C14" s="168"/>
      <c r="D14" s="168"/>
      <c r="E14" s="169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70"/>
      <c r="D19" s="171"/>
      <c r="E19" s="172"/>
    </row>
    <row r="20" spans="1:5" ht="15.75" thickBot="1" x14ac:dyDescent="0.3">
      <c r="B20" s="99"/>
      <c r="E20" s="99"/>
    </row>
    <row r="21" spans="1:5" ht="18.75" customHeight="1" thickBot="1" x14ac:dyDescent="0.3">
      <c r="A21" s="162" t="s">
        <v>2475</v>
      </c>
      <c r="B21" s="163"/>
      <c r="C21" s="163"/>
      <c r="D21" s="163"/>
      <c r="E21" s="164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2574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2575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2576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2577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2578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62" t="s">
        <v>2535</v>
      </c>
      <c r="B44" s="163"/>
      <c r="C44" s="163"/>
      <c r="D44" s="163"/>
      <c r="E44" s="164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2572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73" t="s">
        <v>2476</v>
      </c>
      <c r="B59" s="174"/>
      <c r="C59" s="174"/>
      <c r="D59" s="174"/>
      <c r="E59" s="175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58" t="s">
        <v>2477</v>
      </c>
      <c r="B71" s="159"/>
      <c r="C71" s="93" t="s">
        <v>2412</v>
      </c>
      <c r="D71" s="99"/>
      <c r="E71" s="99"/>
    </row>
    <row r="72" spans="1:5" ht="18" customHeight="1" thickBot="1" x14ac:dyDescent="0.3">
      <c r="A72" s="160">
        <f>+B42+B57+B69</f>
        <v>35</v>
      </c>
      <c r="B72" s="161"/>
    </row>
    <row r="73" spans="1:5" ht="15.75" thickBot="1" x14ac:dyDescent="0.3">
      <c r="B73" s="99"/>
      <c r="E73" s="99"/>
    </row>
    <row r="74" spans="1:5" ht="18.75" customHeight="1" thickBot="1" x14ac:dyDescent="0.3">
      <c r="A74" s="162" t="s">
        <v>2478</v>
      </c>
      <c r="B74" s="163"/>
      <c r="C74" s="163"/>
      <c r="D74" s="163"/>
      <c r="E74" s="164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65" t="s">
        <v>2419</v>
      </c>
      <c r="E75" s="166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6" t="s">
        <v>2552</v>
      </c>
      <c r="E76" s="157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6" t="s">
        <v>2570</v>
      </c>
      <c r="E77" s="157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6" t="s">
        <v>2552</v>
      </c>
      <c r="E78" s="157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6" t="s">
        <v>2552</v>
      </c>
      <c r="E79" s="157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6" t="s">
        <v>2570</v>
      </c>
      <c r="E80" s="157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6" t="s">
        <v>2570</v>
      </c>
      <c r="E81" s="157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6" t="s">
        <v>2552</v>
      </c>
      <c r="E82" s="157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6" t="s">
        <v>2552</v>
      </c>
      <c r="E83" s="157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6" t="s">
        <v>2552</v>
      </c>
      <c r="E84" s="157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6" t="s">
        <v>2552</v>
      </c>
      <c r="E85" s="157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6" t="s">
        <v>2552</v>
      </c>
      <c r="E86" s="157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6" t="s">
        <v>2552</v>
      </c>
      <c r="E87" s="157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6" t="s">
        <v>2570</v>
      </c>
      <c r="E88" s="157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6" t="s">
        <v>2552</v>
      </c>
      <c r="E89" s="157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6" t="s">
        <v>2570</v>
      </c>
      <c r="E90" s="157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6" t="s">
        <v>2570</v>
      </c>
      <c r="E91" s="157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6" t="s">
        <v>2552</v>
      </c>
      <c r="E92" s="157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6" t="s">
        <v>2552</v>
      </c>
      <c r="E93" s="157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6" t="s">
        <v>2570</v>
      </c>
      <c r="E94" s="157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6" t="s">
        <v>2570</v>
      </c>
      <c r="E95" s="157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6" t="s">
        <v>2570</v>
      </c>
      <c r="E96" s="157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6" t="s">
        <v>2552</v>
      </c>
      <c r="E97" s="157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6" t="s">
        <v>2570</v>
      </c>
      <c r="E98" s="157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6"/>
      <c r="E99" s="157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6"/>
      <c r="E100" s="157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  <mergeCell ref="F1:G1"/>
    <mergeCell ref="A1:E1"/>
    <mergeCell ref="A2:E2"/>
    <mergeCell ref="A7:E7"/>
    <mergeCell ref="C12:E12"/>
    <mergeCell ref="A14:E14"/>
    <mergeCell ref="C19:E19"/>
    <mergeCell ref="A21:E21"/>
    <mergeCell ref="A44:E44"/>
    <mergeCell ref="A59:E59"/>
    <mergeCell ref="A71:B71"/>
    <mergeCell ref="A72:B72"/>
    <mergeCell ref="A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91:E91"/>
    <mergeCell ref="D86:E86"/>
    <mergeCell ref="D87:E87"/>
    <mergeCell ref="D88:E88"/>
    <mergeCell ref="D89:E89"/>
    <mergeCell ref="D90:E90"/>
  </mergeCells>
  <phoneticPr fontId="46" type="noConversion"/>
  <conditionalFormatting sqref="B1:B1048576">
    <cfRule type="duplicateValues" dxfId="56" priority="1"/>
  </conditionalFormatting>
  <conditionalFormatting sqref="B1:B101">
    <cfRule type="duplicateValues" dxfId="55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4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2021-06-04T11:58:06Z</dcterms:modified>
</cp:coreProperties>
</file>