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3.xml" ContentType="application/vnd.openxmlformats-officedocument.spreadsheetml.chartsheet+xml"/>
  <Override PartName="/xl/worksheets/sheet9.xml" ContentType="application/vnd.openxmlformats-officedocument.spreadsheetml.worksheet+xml"/>
  <Override PartName="/xl/chartsheets/sheet4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Junio\06\"/>
    </mc:Choice>
  </mc:AlternateContent>
  <bookViews>
    <workbookView xWindow="0" yWindow="0" windowWidth="7140" windowHeight="4575" tabRatio="596" firstSheet="2" activeTab="3"/>
  </bookViews>
  <sheets>
    <sheet name="Chart2" sheetId="19" r:id="rId1"/>
    <sheet name="Chart1" sheetId="18" r:id="rId2"/>
    <sheet name="REPORTE" sheetId="1" r:id="rId3"/>
    <sheet name="Sin Efectivo" sheetId="16" r:id="rId4"/>
    <sheet name="LISTADO ATM" sheetId="5" r:id="rId5"/>
    <sheet name="Cargas y Reinicios" sheetId="15" r:id="rId6"/>
    <sheet name="Hoja3" sheetId="13" state="hidden" r:id="rId7"/>
    <sheet name="Hoja4" sheetId="14" state="hidden" r:id="rId8"/>
    <sheet name="Casos Especiales" sheetId="3" r:id="rId9"/>
    <sheet name="VIP" sheetId="4" r:id="rId10"/>
    <sheet name="Gráfico3" sheetId="6" r:id="rId11"/>
    <sheet name="Gráfica waterfall" sheetId="10" r:id="rId12"/>
    <sheet name="Gráfico4" sheetId="7" r:id="rId13"/>
    <sheet name="Cálculos" sheetId="9" r:id="rId14"/>
    <sheet name="Hoja1" sheetId="11" state="hidden" r:id="rId15"/>
    <sheet name="Hoja2" sheetId="12" state="hidden" r:id="rId16"/>
  </sheets>
  <definedNames>
    <definedName name="_xlnm._FilterDatabase" localSheetId="8" hidden="1">'Casos Especiales'!$A$2:$K$2</definedName>
    <definedName name="_xlnm._FilterDatabase" localSheetId="4" hidden="1">'LISTADO ATM'!$A$1:$C$826</definedName>
    <definedName name="_xlnm._FilterDatabase" localSheetId="2" hidden="1">REPORTE!$A$4:$Q$4</definedName>
    <definedName name="_xlnm._FilterDatabase" localSheetId="3" hidden="1">'Sin Efectivo'!#REF!</definedName>
    <definedName name="_xlnm._FilterDatabase" localSheetId="9" hidden="1">VIP!$A$1:$O$807</definedName>
    <definedName name="ATMs" localSheetId="9">#REF!</definedName>
    <definedName name="ATMs">#REF!</definedName>
    <definedName name="Z_0689F187_A101_4B72_AE04_E3A091591E7F_.wvu.FilterData" localSheetId="2" hidden="1">REPORTE!$A$4:$Q$4</definedName>
    <definedName name="Z_223B5C92_3D28_4F3F_80CE_CFD410CC8203_.wvu.FilterData" localSheetId="2" hidden="1">REPORTE!$A$4:$Q$4</definedName>
    <definedName name="Z_3B7B956B_80B8_4EBD_A61B_5A81555D879B_.wvu.FilterData" localSheetId="2" hidden="1">REPORTE!$A$4:$Q$4</definedName>
    <definedName name="Z_57C67F32_DCFA_4A16_B8F2_ADBDA29FCFCB_.wvu.FilterData" localSheetId="8" hidden="1">'Casos Especiales'!$A$2:$K$2</definedName>
    <definedName name="Z_57C67F32_DCFA_4A16_B8F2_ADBDA29FCFCB_.wvu.FilterData" localSheetId="4" hidden="1">'LISTADO ATM'!$A$1:$C$1</definedName>
    <definedName name="Z_57C67F32_DCFA_4A16_B8F2_ADBDA29FCFCB_.wvu.FilterData" localSheetId="2" hidden="1">REPORTE!$A$4:$Q$4</definedName>
    <definedName name="Z_57C67F32_DCFA_4A16_B8F2_ADBDA29FCFCB_.wvu.FilterData" localSheetId="9" hidden="1">VIP!$A$1:$O$633</definedName>
    <definedName name="Z_650CE5B0_95CF_4B9E_A5AB_A0001E7D7BF7_.wvu.FilterData" localSheetId="2" hidden="1">REPORTE!$A$4:$Q$4</definedName>
    <definedName name="Z_701F875E_EA8B_4188_88FE_DA2B1B676331_.wvu.FilterData" localSheetId="8" hidden="1">'Casos Especiales'!$A$2:$K$2</definedName>
    <definedName name="Z_701F875E_EA8B_4188_88FE_DA2B1B676331_.wvu.FilterData" localSheetId="4" hidden="1">'LISTADO ATM'!$A$1:$C$1</definedName>
    <definedName name="Z_701F875E_EA8B_4188_88FE_DA2B1B676331_.wvu.FilterData" localSheetId="2" hidden="1">REPORTE!$A$4:$Q$4</definedName>
    <definedName name="Z_701F875E_EA8B_4188_88FE_DA2B1B676331_.wvu.FilterData" localSheetId="9" hidden="1">VIP!$A$1:$O$633</definedName>
    <definedName name="Z_C452A998_0FA2_450E_9B07_FCF7CD63C3C0_.wvu.FilterData" localSheetId="8" hidden="1">'Casos Especiales'!$A$2:$K$2</definedName>
    <definedName name="Z_C452A998_0FA2_450E_9B07_FCF7CD63C3C0_.wvu.FilterData" localSheetId="4" hidden="1">'LISTADO ATM'!$A$1:$C$1</definedName>
    <definedName name="Z_C452A998_0FA2_450E_9B07_FCF7CD63C3C0_.wvu.FilterData" localSheetId="2" hidden="1">REPORTE!$A$4:$Q$4</definedName>
    <definedName name="Z_C452A998_0FA2_450E_9B07_FCF7CD63C3C0_.wvu.FilterData" localSheetId="9" hidden="1">VIP!$A$1:$O$633</definedName>
    <definedName name="Z_D48E102A_1C0F_4858_987B_F75C60DADF4F_.wvu.FilterData" localSheetId="8" hidden="1">'Casos Especiales'!$A$2:$K$2</definedName>
    <definedName name="Z_D48E102A_1C0F_4858_987B_F75C60DADF4F_.wvu.FilterData" localSheetId="4" hidden="1">'LISTADO ATM'!$A$1:$C$1</definedName>
    <definedName name="Z_D48E102A_1C0F_4858_987B_F75C60DADF4F_.wvu.FilterData" localSheetId="2" hidden="1">REPORTE!$A$4:$Q$4</definedName>
    <definedName name="Z_D48E102A_1C0F_4858_987B_F75C60DADF4F_.wvu.FilterData" localSheetId="9" hidden="1">VIP!$A$1:$O$633</definedName>
    <definedName name="Z_E20EEB1D_5262_4D76_B4C9_00BD2E272F2B_.wvu.FilterData" localSheetId="8" hidden="1">'Casos Especiales'!$A$2:$K$2</definedName>
    <definedName name="Z_E20EEB1D_5262_4D76_B4C9_00BD2E272F2B_.wvu.FilterData" localSheetId="4" hidden="1">'LISTADO ATM'!$A$1:$C$1</definedName>
    <definedName name="Z_E20EEB1D_5262_4D76_B4C9_00BD2E272F2B_.wvu.FilterData" localSheetId="2" hidden="1">REPORTE!$A$4:$Q$4</definedName>
    <definedName name="Z_E20EEB1D_5262_4D76_B4C9_00BD2E272F2B_.wvu.FilterData" localSheetId="9" hidden="1">VIP!$A$1:$O$633</definedName>
    <definedName name="Z_ED203EF2_634C_45D2_BFF8_4A0A1E80DF7B_.wvu.FilterData" localSheetId="8" hidden="1">'Casos Especiales'!$A$2:$K$2</definedName>
    <definedName name="Z_ED203EF2_634C_45D2_BFF8_4A0A1E80DF7B_.wvu.FilterData" localSheetId="4" hidden="1">'LISTADO ATM'!$A$1:$C$1</definedName>
    <definedName name="Z_ED203EF2_634C_45D2_BFF8_4A0A1E80DF7B_.wvu.FilterData" localSheetId="2" hidden="1">REPORTE!$A$4:$Q$4</definedName>
    <definedName name="Z_ED203EF2_634C_45D2_BFF8_4A0A1E80DF7B_.wvu.FilterData" localSheetId="9" hidden="1">VIP!$A$1:$O$633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</workbook>
</file>

<file path=xl/calcChain.xml><?xml version="1.0" encoding="utf-8"?>
<calcChain xmlns="http://schemas.openxmlformats.org/spreadsheetml/2006/main">
  <c r="B76" i="16" l="1"/>
  <c r="B63" i="16"/>
  <c r="B49" i="16"/>
  <c r="B35" i="16"/>
  <c r="B15" i="16"/>
  <c r="B10" i="16"/>
  <c r="A87" i="1"/>
  <c r="H87" i="1"/>
  <c r="I87" i="1"/>
  <c r="J87" i="1"/>
  <c r="K87" i="1"/>
  <c r="G87" i="1"/>
  <c r="F87" i="1"/>
  <c r="F86" i="1"/>
  <c r="G86" i="1"/>
  <c r="H86" i="1"/>
  <c r="I86" i="1"/>
  <c r="J86" i="1"/>
  <c r="K86" i="1"/>
  <c r="F76" i="1"/>
  <c r="G76" i="1"/>
  <c r="H76" i="1"/>
  <c r="I76" i="1"/>
  <c r="J76" i="1"/>
  <c r="K76" i="1"/>
  <c r="A86" i="1"/>
  <c r="A76" i="1"/>
  <c r="F13" i="1" l="1"/>
  <c r="G13" i="1"/>
  <c r="H13" i="1"/>
  <c r="I13" i="1"/>
  <c r="J13" i="1"/>
  <c r="K13" i="1"/>
  <c r="F94" i="1"/>
  <c r="G94" i="1"/>
  <c r="H94" i="1"/>
  <c r="I94" i="1"/>
  <c r="J94" i="1"/>
  <c r="K94" i="1"/>
  <c r="F95" i="1"/>
  <c r="G95" i="1"/>
  <c r="H95" i="1"/>
  <c r="I95" i="1"/>
  <c r="J95" i="1"/>
  <c r="K95" i="1"/>
  <c r="F96" i="1"/>
  <c r="G96" i="1"/>
  <c r="H96" i="1"/>
  <c r="I96" i="1"/>
  <c r="J96" i="1"/>
  <c r="K96" i="1"/>
  <c r="F17" i="1"/>
  <c r="G17" i="1"/>
  <c r="H17" i="1"/>
  <c r="I17" i="1"/>
  <c r="J17" i="1"/>
  <c r="K17" i="1"/>
  <c r="F16" i="1"/>
  <c r="G16" i="1"/>
  <c r="H16" i="1"/>
  <c r="I16" i="1"/>
  <c r="J16" i="1"/>
  <c r="K16" i="1"/>
  <c r="F18" i="1"/>
  <c r="G18" i="1"/>
  <c r="H18" i="1"/>
  <c r="I18" i="1"/>
  <c r="J18" i="1"/>
  <c r="K18" i="1"/>
  <c r="F97" i="1"/>
  <c r="G97" i="1"/>
  <c r="H97" i="1"/>
  <c r="I97" i="1"/>
  <c r="J97" i="1"/>
  <c r="K97" i="1"/>
  <c r="F98" i="1"/>
  <c r="G98" i="1"/>
  <c r="H98" i="1"/>
  <c r="I98" i="1"/>
  <c r="J98" i="1"/>
  <c r="K98" i="1"/>
  <c r="F47" i="1"/>
  <c r="G47" i="1"/>
  <c r="H47" i="1"/>
  <c r="I47" i="1"/>
  <c r="J47" i="1"/>
  <c r="K47" i="1"/>
  <c r="F48" i="1"/>
  <c r="G48" i="1"/>
  <c r="H48" i="1"/>
  <c r="I48" i="1"/>
  <c r="J48" i="1"/>
  <c r="K48" i="1"/>
  <c r="F78" i="1"/>
  <c r="G78" i="1"/>
  <c r="H78" i="1"/>
  <c r="I78" i="1"/>
  <c r="J78" i="1"/>
  <c r="K78" i="1"/>
  <c r="A13" i="1"/>
  <c r="A94" i="1"/>
  <c r="A95" i="1"/>
  <c r="A96" i="1"/>
  <c r="A17" i="1"/>
  <c r="A16" i="1"/>
  <c r="A18" i="1"/>
  <c r="A97" i="1"/>
  <c r="A98" i="1"/>
  <c r="A47" i="1"/>
  <c r="A48" i="1"/>
  <c r="A78" i="1"/>
  <c r="F85" i="1" l="1"/>
  <c r="G85" i="1"/>
  <c r="H85" i="1"/>
  <c r="I85" i="1"/>
  <c r="J85" i="1"/>
  <c r="K85" i="1"/>
  <c r="F27" i="1"/>
  <c r="G27" i="1"/>
  <c r="H27" i="1"/>
  <c r="I27" i="1"/>
  <c r="J27" i="1"/>
  <c r="K27" i="1"/>
  <c r="F92" i="1"/>
  <c r="G92" i="1"/>
  <c r="H92" i="1"/>
  <c r="I92" i="1"/>
  <c r="J92" i="1"/>
  <c r="K92" i="1"/>
  <c r="F93" i="1"/>
  <c r="G93" i="1"/>
  <c r="H93" i="1"/>
  <c r="I93" i="1"/>
  <c r="J93" i="1"/>
  <c r="K93" i="1"/>
  <c r="F46" i="1"/>
  <c r="G46" i="1"/>
  <c r="H46" i="1"/>
  <c r="I46" i="1"/>
  <c r="J46" i="1"/>
  <c r="K46" i="1"/>
  <c r="F26" i="1"/>
  <c r="G26" i="1"/>
  <c r="H26" i="1"/>
  <c r="I26" i="1"/>
  <c r="J26" i="1"/>
  <c r="K26" i="1"/>
  <c r="A85" i="1"/>
  <c r="A27" i="1"/>
  <c r="A92" i="1"/>
  <c r="A93" i="1"/>
  <c r="A46" i="1"/>
  <c r="A26" i="1"/>
  <c r="A9" i="1" l="1"/>
  <c r="A8" i="1"/>
  <c r="F9" i="1"/>
  <c r="G9" i="1"/>
  <c r="H9" i="1"/>
  <c r="I9" i="1"/>
  <c r="J9" i="1"/>
  <c r="K9" i="1"/>
  <c r="F8" i="1"/>
  <c r="G8" i="1"/>
  <c r="H8" i="1"/>
  <c r="I8" i="1"/>
  <c r="J8" i="1"/>
  <c r="K8" i="1"/>
  <c r="A5" i="1" l="1"/>
  <c r="F5" i="1"/>
  <c r="G5" i="1"/>
  <c r="H5" i="1"/>
  <c r="I5" i="1"/>
  <c r="J5" i="1"/>
  <c r="K5" i="1"/>
  <c r="A56" i="1"/>
  <c r="F56" i="1"/>
  <c r="G56" i="1"/>
  <c r="H56" i="1"/>
  <c r="I56" i="1"/>
  <c r="J56" i="1"/>
  <c r="K56" i="1"/>
  <c r="A39" i="1"/>
  <c r="F39" i="1"/>
  <c r="G39" i="1"/>
  <c r="H39" i="1"/>
  <c r="I39" i="1"/>
  <c r="J39" i="1"/>
  <c r="K39" i="1"/>
  <c r="F45" i="1" l="1"/>
  <c r="G45" i="1"/>
  <c r="H45" i="1"/>
  <c r="I45" i="1"/>
  <c r="J45" i="1"/>
  <c r="K45" i="1"/>
  <c r="F11" i="1"/>
  <c r="G11" i="1"/>
  <c r="H11" i="1"/>
  <c r="I11" i="1"/>
  <c r="J11" i="1"/>
  <c r="K11" i="1"/>
  <c r="F10" i="1"/>
  <c r="G10" i="1"/>
  <c r="H10" i="1"/>
  <c r="I10" i="1"/>
  <c r="J10" i="1"/>
  <c r="K10" i="1"/>
  <c r="F63" i="1"/>
  <c r="G63" i="1"/>
  <c r="H63" i="1"/>
  <c r="I63" i="1"/>
  <c r="J63" i="1"/>
  <c r="K63" i="1"/>
  <c r="F62" i="1"/>
  <c r="G62" i="1"/>
  <c r="H62" i="1"/>
  <c r="I62" i="1"/>
  <c r="J62" i="1"/>
  <c r="K62" i="1"/>
  <c r="F12" i="1"/>
  <c r="G12" i="1"/>
  <c r="H12" i="1"/>
  <c r="I12" i="1"/>
  <c r="J12" i="1"/>
  <c r="K12" i="1"/>
  <c r="F61" i="1"/>
  <c r="G61" i="1"/>
  <c r="H61" i="1"/>
  <c r="I61" i="1"/>
  <c r="J61" i="1"/>
  <c r="K61" i="1"/>
  <c r="A45" i="1"/>
  <c r="A11" i="1"/>
  <c r="A10" i="1"/>
  <c r="A63" i="1"/>
  <c r="A62" i="1"/>
  <c r="A12" i="1"/>
  <c r="A61" i="1"/>
  <c r="F67" i="1" l="1"/>
  <c r="G67" i="1"/>
  <c r="H67" i="1"/>
  <c r="I67" i="1"/>
  <c r="J67" i="1"/>
  <c r="K67" i="1"/>
  <c r="F7" i="1"/>
  <c r="G7" i="1"/>
  <c r="H7" i="1"/>
  <c r="I7" i="1"/>
  <c r="J7" i="1"/>
  <c r="K7" i="1"/>
  <c r="F14" i="1"/>
  <c r="G14" i="1"/>
  <c r="H14" i="1"/>
  <c r="I14" i="1"/>
  <c r="J14" i="1"/>
  <c r="K14" i="1"/>
  <c r="F15" i="1"/>
  <c r="G15" i="1"/>
  <c r="H15" i="1"/>
  <c r="I15" i="1"/>
  <c r="J15" i="1"/>
  <c r="K15" i="1"/>
  <c r="F74" i="1"/>
  <c r="G74" i="1"/>
  <c r="H74" i="1"/>
  <c r="I74" i="1"/>
  <c r="J74" i="1"/>
  <c r="K74" i="1"/>
  <c r="F60" i="1"/>
  <c r="G60" i="1"/>
  <c r="H60" i="1"/>
  <c r="I60" i="1"/>
  <c r="J60" i="1"/>
  <c r="K60" i="1"/>
  <c r="F73" i="1"/>
  <c r="G73" i="1"/>
  <c r="H73" i="1"/>
  <c r="I73" i="1"/>
  <c r="J73" i="1"/>
  <c r="K73" i="1"/>
  <c r="F72" i="1"/>
  <c r="G72" i="1"/>
  <c r="H72" i="1"/>
  <c r="I72" i="1"/>
  <c r="J72" i="1"/>
  <c r="K72" i="1"/>
  <c r="F71" i="1"/>
  <c r="G71" i="1"/>
  <c r="H71" i="1"/>
  <c r="I71" i="1"/>
  <c r="J71" i="1"/>
  <c r="K71" i="1"/>
  <c r="F70" i="1"/>
  <c r="G70" i="1"/>
  <c r="H70" i="1"/>
  <c r="I70" i="1"/>
  <c r="J70" i="1"/>
  <c r="K70" i="1"/>
  <c r="F84" i="1"/>
  <c r="G84" i="1"/>
  <c r="H84" i="1"/>
  <c r="I84" i="1"/>
  <c r="J84" i="1"/>
  <c r="K84" i="1"/>
  <c r="F83" i="1"/>
  <c r="G83" i="1"/>
  <c r="H83" i="1"/>
  <c r="I83" i="1"/>
  <c r="J83" i="1"/>
  <c r="K83" i="1"/>
  <c r="A67" i="1"/>
  <c r="A7" i="1"/>
  <c r="A14" i="1"/>
  <c r="A15" i="1"/>
  <c r="A74" i="1"/>
  <c r="A60" i="1"/>
  <c r="A73" i="1"/>
  <c r="A72" i="1"/>
  <c r="A71" i="1"/>
  <c r="A70" i="1"/>
  <c r="A84" i="1"/>
  <c r="A83" i="1"/>
  <c r="F69" i="1" l="1"/>
  <c r="G69" i="1"/>
  <c r="H69" i="1"/>
  <c r="I69" i="1"/>
  <c r="J69" i="1"/>
  <c r="K69" i="1"/>
  <c r="F91" i="1"/>
  <c r="G91" i="1"/>
  <c r="H91" i="1"/>
  <c r="I91" i="1"/>
  <c r="J91" i="1"/>
  <c r="K91" i="1"/>
  <c r="F44" i="1"/>
  <c r="G44" i="1"/>
  <c r="H44" i="1"/>
  <c r="I44" i="1"/>
  <c r="J44" i="1"/>
  <c r="K44" i="1"/>
  <c r="F82" i="1"/>
  <c r="G82" i="1"/>
  <c r="H82" i="1"/>
  <c r="I82" i="1"/>
  <c r="J82" i="1"/>
  <c r="K82" i="1"/>
  <c r="A69" i="1"/>
  <c r="A91" i="1"/>
  <c r="A44" i="1"/>
  <c r="A82" i="1"/>
  <c r="F43" i="1" l="1"/>
  <c r="G43" i="1"/>
  <c r="H43" i="1"/>
  <c r="I43" i="1"/>
  <c r="J43" i="1"/>
  <c r="K43" i="1"/>
  <c r="F68" i="1"/>
  <c r="G68" i="1"/>
  <c r="H68" i="1"/>
  <c r="I68" i="1"/>
  <c r="J68" i="1"/>
  <c r="K68" i="1"/>
  <c r="F19" i="1"/>
  <c r="G19" i="1"/>
  <c r="H19" i="1"/>
  <c r="I19" i="1"/>
  <c r="J19" i="1"/>
  <c r="K19" i="1"/>
  <c r="F23" i="1"/>
  <c r="G23" i="1"/>
  <c r="H23" i="1"/>
  <c r="I23" i="1"/>
  <c r="J23" i="1"/>
  <c r="K23" i="1"/>
  <c r="F42" i="1"/>
  <c r="G42" i="1"/>
  <c r="H42" i="1"/>
  <c r="I42" i="1"/>
  <c r="J42" i="1"/>
  <c r="K42" i="1"/>
  <c r="F90" i="1"/>
  <c r="G90" i="1"/>
  <c r="H90" i="1"/>
  <c r="I90" i="1"/>
  <c r="J90" i="1"/>
  <c r="K90" i="1"/>
  <c r="F57" i="1"/>
  <c r="G57" i="1"/>
  <c r="H57" i="1"/>
  <c r="I57" i="1"/>
  <c r="J57" i="1"/>
  <c r="K57" i="1"/>
  <c r="F41" i="1"/>
  <c r="G41" i="1"/>
  <c r="H41" i="1"/>
  <c r="I41" i="1"/>
  <c r="J41" i="1"/>
  <c r="K41" i="1"/>
  <c r="F77" i="1"/>
  <c r="G77" i="1"/>
  <c r="H77" i="1"/>
  <c r="I77" i="1"/>
  <c r="J77" i="1"/>
  <c r="K77" i="1"/>
  <c r="A43" i="1"/>
  <c r="A68" i="1"/>
  <c r="A19" i="1"/>
  <c r="A23" i="1"/>
  <c r="A42" i="1"/>
  <c r="A90" i="1"/>
  <c r="A57" i="1"/>
  <c r="A41" i="1"/>
  <c r="A77" i="1"/>
  <c r="F89" i="1" l="1"/>
  <c r="G89" i="1"/>
  <c r="H89" i="1"/>
  <c r="I89" i="1"/>
  <c r="J89" i="1"/>
  <c r="K89" i="1"/>
  <c r="F88" i="1"/>
  <c r="G88" i="1"/>
  <c r="H88" i="1"/>
  <c r="I88" i="1"/>
  <c r="J88" i="1"/>
  <c r="K88" i="1"/>
  <c r="F40" i="1"/>
  <c r="G40" i="1"/>
  <c r="H40" i="1"/>
  <c r="I40" i="1"/>
  <c r="J40" i="1"/>
  <c r="K40" i="1"/>
  <c r="F66" i="1"/>
  <c r="G66" i="1"/>
  <c r="H66" i="1"/>
  <c r="I66" i="1"/>
  <c r="J66" i="1"/>
  <c r="K66" i="1"/>
  <c r="A89" i="1"/>
  <c r="A88" i="1"/>
  <c r="A40" i="1"/>
  <c r="A66" i="1"/>
  <c r="F21" i="1" l="1"/>
  <c r="G21" i="1"/>
  <c r="H21" i="1"/>
  <c r="I21" i="1"/>
  <c r="J21" i="1"/>
  <c r="K21" i="1"/>
  <c r="F25" i="1"/>
  <c r="G25" i="1"/>
  <c r="H25" i="1"/>
  <c r="I25" i="1"/>
  <c r="J25" i="1"/>
  <c r="K25" i="1"/>
  <c r="A21" i="1"/>
  <c r="A25" i="1"/>
  <c r="A55" i="1" l="1"/>
  <c r="F55" i="1"/>
  <c r="G55" i="1"/>
  <c r="H55" i="1"/>
  <c r="I55" i="1"/>
  <c r="J55" i="1"/>
  <c r="K55" i="1"/>
  <c r="A81" i="1"/>
  <c r="F81" i="1"/>
  <c r="G81" i="1"/>
  <c r="H81" i="1"/>
  <c r="I81" i="1"/>
  <c r="J81" i="1"/>
  <c r="K81" i="1"/>
  <c r="F38" i="1" l="1"/>
  <c r="G38" i="1"/>
  <c r="H38" i="1"/>
  <c r="I38" i="1"/>
  <c r="J38" i="1"/>
  <c r="K38" i="1"/>
  <c r="F24" i="1"/>
  <c r="G24" i="1"/>
  <c r="H24" i="1"/>
  <c r="I24" i="1"/>
  <c r="J24" i="1"/>
  <c r="K24" i="1"/>
  <c r="F59" i="1"/>
  <c r="G59" i="1"/>
  <c r="H59" i="1"/>
  <c r="I59" i="1"/>
  <c r="J59" i="1"/>
  <c r="K59" i="1"/>
  <c r="A38" i="1"/>
  <c r="A24" i="1"/>
  <c r="A59" i="1"/>
  <c r="G7" i="16" l="1"/>
  <c r="I2" i="16"/>
  <c r="I1" i="16"/>
  <c r="I3" i="16"/>
  <c r="I4" i="16"/>
  <c r="H1" i="16"/>
  <c r="A37" i="1"/>
  <c r="A65" i="1"/>
  <c r="A75" i="1"/>
  <c r="A58" i="1"/>
  <c r="A36" i="1"/>
  <c r="A35" i="1"/>
  <c r="A54" i="1"/>
  <c r="A34" i="1"/>
  <c r="A6" i="1"/>
  <c r="A33" i="1"/>
  <c r="A32" i="1"/>
  <c r="A80" i="1"/>
  <c r="F37" i="1"/>
  <c r="G37" i="1"/>
  <c r="H37" i="1"/>
  <c r="I37" i="1"/>
  <c r="J37" i="1"/>
  <c r="K37" i="1"/>
  <c r="F65" i="1"/>
  <c r="G65" i="1"/>
  <c r="H65" i="1"/>
  <c r="I65" i="1"/>
  <c r="J65" i="1"/>
  <c r="K65" i="1"/>
  <c r="F75" i="1"/>
  <c r="G75" i="1"/>
  <c r="H75" i="1"/>
  <c r="I75" i="1"/>
  <c r="J75" i="1"/>
  <c r="K75" i="1"/>
  <c r="F58" i="1"/>
  <c r="G58" i="1"/>
  <c r="H58" i="1"/>
  <c r="I58" i="1"/>
  <c r="J58" i="1"/>
  <c r="K58" i="1"/>
  <c r="F36" i="1"/>
  <c r="G36" i="1"/>
  <c r="H36" i="1"/>
  <c r="I36" i="1"/>
  <c r="J36" i="1"/>
  <c r="K36" i="1"/>
  <c r="F35" i="1"/>
  <c r="G35" i="1"/>
  <c r="H35" i="1"/>
  <c r="I35" i="1"/>
  <c r="J35" i="1"/>
  <c r="K35" i="1"/>
  <c r="F54" i="1"/>
  <c r="G54" i="1"/>
  <c r="H54" i="1"/>
  <c r="I54" i="1"/>
  <c r="J54" i="1"/>
  <c r="K54" i="1"/>
  <c r="F34" i="1"/>
  <c r="G34" i="1"/>
  <c r="H34" i="1"/>
  <c r="I34" i="1"/>
  <c r="J34" i="1"/>
  <c r="K34" i="1"/>
  <c r="F6" i="1"/>
  <c r="G6" i="1"/>
  <c r="H6" i="1"/>
  <c r="I6" i="1"/>
  <c r="J6" i="1"/>
  <c r="K6" i="1"/>
  <c r="F33" i="1"/>
  <c r="G33" i="1"/>
  <c r="H33" i="1"/>
  <c r="I33" i="1"/>
  <c r="J33" i="1"/>
  <c r="K33" i="1"/>
  <c r="F32" i="1"/>
  <c r="G32" i="1"/>
  <c r="H32" i="1"/>
  <c r="I32" i="1"/>
  <c r="J32" i="1"/>
  <c r="K32" i="1"/>
  <c r="F80" i="1"/>
  <c r="G80" i="1"/>
  <c r="H80" i="1"/>
  <c r="I80" i="1"/>
  <c r="J80" i="1"/>
  <c r="K80" i="1"/>
  <c r="I5" i="16" l="1"/>
  <c r="F53" i="1"/>
  <c r="G53" i="1"/>
  <c r="H53" i="1"/>
  <c r="I53" i="1"/>
  <c r="J53" i="1"/>
  <c r="K53" i="1"/>
  <c r="A53" i="1"/>
  <c r="F52" i="1"/>
  <c r="G52" i="1"/>
  <c r="H52" i="1"/>
  <c r="I52" i="1"/>
  <c r="J52" i="1"/>
  <c r="K52" i="1"/>
  <c r="F51" i="1"/>
  <c r="G51" i="1"/>
  <c r="H51" i="1"/>
  <c r="I51" i="1"/>
  <c r="J51" i="1"/>
  <c r="K51" i="1"/>
  <c r="F50" i="1"/>
  <c r="G50" i="1"/>
  <c r="H50" i="1"/>
  <c r="I50" i="1"/>
  <c r="J50" i="1"/>
  <c r="K50" i="1"/>
  <c r="F64" i="1"/>
  <c r="G64" i="1"/>
  <c r="H64" i="1"/>
  <c r="I64" i="1"/>
  <c r="J64" i="1"/>
  <c r="K64" i="1"/>
  <c r="A52" i="1"/>
  <c r="A51" i="1"/>
  <c r="A50" i="1"/>
  <c r="A64" i="1"/>
  <c r="F22" i="1"/>
  <c r="G22" i="1"/>
  <c r="H22" i="1"/>
  <c r="I22" i="1"/>
  <c r="J22" i="1"/>
  <c r="K22" i="1"/>
  <c r="A22" i="1"/>
  <c r="F31" i="1" l="1"/>
  <c r="G31" i="1"/>
  <c r="H31" i="1"/>
  <c r="I31" i="1"/>
  <c r="J31" i="1"/>
  <c r="K31" i="1"/>
  <c r="A31" i="1"/>
  <c r="F30" i="1" l="1"/>
  <c r="G30" i="1"/>
  <c r="H30" i="1"/>
  <c r="I30" i="1"/>
  <c r="J30" i="1"/>
  <c r="K30" i="1"/>
  <c r="A30" i="1"/>
  <c r="A29" i="1" l="1"/>
  <c r="F29" i="1"/>
  <c r="G29" i="1"/>
  <c r="H29" i="1"/>
  <c r="I29" i="1"/>
  <c r="J29" i="1"/>
  <c r="K29" i="1"/>
  <c r="G28" i="1"/>
  <c r="H28" i="1"/>
  <c r="I28" i="1"/>
  <c r="J28" i="1"/>
  <c r="K28" i="1"/>
  <c r="G20" i="1"/>
  <c r="H20" i="1"/>
  <c r="I20" i="1"/>
  <c r="J20" i="1"/>
  <c r="K20" i="1"/>
  <c r="G49" i="1"/>
  <c r="H49" i="1"/>
  <c r="I49" i="1"/>
  <c r="J49" i="1"/>
  <c r="K49" i="1"/>
  <c r="G79" i="1"/>
  <c r="H79" i="1"/>
  <c r="I79" i="1"/>
  <c r="J79" i="1"/>
  <c r="K79" i="1"/>
  <c r="F28" i="1"/>
  <c r="F20" i="1"/>
  <c r="F49" i="1"/>
  <c r="F79" i="1"/>
  <c r="A79" i="1" l="1"/>
  <c r="A49" i="1"/>
  <c r="A20" i="1" l="1"/>
  <c r="A28" i="1"/>
  <c r="G4" i="16" l="1"/>
  <c r="D35" i="15" l="1"/>
  <c r="G3" i="16" l="1"/>
  <c r="G6" i="16"/>
  <c r="G5" i="16"/>
  <c r="D34" i="15"/>
  <c r="G2" i="16" l="1"/>
  <c r="A9" i="3"/>
  <c r="F9" i="3"/>
  <c r="H9" i="3"/>
  <c r="I9" i="3"/>
  <c r="J9" i="3"/>
  <c r="B17" i="9" l="1"/>
  <c r="B12" i="9"/>
  <c r="I7" i="9"/>
  <c r="I6" i="9"/>
  <c r="C5" i="9"/>
  <c r="C4" i="9"/>
  <c r="C3" i="9"/>
  <c r="D2" i="9"/>
  <c r="C553" i="4"/>
  <c r="C623" i="4"/>
  <c r="C585" i="4"/>
  <c r="C325" i="4"/>
  <c r="J8" i="3"/>
  <c r="I8" i="3"/>
  <c r="H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<sst xmlns="http://schemas.openxmlformats.org/spreadsheetml/2006/main" count="13602" uniqueCount="2601">
  <si>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</si>
  <si>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</si>
  <si>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</si>
  <si>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</si>
  <si>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</si>
  <si>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</si>
  <si>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</si>
  <si>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</si>
  <si>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</si>
  <si>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</si>
  <si>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</si>
  <si>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</si>
  <si>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</si>
  <si>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</si>
  <si>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</si>
  <si>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</si>
  <si>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</si>
  <si>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</si>
  <si>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</si>
  <si>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</si>
  <si>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</si>
  <si>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</si>
  <si>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</si>
  <si>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</si>
  <si>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</si>
  <si>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</si>
  <si>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</si>
  <si>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</si>
  <si>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</si>
  <si>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</si>
  <si>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</si>
  <si>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</si>
  <si>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</si>
  <si>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</si>
  <si>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</si>
  <si>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</si>
  <si>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</si>
  <si>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</si>
  <si>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</si>
  <si>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</si>
  <si>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</si>
  <si>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</si>
  <si>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</si>
  <si>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</si>
  <si>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</si>
  <si>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</si>
  <si>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</si>
  <si>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</si>
  <si>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</si>
  <si>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</si>
  <si>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</si>
  <si>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</si>
  <si>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</si>
  <si>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</si>
  <si>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</si>
  <si>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</si>
  <si>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</si>
  <si>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</si>
  <si>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</si>
  <si>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</si>
  <si>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</si>
  <si>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</si>
  <si>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</si>
  <si>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</si>
  <si>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</si>
  <si>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</si>
  <si>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</si>
  <si>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</si>
  <si>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</si>
  <si>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</si>
  <si>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</si>
  <si>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</si>
  <si>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</si>
  <si>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</si>
  <si>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</si>
  <si>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</si>
  <si>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</si>
  <si>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</si>
  <si>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</si>
  <si>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</si>
  <si>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</si>
  <si>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</si>
  <si>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</si>
  <si>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</si>
  <si>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</si>
  <si>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</si>
  <si>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</si>
  <si>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</si>
  <si>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</si>
  <si>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</si>
  <si>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</si>
  <si>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</si>
  <si>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</si>
  <si>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</si>
  <si>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</si>
  <si>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</si>
  <si>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</si>
  <si>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</si>
  <si>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</si>
  <si>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</si>
  <si>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</si>
  <si>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</si>
  <si>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</si>
  <si>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</si>
  <si>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</si>
  <si>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</si>
  <si>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</si>
  <si>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</si>
  <si>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</si>
  <si>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</si>
  <si>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</si>
  <si>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</si>
  <si>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</si>
  <si>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</si>
  <si>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</si>
  <si>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</si>
  <si>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</si>
  <si>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</si>
  <si>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</si>
  <si>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</si>
  <si>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</si>
  <si>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</si>
  <si>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</si>
  <si>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</si>
  <si>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</si>
  <si>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</si>
  <si>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</si>
  <si>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</si>
  <si>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</si>
  <si>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</si>
  <si>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</si>
  <si>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</si>
  <si>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</si>
  <si>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</si>
  <si>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</si>
  <si>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</si>
  <si>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</si>
  <si>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</si>
  <si>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</si>
  <si>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</si>
  <si>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</si>
  <si>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</si>
  <si>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</si>
  <si>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</si>
  <si>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</si>
  <si>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</si>
  <si>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</si>
  <si>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</si>
  <si>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</si>
  <si>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</si>
  <si>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</si>
  <si>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</si>
  <si>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</si>
  <si>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</si>
  <si>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</si>
  <si>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</si>
  <si>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</si>
  <si>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</si>
  <si>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</si>
  <si>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</si>
  <si>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</si>
  <si>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</si>
  <si>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</si>
  <si>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</si>
  <si>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</si>
  <si>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</si>
  <si>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</si>
  <si>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</si>
  <si>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</si>
  <si>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</si>
  <si>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</si>
  <si>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</si>
  <si>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</si>
  <si>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</si>
  <si>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</si>
  <si>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</si>
  <si>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</si>
  <si>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</si>
  <si>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</si>
  <si>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</si>
  <si>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</si>
  <si>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</si>
  <si>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</si>
  <si>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</si>
  <si>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</si>
  <si>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</si>
  <si>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</si>
  <si>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</si>
  <si>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</si>
  <si>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</si>
  <si>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</si>
  <si>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</si>
  <si>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</si>
  <si>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</si>
  <si>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</si>
  <si>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</si>
  <si>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</si>
  <si>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</si>
  <si>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</si>
  <si>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</si>
  <si>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</si>
  <si>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</si>
  <si>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</si>
  <si>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</si>
  <si>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</si>
  <si>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</si>
  <si>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</si>
  <si>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</si>
  <si>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</si>
  <si>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</si>
  <si>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</si>
  <si>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</si>
  <si>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</si>
  <si>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</si>
  <si>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</si>
  <si>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</si>
  <si>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</si>
  <si>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</si>
  <si>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</si>
  <si>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</si>
  <si>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</si>
  <si>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</si>
  <si>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</si>
  <si>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</si>
  <si>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</si>
  <si>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</si>
  <si>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</si>
  <si>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</si>
  <si>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</si>
  <si>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</si>
  <si>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</si>
  <si>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</si>
  <si>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</si>
  <si>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</si>
  <si>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</si>
  <si>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</si>
  <si>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</si>
  <si>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</si>
  <si>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</si>
  <si>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</si>
  <si>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</si>
  <si>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</si>
  <si>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</si>
  <si>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</si>
  <si>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</si>
  <si>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</si>
  <si>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</si>
  <si>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</si>
  <si>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</si>
  <si>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</si>
  <si>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</si>
  <si>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</si>
  <si>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</si>
  <si>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</si>
  <si>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</si>
  <si>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</si>
  <si>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</si>
  <si>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</si>
  <si>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</si>
  <si>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</si>
  <si>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</si>
  <si>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</si>
  <si>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</si>
  <si>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</si>
  <si>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</si>
  <si>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</si>
  <si>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</si>
  <si>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</si>
  <si>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</si>
  <si>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</si>
  <si>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</si>
  <si>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</si>
  <si>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</si>
  <si>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</si>
  <si>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</si>
  <si>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</si>
  <si>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</si>
  <si>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</si>
  <si>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</si>
  <si>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</si>
  <si>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</si>
  <si>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</si>
  <si>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</si>
  <si>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</si>
  <si>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</si>
  <si>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</si>
  <si>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</si>
  <si>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</si>
  <si>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</si>
  <si>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</si>
  <si>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</si>
  <si>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</si>
  <si>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</si>
  <si>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</si>
  <si>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</si>
  <si>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</si>
  <si>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</si>
  <si>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</si>
  <si>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</si>
  <si>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</si>
  <si>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</si>
  <si>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</si>
  <si>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</si>
  <si>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</si>
  <si>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</si>
  <si>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</si>
  <si>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</si>
  <si>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</si>
  <si>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</si>
  <si>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</si>
  <si>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</si>
  <si>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</si>
  <si>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</si>
  <si>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</si>
  <si>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</si>
  <si>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</si>
  <si>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</si>
  <si>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</si>
  <si>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</si>
  <si>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</si>
  <si>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</si>
  <si>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</si>
  <si>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</si>
  <si>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</si>
  <si>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</si>
  <si>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</si>
  <si>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</si>
  <si>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</si>
  <si>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</si>
  <si>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</si>
  <si>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</si>
  <si>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</si>
  <si>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</si>
  <si>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</si>
  <si>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</si>
  <si>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</si>
  <si>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</si>
  <si>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</si>
  <si>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</si>
  <si>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</si>
  <si>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</si>
  <si>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</si>
  <si>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</si>
  <si>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</si>
  <si>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</si>
  <si>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</si>
  <si>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</si>
  <si>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</si>
  <si>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</si>
  <si>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</si>
  <si>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</si>
  <si>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</si>
  <si>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</si>
  <si>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</si>
  <si>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</si>
  <si>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</si>
  <si>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</si>
  <si>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</si>
  <si>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</si>
  <si>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</si>
  <si>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</si>
  <si>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</si>
  <si>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</si>
  <si>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</si>
  <si>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</si>
  <si>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</si>
  <si>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</si>
  <si>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</si>
  <si>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</si>
  <si>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</si>
  <si>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</si>
  <si>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</si>
  <si>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</si>
  <si>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</si>
  <si>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</si>
  <si>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</si>
  <si>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</si>
  <si>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</si>
  <si>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</si>
  <si>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</si>
  <si>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</si>
  <si>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</si>
  <si>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</si>
  <si>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</si>
  <si>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</si>
  <si>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</si>
  <si>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</si>
  <si>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</si>
  <si>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</si>
  <si>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</si>
  <si>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</si>
  <si>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</si>
  <si>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</si>
  <si>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</si>
  <si>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</si>
  <si>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</si>
  <si>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</si>
  <si>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</si>
  <si>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</si>
  <si>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</si>
  <si>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</si>
  <si>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</si>
  <si>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</si>
  <si>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</si>
  <si>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</si>
  <si>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</si>
  <si>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</si>
  <si>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</si>
  <si>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</si>
  <si>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</si>
  <si>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</si>
  <si>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</si>
  <si>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</si>
  <si>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</si>
  <si>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</si>
  <si>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</si>
  <si>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</si>
  <si>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</si>
  <si>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</si>
  <si>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</si>
  <si>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</si>
  <si>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</si>
  <si>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</si>
  <si>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</si>
  <si>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</si>
  <si>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</si>
  <si>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</si>
  <si>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</si>
  <si>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</si>
  <si>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</si>
  <si>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</si>
  <si>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</si>
  <si>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</si>
  <si>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</si>
  <si>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</si>
  <si>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</si>
  <si>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</si>
  <si>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</si>
  <si>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</si>
  <si>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</si>
  <si>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</si>
  <si>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</si>
  <si>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</si>
  <si>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</si>
  <si>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</si>
  <si>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</si>
  <si>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</si>
  <si>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</si>
  <si>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</si>
  <si>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</si>
  <si>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</si>
  <si>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</si>
  <si>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</si>
  <si>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</si>
  <si>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</si>
  <si>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</si>
  <si>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</si>
  <si>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</si>
  <si>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</si>
  <si>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</si>
  <si>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</si>
  <si>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</si>
  <si>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</si>
  <si>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</si>
  <si>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</si>
  <si>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</si>
  <si>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</si>
  <si>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</si>
  <si>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</si>
  <si>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</si>
  <si>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</si>
  <si>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</si>
  <si>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</si>
  <si>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</si>
  <si>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</si>
  <si>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</si>
  <si>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</si>
  <si>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</si>
  <si>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</si>
  <si>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</si>
  <si>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</si>
  <si>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</si>
  <si>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</si>
  <si>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</si>
  <si>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</si>
  <si>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</si>
  <si>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</si>
  <si>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</si>
  <si>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</si>
  <si>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</si>
  <si>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</si>
  <si>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</si>
  <si>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</si>
  <si>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</si>
  <si>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</si>
  <si>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</si>
  <si>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</si>
  <si>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</si>
  <si>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</si>
  <si>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</si>
  <si>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</si>
  <si>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</si>
  <si>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</si>
  <si>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</si>
  <si>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</si>
  <si>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</si>
  <si>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</si>
  <si>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</si>
  <si>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</si>
  <si>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</si>
  <si>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</si>
  <si>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</si>
  <si>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</si>
  <si>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</si>
  <si>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</si>
  <si>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</si>
  <si>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</si>
  <si>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</si>
  <si>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</si>
  <si>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</si>
  <si>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</si>
  <si>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</si>
  <si>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</si>
  <si>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</si>
  <si>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</si>
  <si>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</si>
  <si>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</si>
  <si>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</si>
  <si>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</si>
  <si>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</si>
  <si>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</si>
  <si>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</si>
  <si>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</si>
  <si>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</si>
  <si>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</si>
  <si>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</si>
  <si>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</si>
  <si>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</si>
  <si>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</si>
  <si>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</si>
  <si>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</si>
  <si>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</si>
  <si>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</si>
  <si>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</si>
  <si>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</si>
  <si>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</si>
  <si>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</si>
  <si>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</si>
  <si>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</si>
  <si>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</si>
  <si>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</si>
  <si>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</si>
  <si>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</si>
  <si>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</si>
  <si>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</si>
  <si>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</si>
  <si>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</si>
  <si>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</si>
  <si>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</si>
  <si>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</si>
  <si>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</si>
  <si>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</si>
  <si>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</si>
  <si>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</si>
  <si>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</si>
  <si>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</si>
  <si>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</si>
  <si>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</si>
  <si>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</si>
  <si>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</si>
  <si>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</si>
  <si>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</si>
  <si>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</si>
  <si>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</si>
  <si>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</si>
  <si>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</si>
  <si>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</si>
  <si>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</si>
  <si>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</si>
  <si>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</si>
  <si>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</si>
  <si>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</si>
  <si>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</si>
  <si>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</si>
  <si>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</si>
  <si>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</si>
  <si>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</si>
  <si>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</si>
  <si>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</si>
  <si>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</si>
  <si>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</si>
  <si>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</si>
  <si>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</si>
  <si>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</si>
  <si>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</si>
  <si>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</si>
  <si>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</si>
  <si>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</si>
  <si>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</si>
  <si>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</si>
  <si>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</si>
  <si>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</si>
  <si>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</si>
  <si>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</si>
  <si>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</si>
  <si>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</si>
  <si>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</si>
  <si>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</si>
  <si>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</si>
  <si>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</si>
  <si>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</si>
  <si>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</si>
  <si>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</si>
  <si>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</si>
  <si>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</si>
  <si>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</si>
  <si>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</si>
  <si>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</si>
  <si>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</si>
  <si>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</si>
  <si>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</si>
  <si>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</si>
  <si>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</si>
  <si>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</si>
  <si>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</si>
  <si>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</si>
  <si>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</si>
  <si>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</si>
  <si>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</si>
  <si>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</si>
  <si>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</si>
  <si>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</si>
  <si>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</si>
  <si>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</si>
  <si>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</si>
  <si>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</si>
  <si>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</si>
  <si>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</si>
  <si>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</si>
  <si>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</si>
  <si>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</si>
  <si>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</si>
  <si>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</si>
  <si>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</si>
  <si>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</si>
  <si>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</si>
  <si>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</si>
  <si>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</si>
  <si>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</si>
  <si>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</si>
  <si>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</si>
  <si>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</si>
  <si>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</si>
  <si>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</si>
  <si>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</si>
  <si>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</si>
  <si>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</si>
  <si>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</si>
  <si>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</si>
  <si>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</si>
  <si>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</si>
  <si>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</si>
  <si>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</si>
  <si>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</si>
  <si>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</si>
  <si>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</si>
  <si>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</si>
  <si>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</si>
  <si>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</si>
  <si>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</si>
  <si>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</si>
  <si>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</si>
  <si>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</si>
  <si>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</si>
  <si>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</si>
  <si>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</si>
  <si>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</si>
  <si>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</si>
  <si>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</si>
  <si>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</si>
  <si>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</si>
  <si>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</si>
  <si>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</si>
  <si>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</si>
  <si>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</si>
  <si>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</si>
  <si>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</si>
  <si>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</si>
  <si>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</si>
  <si>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</si>
  <si>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</si>
  <si>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</si>
  <si>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</si>
  <si>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</si>
  <si>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</si>
  <si>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</si>
  <si>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</si>
  <si>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</si>
  <si>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</si>
  <si>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</si>
  <si>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</si>
  <si>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</si>
  <si>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</si>
  <si>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</si>
  <si>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</si>
  <si>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</si>
  <si>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</si>
  <si>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</si>
  <si>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</si>
  <si>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</si>
  <si>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</si>
  <si>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</si>
  <si>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</si>
  <si>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</si>
  <si>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</si>
  <si>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</si>
  <si>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</si>
  <si>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</si>
  <si>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</si>
  <si>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</si>
  <si>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</si>
  <si>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</si>
  <si>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</si>
  <si>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</si>
  <si>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</si>
  <si>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</si>
  <si>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</si>
  <si>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</si>
  <si>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</si>
  <si>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</si>
  <si>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</si>
  <si>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</si>
  <si>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</si>
  <si>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</si>
  <si>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</si>
  <si>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</si>
  <si>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</si>
  <si>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</si>
  <si>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</si>
  <si>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</si>
  <si>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</si>
  <si>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</si>
  <si>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</si>
  <si>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</si>
  <si>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</si>
  <si>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</si>
  <si>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</si>
  <si>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</si>
  <si>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</si>
  <si>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</si>
  <si>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</si>
  <si>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</si>
  <si>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</si>
  <si>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</si>
  <si>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</si>
  <si>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</si>
  <si>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</si>
  <si>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</si>
  <si>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</si>
  <si>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</si>
  <si>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</si>
  <si>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</si>
  <si>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</si>
  <si>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</si>
  <si>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</si>
  <si>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</si>
  <si>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</si>
  <si>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</si>
  <si>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</si>
  <si>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</si>
  <si>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</si>
  <si>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</si>
  <si>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</si>
  <si>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</si>
  <si>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</si>
  <si>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</si>
  <si>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</si>
  <si>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</si>
  <si>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</si>
  <si>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</si>
  <si>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</si>
  <si>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</si>
  <si>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</si>
  <si>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</si>
  <si>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</si>
  <si>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</si>
  <si>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</si>
  <si>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</si>
  <si>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</si>
  <si>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</si>
  <si>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</si>
  <si>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</si>
  <si>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</si>
  <si>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</si>
  <si>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</si>
  <si>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</si>
  <si>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</si>
  <si>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</si>
  <si>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</si>
  <si>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</si>
  <si>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</si>
  <si>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</si>
  <si>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</si>
  <si>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</si>
  <si>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</si>
  <si>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</si>
  <si>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</si>
  <si>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</si>
  <si>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</si>
  <si>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</si>
  <si>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</si>
  <si>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</si>
  <si>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</si>
  <si>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</si>
  <si>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</si>
  <si>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</si>
  <si>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</si>
  <si>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</si>
  <si>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</si>
  <si>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</si>
  <si>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</si>
  <si>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</si>
  <si>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</si>
  <si>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</si>
  <si>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</si>
  <si>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</si>
  <si>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</si>
  <si>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</si>
  <si>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</si>
  <si>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</si>
  <si>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</si>
  <si>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</si>
  <si>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</si>
  <si>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</si>
  <si>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</si>
  <si>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</si>
  <si>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</si>
  <si>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</si>
  <si>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</si>
  <si>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</si>
  <si>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</si>
  <si>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</si>
  <si>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</si>
  <si>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</si>
  <si>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</si>
  <si>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</si>
  <si>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</si>
  <si>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</si>
  <si>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</si>
  <si>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</si>
  <si>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</si>
  <si>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</si>
  <si>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</si>
  <si>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</si>
  <si>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</si>
  <si>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</si>
  <si>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</si>
  <si>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</si>
  <si>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</si>
  <si>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</si>
  <si>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</si>
  <si>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</si>
  <si>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</si>
  <si>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</si>
  <si>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</si>
  <si>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</si>
  <si>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</si>
  <si>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</si>
  <si>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</si>
  <si>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</si>
  <si>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</si>
  <si>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</si>
  <si>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</si>
  <si>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</si>
  <si>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</si>
  <si>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</si>
  <si>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</si>
  <si>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</si>
  <si>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</si>
  <si>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</si>
  <si>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</si>
  <si>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</si>
  <si>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</si>
  <si>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</si>
  <si>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</si>
  <si>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</si>
  <si>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</si>
  <si>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</si>
  <si>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</si>
  <si>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</si>
  <si>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</si>
  <si>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</si>
  <si>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</si>
  <si>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</si>
  <si>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</si>
  <si>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</si>
  <si>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</si>
  <si>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</si>
  <si>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</si>
  <si>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</si>
  <si>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</si>
  <si>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</si>
  <si>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</si>
  <si>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</si>
  <si>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</si>
  <si>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</si>
  <si>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</si>
  <si>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</si>
  <si>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</si>
  <si>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</si>
  <si>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</si>
  <si>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</si>
  <si>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</si>
  <si>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</si>
  <si>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</si>
  <si>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</si>
  <si>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</si>
  <si>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</si>
  <si>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</si>
  <si>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</si>
  <si>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</si>
  <si>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</si>
  <si>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</si>
  <si>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</si>
  <si>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</si>
  <si>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</si>
  <si>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</si>
  <si>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</si>
  <si>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</si>
  <si>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</si>
  <si>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</si>
  <si>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</si>
  <si>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</si>
  <si>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</si>
  <si>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</si>
  <si>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</si>
  <si>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</si>
  <si>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</si>
  <si>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</si>
  <si>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</si>
  <si>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</si>
  <si>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</si>
  <si>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</si>
  <si>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</si>
  <si>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</si>
  <si>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</si>
  <si>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</si>
  <si>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</si>
  <si>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</si>
  <si>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</si>
  <si>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</si>
  <si>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</si>
  <si>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</si>
  <si>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</si>
  <si>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</si>
  <si>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</si>
  <si>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</si>
  <si>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</si>
  <si>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</si>
  <si>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</si>
  <si>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</si>
  <si>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</si>
  <si>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</si>
  <si>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</si>
  <si>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</si>
  <si>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</si>
  <si>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</si>
  <si>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</si>
  <si>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</si>
  <si>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</si>
  <si>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</si>
  <si>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</si>
  <si>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</si>
  <si>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</si>
  <si>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</si>
  <si>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</si>
  <si>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</si>
  <si>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</si>
  <si>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</si>
  <si>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</si>
  <si>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</si>
  <si>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</si>
  <si>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</si>
  <si>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</si>
  <si>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</si>
  <si>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</si>
  <si>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</si>
  <si>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</si>
  <si>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</si>
  <si>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</si>
  <si>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</si>
  <si>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</si>
  <si>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</si>
  <si>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</si>
  <si>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</si>
  <si>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</si>
  <si>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</si>
  <si>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</si>
  <si>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</si>
  <si>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</si>
  <si>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</si>
  <si>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</si>
  <si>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</si>
  <si>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</si>
  <si>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</si>
  <si>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</si>
  <si>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</si>
  <si>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</si>
  <si>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</si>
  <si>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</si>
  <si>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</si>
  <si>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</si>
  <si>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</si>
  <si>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</si>
  <si>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</si>
  <si>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</si>
  <si>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</si>
  <si>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</si>
  <si>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</si>
  <si>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</si>
  <si>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</si>
  <si>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</si>
  <si>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</si>
  <si>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</si>
  <si>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</si>
  <si>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</si>
  <si>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</si>
  <si>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</si>
  <si>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</si>
  <si>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</si>
  <si>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</si>
  <si>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</si>
  <si>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</si>
  <si>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</si>
  <si>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</si>
  <si>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</si>
  <si>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</si>
  <si>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</si>
  <si>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</si>
  <si>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</si>
  <si>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</si>
  <si>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</si>
  <si>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</si>
  <si>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</si>
  <si>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</si>
  <si>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</si>
  <si>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</si>
  <si>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</si>
  <si>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</si>
  <si>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</si>
  <si>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</si>
  <si>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</si>
  <si>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</si>
  <si>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</si>
  <si>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</si>
  <si>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</si>
  <si>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</si>
  <si>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</si>
  <si>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</si>
  <si>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</si>
  <si>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</si>
  <si>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</si>
  <si>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</si>
  <si>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</si>
  <si>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</si>
  <si>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</si>
  <si>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</si>
  <si>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</si>
  <si>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</si>
  <si>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</si>
  <si>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</si>
  <si>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</si>
  <si>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</si>
  <si>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</si>
  <si>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</si>
  <si>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</si>
  <si>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</si>
  <si>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</si>
  <si>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</si>
  <si>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</si>
  <si>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</si>
  <si>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</si>
  <si>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</si>
  <si>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</si>
  <si>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</si>
  <si>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</si>
  <si>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</si>
  <si>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</si>
  <si>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</si>
  <si>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</si>
  <si>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</si>
  <si>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</si>
  <si>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</si>
  <si>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</si>
  <si>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</si>
  <si>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</si>
  <si>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</si>
  <si>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</si>
  <si>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</si>
  <si>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</si>
  <si>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</si>
  <si>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</si>
  <si>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</si>
  <si>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</si>
  <si>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</si>
  <si>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</si>
  <si>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</si>
  <si>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</si>
  <si>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</si>
  <si>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</si>
  <si>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</si>
  <si>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</si>
  <si>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</si>
  <si>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</si>
  <si>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</si>
  <si>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</si>
  <si>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</si>
  <si>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</si>
  <si>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</si>
  <si>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</si>
  <si>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</si>
  <si>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</si>
  <si>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</si>
  <si>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</si>
  <si>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</si>
  <si>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</si>
  <si>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</si>
  <si>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</si>
  <si>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</si>
  <si>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</si>
  <si>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</si>
  <si>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</si>
  <si>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</si>
  <si>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</si>
  <si>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</si>
  <si>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</si>
  <si>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</si>
  <si>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</si>
  <si>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</si>
  <si>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</si>
  <si>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</si>
  <si>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</si>
  <si>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</si>
  <si>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</si>
  <si>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</si>
  <si>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</si>
  <si>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</si>
  <si>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</si>
  <si>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</si>
  <si>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</si>
  <si>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</si>
  <si>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</si>
  <si>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</si>
  <si>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</si>
  <si>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</si>
  <si>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</si>
  <si>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</si>
  <si>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</si>
  <si>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</si>
  <si>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</si>
  <si>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</si>
  <si>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</si>
  <si>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</si>
  <si>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</si>
  <si>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</si>
  <si>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</si>
  <si>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</si>
  <si>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</si>
  <si>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</si>
  <si>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</si>
  <si>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</si>
  <si>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</si>
  <si>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</si>
  <si>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</si>
  <si>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</si>
  <si>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</si>
  <si>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</si>
  <si>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</si>
  <si>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</si>
  <si>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</si>
  <si>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</si>
  <si>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</si>
  <si>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</si>
  <si>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</si>
  <si>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</si>
  <si>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</si>
  <si>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</si>
  <si>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</si>
  <si>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</si>
  <si>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</si>
  <si>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</si>
  <si>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</si>
  <si>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</si>
  <si>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</si>
  <si>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</si>
  <si>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</si>
  <si>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</si>
  <si>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</si>
  <si>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</si>
  <si>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</si>
  <si>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</si>
  <si>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</si>
  <si>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</si>
  <si>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</si>
  <si>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</si>
  <si>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</si>
  <si>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</si>
  <si>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</si>
  <si>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</si>
  <si>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</si>
  <si>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</si>
  <si>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</si>
  <si>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</si>
  <si>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</si>
  <si>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</si>
  <si>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</si>
  <si>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</si>
  <si>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</si>
  <si>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</si>
  <si>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</si>
  <si>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</si>
  <si>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</si>
  <si>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</si>
  <si>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</si>
  <si>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</si>
  <si>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</si>
  <si>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</si>
  <si>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</si>
  <si>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</si>
  <si>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</si>
  <si>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</si>
  <si>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</si>
  <si>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</si>
  <si>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</si>
  <si>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</si>
  <si>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</si>
  <si>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</si>
  <si>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</si>
  <si>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</si>
  <si>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</si>
  <si>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</si>
  <si>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</si>
  <si>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</si>
  <si>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</si>
  <si>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</si>
  <si>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</si>
  <si>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</si>
  <si>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</si>
  <si>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</si>
  <si>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</si>
  <si>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</si>
  <si>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</si>
  <si>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</si>
  <si>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</si>
  <si>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</si>
  <si>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</si>
  <si>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</si>
  <si>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</si>
  <si>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</si>
  <si>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</si>
  <si>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</si>
  <si>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</si>
  <si>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</si>
  <si>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</si>
  <si>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</si>
  <si>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</si>
  <si>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</si>
  <si>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</si>
  <si>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</si>
  <si>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</si>
  <si>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</si>
  <si>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</si>
  <si>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</si>
  <si>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</si>
  <si>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</si>
  <si>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</si>
  <si>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</si>
  <si>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</si>
  <si>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</si>
  <si>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</si>
  <si>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</si>
  <si>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</si>
  <si>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</si>
  <si>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</si>
  <si>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</si>
  <si>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</si>
  <si>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</si>
  <si>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</si>
  <si>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</si>
  <si>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</si>
  <si>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</si>
  <si>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</si>
  <si>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</si>
  <si>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</si>
  <si>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</si>
  <si>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</si>
  <si>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</si>
  <si>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</si>
  <si>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</si>
  <si>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</si>
  <si>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</si>
  <si>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</si>
  <si>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</si>
  <si>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</si>
  <si>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</si>
  <si>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</si>
  <si>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</si>
  <si>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</si>
  <si>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</si>
  <si>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</si>
  <si>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</si>
  <si>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</si>
  <si>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</si>
  <si>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</si>
  <si>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</si>
  <si>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</si>
  <si>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</si>
  <si>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</si>
  <si>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</si>
  <si>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</si>
  <si>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</si>
  <si>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</si>
  <si>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</si>
  <si>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</si>
  <si>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</si>
  <si>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</si>
  <si>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</si>
  <si>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</si>
  <si>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</si>
  <si>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</si>
  <si>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</si>
  <si>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</si>
  <si>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</si>
  <si>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</si>
  <si>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</si>
  <si>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</si>
  <si>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</si>
  <si>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</si>
  <si>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</si>
  <si>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</si>
  <si>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</si>
  <si>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</si>
  <si>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</si>
  <si>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</si>
  <si>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</si>
  <si>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</si>
  <si>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</si>
  <si>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</si>
  <si>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</si>
  <si>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</si>
  <si>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</si>
  <si>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</si>
  <si>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</si>
  <si>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</si>
  <si>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</si>
  <si>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</si>
  <si>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</si>
  <si>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</si>
  <si>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</si>
  <si>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</si>
  <si>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</si>
  <si>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</si>
  <si>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</si>
  <si>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</si>
  <si>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</si>
  <si>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</si>
  <si>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</si>
  <si>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</si>
  <si>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</si>
  <si>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</si>
  <si>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</si>
  <si>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</si>
  <si>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</si>
  <si>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</si>
  <si>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</si>
  <si>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</si>
  <si>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</si>
  <si>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</si>
  <si>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</si>
  <si>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</si>
  <si>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</si>
  <si>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</si>
  <si>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</si>
  <si>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</si>
  <si>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</si>
  <si>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</si>
  <si>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</si>
  <si>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</si>
  <si>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</si>
  <si>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</si>
  <si>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</si>
  <si>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</si>
  <si>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</si>
  <si>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</si>
  <si>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</si>
  <si>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</si>
  <si>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</si>
  <si>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</si>
  <si>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</si>
  <si>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</si>
  <si>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</si>
  <si>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</si>
  <si>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</si>
  <si>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</si>
  <si>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</si>
  <si>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</si>
  <si>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</si>
  <si>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</si>
  <si>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</si>
  <si>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</si>
  <si>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</si>
  <si>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</si>
  <si>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</si>
  <si>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</si>
  <si>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</si>
  <si>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</si>
  <si>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</si>
  <si>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</si>
  <si>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</si>
  <si>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</si>
  <si>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</si>
  <si>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</si>
  <si>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</si>
  <si>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</si>
  <si>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</si>
  <si>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</si>
  <si>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</si>
  <si>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</si>
  <si>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</si>
  <si>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</si>
  <si>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</si>
  <si>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</si>
  <si>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</si>
  <si>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</si>
  <si>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</si>
  <si>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</si>
  <si>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</si>
  <si>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</si>
  <si>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</si>
  <si>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</si>
  <si>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</si>
  <si>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</si>
  <si>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</si>
  <si>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</si>
  <si>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</si>
  <si>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</si>
  <si>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</si>
  <si>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</si>
  <si>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</si>
  <si>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</si>
  <si>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</si>
  <si>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</si>
  <si>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</si>
  <si>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</si>
  <si>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</si>
  <si>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</si>
  <si>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</si>
  <si>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</si>
  <si>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</si>
  <si>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</si>
  <si>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</si>
  <si>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</si>
  <si>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</si>
  <si>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</si>
  <si>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</si>
  <si>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</si>
  <si>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</si>
  <si>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</si>
  <si>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</si>
  <si>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</si>
  <si>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</si>
  <si>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</si>
  <si>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</si>
  <si>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</si>
  <si>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</si>
  <si>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</si>
  <si>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</si>
  <si>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</si>
  <si>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</si>
  <si>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</si>
  <si>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</si>
  <si>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</si>
  <si>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</si>
  <si>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</si>
  <si>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</si>
  <si>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</si>
  <si>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</si>
  <si>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</si>
  <si>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</si>
  <si>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</si>
  <si>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</si>
  <si>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</si>
  <si>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</si>
  <si>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</si>
  <si>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</si>
  <si>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</si>
  <si>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</si>
  <si>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</si>
  <si>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</si>
  <si>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</si>
  <si>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</si>
  <si>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</si>
  <si>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</si>
  <si>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</si>
  <si>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</si>
  <si>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</si>
  <si>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</si>
  <si>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</si>
  <si>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</si>
  <si>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</si>
  <si>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</si>
  <si>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</si>
  <si>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</si>
  <si>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</si>
  <si>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</si>
  <si>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</si>
  <si>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</si>
  <si>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</si>
  <si>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</si>
  <si>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</si>
  <si>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</si>
  <si>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</si>
  <si>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</si>
  <si>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</si>
  <si>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</si>
  <si>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</si>
  <si>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</si>
  <si>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</si>
  <si>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</si>
  <si>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</si>
  <si>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</si>
  <si>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</si>
  <si>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</si>
  <si>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</si>
  <si>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</si>
  <si>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</si>
  <si>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</si>
  <si>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</si>
  <si>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</si>
  <si>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</si>
  <si>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</si>
  <si>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</si>
  <si>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</si>
  <si>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</si>
  <si>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</si>
  <si>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</si>
  <si>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</si>
  <si>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</si>
  <si>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</si>
  <si>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</si>
  <si>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</si>
  <si>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</si>
  <si>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</si>
  <si>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</si>
  <si>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</si>
  <si>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</si>
  <si>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</si>
  <si>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</si>
  <si>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</si>
  <si>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</si>
  <si>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</si>
  <si>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</si>
  <si>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</si>
  <si>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</si>
  <si>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</si>
  <si>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</si>
  <si>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</si>
  <si>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</si>
  <si>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</si>
  <si>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</si>
  <si>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</si>
  <si>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</si>
  <si>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</si>
  <si>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</si>
  <si>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</si>
  <si>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</si>
  <si>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</si>
  <si>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</si>
  <si>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</si>
  <si>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</si>
  <si>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</si>
  <si>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</si>
  <si>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</si>
  <si>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</si>
  <si>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</si>
  <si>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</si>
  <si>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</si>
  <si>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</si>
  <si>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</si>
  <si>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</si>
  <si>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</si>
  <si>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</si>
  <si>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</si>
  <si>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</si>
  <si>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</si>
  <si>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</si>
  <si>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</si>
  <si>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</si>
  <si>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</si>
  <si>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</si>
  <si>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</si>
  <si>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</si>
  <si>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</si>
  <si>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</si>
  <si>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</si>
  <si>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</si>
  <si>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</si>
  <si>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</si>
  <si>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</si>
  <si>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</si>
  <si>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</si>
  <si>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</si>
  <si>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</si>
  <si>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</si>
  <si>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</si>
  <si>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</si>
  <si>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</si>
  <si>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</si>
  <si>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</si>
  <si>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</si>
  <si>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</si>
  <si>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</si>
  <si>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</si>
  <si>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</si>
  <si>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</si>
  <si>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</si>
  <si>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</si>
  <si>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</si>
  <si>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</si>
  <si>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</si>
  <si>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</si>
  <si>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</si>
  <si>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</si>
  <si>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</si>
  <si>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</si>
  <si>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</si>
  <si>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</si>
  <si>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</si>
  <si>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</si>
  <si>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</si>
  <si>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</si>
  <si>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</si>
  <si>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</si>
  <si>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</si>
  <si>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</si>
  <si>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</si>
  <si>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</si>
  <si>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</si>
  <si>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</si>
  <si>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</si>
  <si>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</si>
  <si>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</si>
  <si>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</si>
  <si>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</si>
  <si>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</si>
  <si>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</si>
  <si>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</si>
  <si>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</si>
  <si>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</si>
  <si>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</si>
  <si>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</si>
  <si>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</si>
  <si>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</si>
  <si>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</si>
  <si>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</si>
  <si>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</si>
  <si>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</si>
  <si>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</si>
  <si>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</si>
  <si>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</si>
  <si>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</si>
  <si>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</si>
  <si>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</si>
  <si>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</si>
  <si>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</si>
  <si>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</si>
  <si>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</si>
  <si>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</si>
  <si>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</si>
  <si>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</si>
  <si>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</si>
  <si>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</si>
  <si>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</si>
  <si>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</si>
  <si>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</si>
  <si>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</si>
  <si>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</si>
  <si>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</si>
  <si>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</si>
  <si>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</si>
  <si>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</si>
  <si>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</si>
  <si>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</si>
  <si>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</si>
  <si>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</si>
  <si>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</si>
  <si>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</si>
  <si>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</si>
  <si>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</si>
  <si>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</si>
  <si>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</si>
  <si>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</si>
  <si>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</si>
  <si>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</si>
  <si>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</si>
  <si>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</si>
  <si>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</si>
  <si>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</si>
  <si>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</si>
  <si>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</si>
  <si>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</si>
  <si>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</si>
  <si>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</si>
  <si>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</si>
  <si>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</si>
  <si>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</si>
  <si>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</si>
  <si>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</si>
  <si>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</si>
  <si>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</si>
  <si>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</si>
  <si>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</si>
  <si>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</si>
  <si>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</si>
  <si>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</si>
  <si>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</si>
  <si>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</si>
  <si>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</si>
  <si>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</si>
  <si>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</si>
  <si>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</si>
  <si>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</si>
  <si>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</si>
  <si>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</si>
  <si>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</si>
  <si>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</si>
  <si>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</si>
  <si>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</si>
  <si>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</si>
  <si>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</si>
  <si>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</si>
  <si>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</si>
  <si>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</si>
  <si>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</si>
  <si>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</si>
  <si>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</si>
  <si>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</si>
  <si>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</si>
  <si>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</si>
  <si>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</si>
  <si>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</si>
  <si>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</si>
  <si>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</si>
  <si>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</si>
  <si>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</si>
  <si>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</si>
  <si>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</si>
  <si>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</si>
  <si>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</si>
  <si>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</si>
  <si>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</si>
  <si>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</si>
  <si>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</si>
  <si>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</si>
  <si>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</si>
  <si>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</si>
  <si>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</si>
  <si>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</si>
  <si>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</si>
  <si>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</si>
  <si>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</si>
  <si>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</si>
  <si>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</si>
  <si>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</si>
  <si>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</si>
  <si>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</si>
  <si>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</si>
  <si>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</si>
  <si>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</si>
  <si>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</si>
  <si>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</si>
  <si>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</si>
  <si>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</si>
  <si>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</si>
  <si>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</si>
  <si>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</si>
  <si>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</si>
  <si>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</si>
  <si>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</si>
  <si>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</si>
  <si>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</si>
  <si>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</si>
  <si>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</si>
  <si>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</si>
  <si>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</si>
  <si>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</si>
  <si>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</si>
  <si>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</si>
  <si>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</si>
  <si>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</si>
  <si>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</si>
  <si>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</si>
  <si>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</si>
  <si>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</si>
  <si>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</si>
  <si>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</si>
  <si>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</si>
  <si>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</si>
  <si>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</si>
  <si>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</si>
  <si>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</si>
  <si>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</si>
  <si>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</si>
  <si>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</si>
  <si>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</si>
  <si>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</si>
  <si>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</si>
  <si>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</si>
  <si>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</si>
  <si>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</si>
  <si>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</si>
  <si>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</si>
  <si>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</si>
  <si>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</si>
  <si>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</si>
  <si>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</si>
  <si>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</si>
  <si>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</si>
  <si>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</si>
  <si>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</si>
  <si>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</si>
  <si>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</si>
  <si>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</si>
  <si>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</si>
  <si>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</si>
  <si>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</si>
  <si>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</si>
  <si>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</si>
  <si>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</si>
  <si>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</si>
  <si>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</si>
  <si>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</si>
  <si>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</si>
  <si>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</si>
  <si>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</si>
  <si>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</si>
  <si>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</si>
  <si>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</si>
  <si>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</si>
  <si>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</si>
  <si>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</si>
  <si>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</si>
  <si>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</si>
  <si>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</si>
  <si>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</si>
  <si>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</si>
  <si>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</si>
  <si>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</si>
  <si>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</si>
  <si>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</si>
  <si>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</si>
  <si>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</si>
  <si>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</si>
  <si>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</si>
  <si>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</si>
  <si>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</si>
  <si>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</si>
  <si>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</si>
  <si>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</si>
  <si>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</si>
  <si>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</si>
  <si>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</si>
  <si>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</si>
  <si>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</si>
  <si>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</si>
  <si>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</si>
  <si>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</si>
  <si>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</si>
  <si>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</si>
  <si>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</si>
  <si>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</si>
  <si>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</si>
  <si>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</si>
  <si>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</si>
  <si>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</si>
  <si>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</si>
  <si>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</si>
  <si>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</si>
  <si>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</si>
  <si>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</si>
  <si>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</si>
  <si>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</si>
  <si>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</si>
  <si>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</si>
  <si>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</si>
  <si>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</si>
  <si>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</si>
  <si>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</si>
  <si>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</si>
  <si>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</si>
  <si>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</si>
  <si>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</si>
  <si>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</si>
  <si>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</si>
  <si>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</si>
  <si>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</si>
  <si>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</si>
  <si>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</si>
  <si>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</si>
  <si>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</si>
  <si>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</si>
  <si>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</si>
  <si>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</si>
  <si>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</si>
  <si>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</si>
  <si>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</si>
  <si>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</si>
  <si>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</si>
  <si>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</si>
  <si>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</si>
  <si>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</si>
  <si>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</si>
  <si>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</si>
  <si>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</si>
  <si>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</si>
  <si>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</si>
  <si>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</si>
  <si>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</si>
  <si>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</si>
  <si>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</si>
  <si>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</si>
  <si>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</si>
  <si>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</si>
  <si>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</si>
  <si>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</si>
  <si>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</si>
  <si>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</si>
  <si>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</si>
  <si>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</si>
  <si>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</si>
  <si>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</si>
  <si>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</si>
  <si>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</si>
  <si>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</si>
  <si>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</si>
  <si>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</si>
  <si>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</si>
  <si>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</si>
  <si>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</si>
  <si>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</si>
  <si>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</si>
  <si>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</si>
  <si>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</si>
  <si>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</si>
  <si>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</si>
  <si>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</si>
  <si>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</si>
  <si>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</si>
  <si>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</si>
  <si>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</si>
  <si>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</si>
  <si>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</si>
  <si>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</si>
  <si>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</si>
  <si>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</si>
  <si>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</si>
  <si>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</si>
  <si>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</si>
  <si>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</si>
  <si>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</si>
  <si>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</si>
  <si>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</si>
  <si>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</si>
  <si>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</si>
  <si>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</si>
  <si>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</si>
  <si>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</si>
  <si>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</si>
  <si>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</si>
  <si>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</si>
  <si>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</si>
  <si>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</si>
  <si>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</si>
  <si>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</si>
  <si>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</si>
  <si>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</si>
  <si>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</si>
  <si>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</si>
  <si>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</si>
  <si>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</si>
  <si>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</si>
  <si>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</si>
  <si>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</si>
  <si>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</si>
  <si>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</si>
  <si>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</si>
  <si>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</si>
  <si>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</si>
  <si>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</si>
  <si>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</si>
  <si>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</si>
  <si>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</si>
  <si>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</si>
  <si>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</si>
  <si>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</si>
  <si>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</si>
  <si>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</si>
  <si>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</si>
  <si>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</si>
  <si>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</si>
  <si>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</si>
  <si>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</si>
  <si>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</si>
  <si>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</si>
  <si>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</si>
  <si>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</si>
  <si>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</si>
  <si>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</si>
  <si>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</si>
  <si>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</si>
  <si>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</si>
  <si>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</si>
  <si>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</si>
  <si>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</si>
  <si>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</si>
  <si>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</si>
  <si>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</si>
  <si>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</si>
  <si>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</si>
  <si>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</si>
  <si>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</si>
  <si>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</si>
  <si>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</si>
  <si>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</si>
  <si>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</si>
  <si>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</si>
  <si>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</si>
  <si>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</si>
  <si>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</si>
  <si>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</si>
  <si>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</si>
  <si>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</si>
  <si>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</si>
  <si>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</si>
  <si>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</si>
  <si>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</si>
  <si>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</si>
  <si>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</si>
  <si>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</si>
  <si>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</si>
  <si>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</si>
  <si>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</si>
  <si>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</si>
  <si>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</si>
  <si>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</si>
  <si>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</si>
  <si>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</si>
  <si>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</si>
  <si>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</si>
  <si>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</si>
  <si>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</si>
  <si>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</si>
  <si>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</si>
  <si>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</si>
  <si>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</si>
  <si>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</si>
  <si>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</si>
  <si>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</si>
  <si>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</si>
  <si>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</si>
  <si>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</si>
  <si>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</si>
  <si>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</si>
  <si>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</si>
  <si>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</si>
  <si>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</si>
  <si>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</si>
  <si>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</si>
  <si>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</si>
  <si>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</si>
  <si>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</si>
  <si>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</si>
  <si>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</si>
  <si>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</si>
  <si>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</si>
  <si>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</si>
  <si>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</si>
  <si>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</si>
  <si>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</si>
  <si>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</si>
  <si>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</si>
  <si>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</si>
  <si>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</si>
  <si>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</si>
  <si>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</si>
  <si>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</si>
  <si>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</si>
  <si>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</si>
  <si>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</si>
  <si>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</si>
  <si>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</si>
  <si>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</si>
  <si>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</si>
  <si>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</si>
  <si>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</si>
  <si>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</si>
  <si>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</si>
  <si>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</si>
  <si>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</si>
  <si>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</si>
  <si>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</si>
  <si>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</si>
  <si>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</si>
  <si>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</si>
  <si>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</si>
  <si>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</si>
  <si>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</si>
  <si>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</si>
  <si>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</si>
  <si>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</si>
  <si>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</si>
  <si>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</si>
  <si>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</si>
  <si>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</si>
  <si>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</si>
  <si>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</si>
  <si>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</si>
  <si>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</si>
  <si>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</si>
  <si>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</si>
  <si>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</si>
  <si>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</si>
  <si>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</si>
  <si>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</si>
  <si>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</si>
  <si>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</si>
  <si>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</si>
  <si>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</si>
  <si>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</si>
  <si>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</si>
  <si>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</si>
  <si>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</si>
  <si>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</si>
  <si>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</si>
  <si>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</si>
  <si>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</si>
  <si>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</si>
  <si>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</si>
  <si>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</si>
  <si>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</si>
  <si>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</si>
  <si>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</si>
  <si>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</si>
  <si>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</si>
  <si>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</si>
  <si>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</si>
  <si>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</si>
  <si>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</si>
  <si>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</si>
  <si>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</si>
  <si>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</si>
  <si>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</si>
  <si>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</si>
  <si>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</si>
  <si>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</si>
  <si>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</si>
  <si>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</si>
  <si>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</si>
  <si>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</si>
  <si>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</si>
  <si>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</si>
  <si>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</si>
  <si>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</si>
  <si>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</si>
  <si>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</si>
  <si>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</si>
  <si>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</si>
  <si>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</si>
  <si>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</si>
  <si>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</si>
  <si>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</si>
  <si>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</si>
  <si>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</si>
  <si>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</si>
  <si>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</si>
  <si>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</si>
  <si>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</si>
  <si>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</si>
  <si>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</si>
  <si>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</si>
  <si>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</si>
  <si>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</si>
  <si>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</si>
  <si>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</si>
  <si>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</si>
  <si>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</si>
  <si>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</si>
  <si>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</si>
  <si>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</si>
  <si>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</si>
  <si>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</si>
  <si>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</si>
  <si>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</si>
  <si>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</si>
  <si>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</si>
  <si>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</si>
  <si>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</si>
  <si>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</si>
  <si>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</si>
  <si>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</si>
  <si>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</si>
  <si>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</si>
  <si>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</si>
  <si>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</si>
  <si>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</si>
  <si>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</si>
  <si>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</si>
  <si>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</si>
  <si>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</si>
  <si>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</si>
  <si>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</si>
  <si>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</si>
  <si>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</si>
  <si>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</si>
  <si>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</si>
  <si>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</si>
  <si>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</si>
  <si>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</si>
  <si>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</si>
  <si>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</si>
  <si>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</si>
  <si>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</si>
  <si>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</si>
  <si>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</si>
  <si>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</si>
  <si>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</si>
  <si>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</si>
  <si>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</si>
  <si>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</si>
  <si>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</si>
  <si>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</si>
  <si>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</si>
  <si>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</si>
  <si>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</si>
  <si>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</si>
  <si>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</si>
  <si>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</si>
  <si>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</si>
  <si>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</si>
  <si>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</si>
  <si>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</si>
  <si>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</si>
  <si>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</si>
  <si>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</si>
  <si>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</si>
  <si>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</si>
  <si>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</si>
  <si>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</si>
  <si>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</si>
  <si>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</si>
  <si>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</si>
  <si>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</si>
  <si>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</si>
  <si>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</si>
  <si>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</si>
  <si>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</si>
  <si>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</si>
  <si>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</si>
  <si>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</si>
  <si>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</si>
  <si>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</si>
  <si>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</si>
  <si>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</si>
  <si>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</si>
  <si>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</si>
  <si>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</si>
  <si>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</si>
  <si>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</si>
  <si>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</si>
  <si>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</si>
  <si>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</si>
  <si>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</si>
  <si>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</si>
  <si>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</si>
  <si>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</si>
  <si>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</si>
  <si>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</si>
  <si>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</si>
  <si>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</si>
  <si>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</si>
  <si>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</si>
  <si>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</si>
  <si>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</si>
  <si>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</si>
  <si>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</si>
  <si>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</si>
  <si>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</si>
  <si>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</si>
  <si>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</si>
  <si>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</si>
  <si>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</si>
  <si>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</si>
  <si>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</si>
  <si>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</si>
  <si>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</si>
  <si>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</si>
  <si>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</si>
  <si>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</si>
  <si>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</si>
  <si>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</si>
  <si>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</si>
  <si>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</si>
  <si>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</si>
  <si>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</si>
  <si>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</si>
  <si>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</si>
  <si>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</si>
  <si>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</si>
  <si>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</si>
  <si>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</si>
  <si>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</si>
  <si>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</si>
  <si>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</si>
  <si>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</si>
  <si>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</si>
  <si>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</si>
  <si>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</si>
  <si>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</si>
  <si>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</si>
  <si>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</si>
  <si>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</si>
  <si>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</si>
  <si>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</si>
  <si>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</si>
  <si>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</si>
  <si>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</si>
  <si>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</si>
  <si>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</si>
  <si>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</si>
  <si>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</si>
  <si>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</si>
  <si>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</si>
  <si>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</si>
  <si>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</si>
  <si>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</si>
  <si>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</si>
  <si>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</si>
  <si>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</si>
  <si>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</si>
  <si>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</si>
  <si>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</si>
  <si>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</si>
  <si>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</si>
  <si>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</si>
  <si>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</si>
  <si>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</si>
  <si>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</si>
  <si>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</si>
  <si>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</si>
  <si>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</si>
  <si>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</si>
  <si>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</si>
  <si>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</si>
  <si>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</si>
  <si>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</si>
  <si>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</si>
  <si>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</si>
  <si>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</si>
  <si>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</si>
  <si>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</si>
  <si>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</si>
  <si>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</si>
  <si>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</si>
  <si>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</si>
  <si>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</si>
  <si>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</si>
  <si>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</si>
  <si>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</si>
  <si>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</si>
  <si>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</si>
  <si>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</si>
  <si>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</si>
  <si>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</si>
  <si>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</si>
  <si>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</si>
  <si>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</si>
  <si>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</si>
  <si>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</si>
  <si>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</si>
  <si>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</si>
  <si>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</si>
  <si>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</si>
  <si>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</si>
  <si>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</si>
  <si>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</si>
  <si>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</si>
  <si>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</si>
  <si>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</si>
  <si>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</si>
  <si>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</si>
  <si>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</si>
  <si>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</si>
  <si>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</si>
  <si>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</si>
  <si>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</si>
  <si>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</si>
  <si>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</si>
  <si>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</si>
  <si>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</si>
  <si>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</si>
  <si>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</si>
  <si>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</si>
  <si>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</si>
  <si>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</si>
  <si>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</si>
  <si>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</si>
  <si>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</si>
  <si>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</si>
  <si>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</si>
  <si>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</si>
  <si>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</si>
  <si>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</si>
  <si>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</si>
  <si>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</si>
  <si>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</si>
  <si>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</si>
  <si>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</si>
  <si>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</si>
  <si>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</si>
  <si>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</si>
  <si>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</si>
  <si>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</si>
  <si>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</si>
  <si>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</si>
  <si>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</si>
  <si>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</si>
  <si>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</si>
  <si>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</si>
  <si>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</si>
  <si>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</si>
  <si>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</si>
  <si>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</si>
  <si>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</si>
  <si>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</si>
  <si>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</si>
  <si>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</si>
  <si>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</si>
  <si>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</si>
  <si>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</si>
  <si>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</si>
  <si>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</si>
  <si>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</si>
  <si>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</si>
  <si>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</si>
  <si>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</si>
  <si>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</si>
  <si>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</si>
  <si>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</si>
  <si>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</si>
  <si>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</si>
  <si>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</si>
  <si>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</si>
  <si>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</si>
  <si>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</si>
  <si>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</si>
  <si>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</si>
  <si>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</si>
  <si>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</si>
  <si>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</si>
  <si>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</si>
  <si>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</si>
  <si>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</si>
  <si>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</si>
  <si>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</si>
  <si>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</si>
  <si>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</si>
  <si>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</si>
  <si>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</si>
  <si>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</si>
  <si>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</si>
  <si>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</si>
  <si>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</si>
  <si>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</si>
  <si>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</si>
  <si>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</si>
  <si>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</si>
  <si>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</si>
  <si>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</si>
  <si>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</si>
  <si>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</si>
  <si>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</si>
  <si>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</si>
  <si>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</si>
  <si>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</si>
  <si>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</si>
  <si>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</si>
  <si>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</si>
  <si>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</si>
  <si>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</si>
  <si>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</si>
  <si>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</si>
  <si>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</si>
  <si>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</si>
  <si>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</si>
  <si>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</si>
  <si>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</si>
  <si>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</si>
  <si>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</si>
  <si>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</si>
  <si>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</si>
  <si>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</si>
  <si>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</si>
  <si>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</si>
  <si>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</si>
  <si>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</si>
  <si>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</si>
  <si>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</si>
  <si>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</si>
  <si>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</si>
  <si>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</si>
  <si>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</si>
  <si>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</si>
  <si>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</si>
  <si>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</si>
  <si>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</si>
  <si>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</si>
  <si>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</si>
  <si>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</si>
  <si>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</si>
  <si>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</si>
  <si>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</si>
  <si>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</si>
  <si>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</si>
  <si>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</si>
  <si>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</si>
  <si>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</si>
  <si>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</si>
  <si>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</si>
  <si>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</si>
  <si>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</si>
  <si>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</si>
  <si>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</si>
  <si>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</si>
  <si>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</si>
  <si>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</si>
  <si>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</si>
  <si>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</si>
  <si>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</si>
  <si>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GAVETA DE RECHAZO LLENA</t>
  </si>
  <si>
    <t>GAVETA DE DEPOSITO LLENA</t>
  </si>
  <si>
    <t>Acevedo Dominguez, Victor Leonardo</t>
  </si>
  <si>
    <t>Abastecido</t>
  </si>
  <si>
    <t>3 Gavetas Vacías</t>
  </si>
  <si>
    <t>LECTOR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</si>
  <si>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</si>
  <si>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</si>
  <si>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</si>
  <si>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</si>
  <si>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</si>
  <si>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</si>
  <si>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</si>
  <si>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Sin Efectivo Abastecido</t>
  </si>
  <si>
    <t>Gavetas Vacias Reportadas</t>
  </si>
  <si>
    <t>Gavetas Rechazo Solucionadas</t>
  </si>
  <si>
    <t>Observacion</t>
  </si>
  <si>
    <t>Hold</t>
  </si>
  <si>
    <t>2 Gavetas Vacías + 1 Fallando</t>
  </si>
  <si>
    <t xml:space="preserve">Gil Carrera, Santiago </t>
  </si>
  <si>
    <t>SIN ACTIVIDAD DE RETIRO</t>
  </si>
  <si>
    <t xml:space="preserve">GAVETA DE RECHAZO LLENA </t>
  </si>
  <si>
    <t>ReservaC Norte</t>
  </si>
  <si>
    <t xml:space="preserve">De Leon Morillo, Nelson </t>
  </si>
  <si>
    <t xml:space="preserve">ATM estacion Next Cumbre </t>
  </si>
  <si>
    <t>DRBR361</t>
  </si>
  <si>
    <t>06 Junio de 2021</t>
  </si>
  <si>
    <t>Closed</t>
  </si>
  <si>
    <t>3335910659</t>
  </si>
  <si>
    <t>3335910653</t>
  </si>
  <si>
    <t xml:space="preserve"> TARJETA TRABADA</t>
  </si>
  <si>
    <t>3335910652</t>
  </si>
  <si>
    <t>3335910651</t>
  </si>
  <si>
    <t>3335910650</t>
  </si>
  <si>
    <t>3335910647</t>
  </si>
  <si>
    <t>3335910673</t>
  </si>
  <si>
    <t>3335910672</t>
  </si>
  <si>
    <t>3335910671</t>
  </si>
  <si>
    <t>3335910670</t>
  </si>
  <si>
    <t>3335910669</t>
  </si>
  <si>
    <t>LECTOR VANDALIZADO</t>
  </si>
  <si>
    <t>Reyes Martinez, Samuel Elymax</t>
  </si>
  <si>
    <t>3335910668</t>
  </si>
  <si>
    <t>Henriquez Diaz, Felipe Angelin</t>
  </si>
  <si>
    <t>3335910667</t>
  </si>
  <si>
    <t>3335910665</t>
  </si>
  <si>
    <t>3335910664</t>
  </si>
  <si>
    <t>3335910662</t>
  </si>
  <si>
    <t>3335910661</t>
  </si>
  <si>
    <t>3335910660</t>
  </si>
  <si>
    <t>3335910689 </t>
  </si>
  <si>
    <t>3335910690 </t>
  </si>
  <si>
    <t>ATM Estación Next La Cumbre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</si>
</sst>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1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50" fillId="0" borderId="0"/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</cellStyleXfs>
  <cellXfs count="205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7" xfId="0" applyNumberFormat="1" applyFont="1" applyFill="1" applyBorder="1" applyAlignment="1">
      <alignment horizontal="center" vertical="center"/>
    </xf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22" fontId="33" fillId="5" borderId="45" xfId="0" applyNumberFormat="1" applyFont="1" applyFill="1" applyBorder="1" applyAlignment="1">
      <alignment horizontal="center" vertic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22" fontId="6" fillId="5" borderId="50" xfId="0" applyNumberFormat="1" applyFont="1" applyFill="1" applyBorder="1" applyAlignment="1">
      <alignment horizontal="center" vertical="center"/>
    </xf>
    <xf numFmtId="0" fontId="33" fillId="5" borderId="50" xfId="0" applyFont="1" applyFill="1" applyBorder="1" applyAlignment="1">
      <alignment horizontal="center" vertical="center"/>
    </xf>
    <xf numFmtId="0" fontId="0" fillId="0" borderId="0" xfId="0"/>
    <xf numFmtId="0" fontId="11" fillId="5" borderId="50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0" fillId="0" borderId="0" xfId="0"/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63" xfId="0" applyFont="1" applyFill="1" applyBorder="1" applyAlignment="1" applyProtection="1">
      <alignment horizontal="right" vertical="center" wrapText="1"/>
    </xf>
    <xf numFmtId="0" fontId="32" fillId="0" borderId="63" xfId="0" applyFont="1" applyFill="1" applyBorder="1" applyAlignment="1" applyProtection="1">
      <alignment vertical="center" wrapText="1"/>
    </xf>
    <xf numFmtId="0" fontId="0" fillId="0" borderId="63" xfId="0" applyBorder="1"/>
    <xf numFmtId="0" fontId="0" fillId="0" borderId="45" xfId="0" applyBorder="1"/>
    <xf numFmtId="0" fontId="16" fillId="6" borderId="63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63" xfId="0" applyNumberFormat="1" applyFont="1" applyFill="1" applyBorder="1" applyAlignment="1">
      <alignment horizontal="center" vertical="center" wrapText="1"/>
    </xf>
    <xf numFmtId="0" fontId="4" fillId="4" borderId="63" xfId="0" applyFont="1" applyFill="1" applyBorder="1" applyAlignment="1">
      <alignment horizontal="center" vertical="center" wrapText="1"/>
    </xf>
    <xf numFmtId="0" fontId="6" fillId="4" borderId="63" xfId="0" applyFont="1" applyFill="1" applyBorder="1" applyAlignment="1">
      <alignment horizontal="center" vertical="center" wrapText="1"/>
    </xf>
    <xf numFmtId="0" fontId="3" fillId="4" borderId="67" xfId="0" applyFont="1" applyFill="1" applyBorder="1" applyAlignment="1">
      <alignment horizontal="center" vertical="center" wrapText="1"/>
    </xf>
    <xf numFmtId="0" fontId="11" fillId="5" borderId="63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11" fillId="5" borderId="68" xfId="0" applyNumberFormat="1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/>
    </xf>
    <xf numFmtId="0" fontId="33" fillId="5" borderId="68" xfId="0" applyFont="1" applyFill="1" applyBorder="1" applyAlignment="1">
      <alignment horizontal="center" vertical="center"/>
    </xf>
    <xf numFmtId="22" fontId="6" fillId="5" borderId="68" xfId="0" applyNumberFormat="1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6" fillId="5" borderId="28" xfId="0" applyFont="1" applyFill="1" applyBorder="1" applyAlignment="1">
      <alignment horizontal="center" vertical="center"/>
    </xf>
    <xf numFmtId="22" fontId="33" fillId="5" borderId="68" xfId="0" applyNumberFormat="1" applyFont="1" applyFill="1" applyBorder="1" applyAlignment="1">
      <alignment horizontal="center" vertical="center"/>
    </xf>
    <xf numFmtId="0" fontId="53" fillId="40" borderId="68" xfId="0" applyFont="1" applyFill="1" applyBorder="1" applyAlignment="1">
      <alignment horizontal="center"/>
    </xf>
    <xf numFmtId="0" fontId="53" fillId="40" borderId="68" xfId="0" applyFont="1" applyFill="1" applyBorder="1" applyAlignment="1">
      <alignment horizontal="left"/>
    </xf>
    <xf numFmtId="22" fontId="33" fillId="5" borderId="24" xfId="0" applyNumberFormat="1" applyFont="1" applyFill="1" applyBorder="1" applyAlignment="1">
      <alignment horizontal="center" vertical="center"/>
    </xf>
    <xf numFmtId="22" fontId="54" fillId="5" borderId="68" xfId="0" applyNumberFormat="1" applyFont="1" applyFill="1" applyBorder="1" applyAlignment="1">
      <alignment horizontal="center" vertical="center"/>
    </xf>
    <xf numFmtId="0" fontId="11" fillId="5" borderId="68" xfId="0" applyFont="1" applyFill="1" applyBorder="1" applyAlignment="1">
      <alignment horizontal="center" vertical="center"/>
    </xf>
    <xf numFmtId="0" fontId="11" fillId="5" borderId="68" xfId="0" applyFont="1" applyFill="1" applyBorder="1" applyAlignment="1">
      <alignment horizontal="center" vertical="center"/>
    </xf>
    <xf numFmtId="0" fontId="33" fillId="5" borderId="24" xfId="0" applyFont="1" applyFill="1" applyBorder="1" applyAlignment="1">
      <alignment horizontal="center" vertical="center"/>
    </xf>
    <xf numFmtId="43" fontId="3" fillId="3" borderId="66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3" xfId="1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65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6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3" xfId="0" applyFont="1" applyFill="1" applyBorder="1" applyAlignment="1">
      <alignment horizontal="center" vertical="center"/>
    </xf>
    <xf numFmtId="0" fontId="53" fillId="40" borderId="54" xfId="0" applyFont="1" applyFill="1" applyBorder="1" applyAlignment="1">
      <alignment horizontal="center"/>
    </xf>
    <xf numFmtId="0" fontId="53" fillId="40" borderId="69" xfId="0" applyFont="1" applyFill="1" applyBorder="1" applyAlignment="1">
      <alignment horizontal="center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3" fillId="45" borderId="3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6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7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11" fillId="5" borderId="45" xfId="0" applyFont="1" applyFill="1" applyBorder="1" applyAlignment="1">
      <alignment horizontal="center" vertical="center"/>
    </xf>
    <xf numFmtId="0" fontId="33" fillId="5" borderId="45" xfId="0" applyFont="1" applyFill="1" applyBorder="1" applyAlignment="1">
      <alignment horizontal="center" vertical="center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52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22" fontId="7" fillId="0" borderId="68" xfId="0" applyNumberFormat="1" applyFont="1" applyBorder="1" applyAlignment="1">
      <alignment horizontal="center" vertical="center" wrapText="1"/>
    </xf>
    <xf numFmtId="0" fontId="0" fillId="0" borderId="51" xfId="0" applyBorder="1" applyAlignment="1">
      <alignment horizontal="center" vertical="center"/>
    </xf>
    <xf numFmtId="0" fontId="3" fillId="46" borderId="53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0" fillId="0" borderId="53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30" fillId="40" borderId="68" xfId="0" applyFont="1" applyFill="1" applyBorder="1" applyAlignment="1">
      <alignment horizontal="center" vertical="center" wrapText="1"/>
    </xf>
    <xf numFmtId="0" fontId="30" fillId="4" borderId="68" xfId="0" applyFont="1" applyFill="1" applyBorder="1" applyAlignment="1">
      <alignment horizontal="center" vertical="center" wrapText="1"/>
    </xf>
    <xf numFmtId="0" fontId="40" fillId="43" borderId="68" xfId="0" applyFont="1" applyFill="1" applyBorder="1" applyAlignment="1">
      <alignment horizontal="center" vertical="center" wrapText="1"/>
    </xf>
    <xf numFmtId="0" fontId="41" fillId="44" borderId="6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11" fillId="5" borderId="68" xfId="0" applyNumberFormat="1" applyFont="1" applyFill="1" applyBorder="1" applyAlignment="1">
      <alignment horizontal="center" vertical="center" wrapText="1"/>
    </xf>
    <xf numFmtId="0" fontId="49" fillId="49" borderId="54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11" fillId="5" borderId="39" xfId="0" applyNumberFormat="1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 wrapText="1"/>
    </xf>
    <xf numFmtId="0" fontId="30" fillId="4" borderId="25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11" fillId="5" borderId="69" xfId="0" applyFont="1" applyFill="1" applyBorder="1" applyAlignment="1">
      <alignment horizontal="center" vertical="center" wrapText="1"/>
    </xf>
    <xf numFmtId="0" fontId="43" fillId="42" borderId="59" xfId="0" applyFont="1" applyFill="1" applyBorder="1" applyAlignment="1">
      <alignment horizontal="center" vertical="center" wrapText="1"/>
    </xf>
    <xf numFmtId="0" fontId="43" fillId="42" borderId="59" xfId="0" applyFont="1" applyFill="1" applyBorder="1" applyAlignment="1">
      <alignment vertical="center" wrapText="1"/>
    </xf>
    <xf numFmtId="0" fontId="43" fillId="42" borderId="60" xfId="0" applyFont="1" applyFill="1" applyBorder="1" applyAlignment="1">
      <alignment vertical="center" wrapText="1"/>
    </xf>
  </cellXfs>
  <cellStyles count="558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3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317"/>
      <tableStyleElement type="headerRow" dxfId="316"/>
      <tableStyleElement type="totalRow" dxfId="315"/>
      <tableStyleElement type="firstColumn" dxfId="314"/>
      <tableStyleElement type="lastColumn" dxfId="313"/>
      <tableStyleElement type="firstRowStripe" dxfId="312"/>
      <tableStyleElement type="firstColumnStripe" dxfId="311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chartsheet" Target="chartsheets/sheet4.xml"/><Relationship Id="rId18" Type="http://schemas.openxmlformats.org/officeDocument/2006/relationships/styles" Target="styles.xml"/><Relationship Id="rId3" Type="http://schemas.openxmlformats.org/officeDocument/2006/relationships/worksheet" Target="worksheets/sheet1.xml"/><Relationship Id="rId7" Type="http://schemas.openxmlformats.org/officeDocument/2006/relationships/worksheet" Target="worksheets/sheet5.xml"/><Relationship Id="rId12" Type="http://schemas.openxmlformats.org/officeDocument/2006/relationships/worksheet" Target="worksheets/sheet9.xml"/><Relationship Id="rId17" Type="http://schemas.openxmlformats.org/officeDocument/2006/relationships/theme" Target="theme/theme1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12.xml"/><Relationship Id="rId20" Type="http://schemas.openxmlformats.org/officeDocument/2006/relationships/calcChain" Target="calcChain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4.xml"/><Relationship Id="rId11" Type="http://schemas.openxmlformats.org/officeDocument/2006/relationships/chartsheet" Target="chartsheets/sheet3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10" Type="http://schemas.openxmlformats.org/officeDocument/2006/relationships/worksheet" Target="worksheets/sheet8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worksheet" Target="worksheets/sheet10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45" r="0.45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22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B4CCF8-611C-4010-952C-E59ABA3D974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687B50-505E-4FF1-9532-A885BD559EC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6393" cy="6081947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javascript:do_default(12)" TargetMode="External"/><Relationship Id="rId3" Type="http://schemas.openxmlformats.org/officeDocument/2006/relationships/printerSettings" Target="../printerSettings/printerSettings3.bin"/><Relationship Id="rId7" Type="http://schemas.openxmlformats.org/officeDocument/2006/relationships/hyperlink" Target="javascript:do_default(1)" TargetMode="Externa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10" Type="http://schemas.openxmlformats.org/officeDocument/2006/relationships/printerSettings" Target="../printerSettings/printerSettings7.bin"/><Relationship Id="rId4" Type="http://schemas.openxmlformats.org/officeDocument/2006/relationships/printerSettings" Target="../printerSettings/printerSettings4.bin"/><Relationship Id="rId9" Type="http://schemas.openxmlformats.org/officeDocument/2006/relationships/hyperlink" Target="javascript:showDetailWithPersid(%22cnt:D0A40B64F33FCB4EA87F5FB17EDB90DB%22)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4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X98"/>
  <sheetViews>
    <sheetView zoomScale="70" zoomScaleNormal="70" workbookViewId="0">
      <pane ySplit="4" topLeftCell="A71" activePane="bottomLeft" state="frozen"/>
      <selection pane="bottomLeft" activeCell="G84" sqref="G84"/>
    </sheetView>
  </sheetViews>
  <sheetFormatPr baseColWidth="10" defaultColWidth="25.7109375" defaultRowHeight="15" x14ac:dyDescent="0.25"/>
  <cols>
    <col min="1" max="1" width="25.7109375" style="87" bestFit="1" customWidth="1"/>
    <col min="2" max="2" width="21.140625" style="94" bestFit="1" customWidth="1"/>
    <col min="3" max="3" width="16.42578125" style="44" bestFit="1" customWidth="1"/>
    <col min="4" max="4" width="28.28515625" style="87" bestFit="1" customWidth="1"/>
    <col min="5" max="5" width="13.42578125" style="82" bestFit="1" customWidth="1"/>
    <col min="6" max="6" width="11.7109375" style="45" bestFit="1" customWidth="1"/>
    <col min="7" max="7" width="54.28515625" style="45" bestFit="1" customWidth="1"/>
    <col min="8" max="11" width="5.85546875" style="45" bestFit="1" customWidth="1"/>
    <col min="12" max="12" width="52" style="45" bestFit="1" customWidth="1"/>
    <col min="13" max="13" width="20.140625" style="87" bestFit="1" customWidth="1"/>
    <col min="14" max="14" width="18.85546875" style="87" bestFit="1" customWidth="1"/>
    <col min="15" max="15" width="42.5703125" style="87" bestFit="1" customWidth="1"/>
    <col min="16" max="16" width="17.7109375" style="89" bestFit="1" customWidth="1"/>
    <col min="17" max="17" width="52" style="75" bestFit="1" customWidth="1"/>
    <col min="18" max="18" width="5" style="43" customWidth="1"/>
    <col min="19" max="19" width="38.5703125" style="43" bestFit="1" customWidth="1"/>
    <col min="20" max="20" width="6" style="43" bestFit="1" customWidth="1"/>
    <col min="21" max="16384" width="25.7109375" style="43"/>
  </cols>
  <sheetData>
    <row r="1" spans="1:17" ht="18" x14ac:dyDescent="0.25">
      <c r="A1" s="126" t="s">
        <v>2153</v>
      </c>
      <c r="B1" s="127"/>
      <c r="C1" s="127"/>
      <c r="D1" s="127"/>
      <c r="E1" s="127"/>
      <c r="F1" s="127"/>
      <c r="G1" s="127"/>
      <c r="H1" s="127"/>
      <c r="I1" s="127"/>
      <c r="J1" s="127"/>
      <c r="K1" s="127"/>
      <c r="L1" s="127"/>
      <c r="M1" s="127"/>
      <c r="N1" s="127"/>
      <c r="O1" s="127"/>
      <c r="P1" s="127"/>
      <c r="Q1" s="128"/>
    </row>
    <row r="2" spans="1:17" ht="18" x14ac:dyDescent="0.25">
      <c r="A2" s="123" t="s">
        <v>2150</v>
      </c>
      <c r="B2" s="124"/>
      <c r="C2" s="124"/>
      <c r="D2" s="124"/>
      <c r="E2" s="124"/>
      <c r="F2" s="124"/>
      <c r="G2" s="124"/>
      <c r="H2" s="124"/>
      <c r="I2" s="124"/>
      <c r="J2" s="124"/>
      <c r="K2" s="124"/>
      <c r="L2" s="124"/>
      <c r="M2" s="124"/>
      <c r="N2" s="124"/>
      <c r="O2" s="124"/>
      <c r="P2" s="124"/>
      <c r="Q2" s="125"/>
    </row>
    <row r="3" spans="1:17" ht="18.75" thickBot="1" x14ac:dyDescent="0.3">
      <c r="A3" s="129" t="s">
        <v>2574</v>
      </c>
      <c r="B3" s="130"/>
      <c r="C3" s="130"/>
      <c r="D3" s="130"/>
      <c r="E3" s="130"/>
      <c r="F3" s="130"/>
      <c r="G3" s="130"/>
      <c r="H3" s="130"/>
      <c r="I3" s="130"/>
      <c r="J3" s="130"/>
      <c r="K3" s="130"/>
      <c r="L3" s="130"/>
      <c r="M3" s="130"/>
      <c r="N3" s="130"/>
      <c r="O3" s="130"/>
      <c r="P3" s="130"/>
      <c r="Q3" s="131"/>
    </row>
    <row r="4" spans="1:17" s="25" customFormat="1" ht="18" x14ac:dyDescent="0.25">
      <c r="A4" s="103" t="s">
        <v>2394</v>
      </c>
      <c r="B4" s="102" t="s">
        <v>2215</v>
      </c>
      <c r="C4" s="103" t="s">
        <v>11</v>
      </c>
      <c r="D4" s="103"/>
      <c r="E4" s="104" t="s">
        <v>18</v>
      </c>
      <c r="F4" s="103"/>
      <c r="G4" s="103"/>
      <c r="H4" s="103"/>
      <c r="I4" s="103"/>
      <c r="J4" s="103"/>
      <c r="K4" s="103"/>
      <c r="L4" s="103" t="s">
        <v>2404</v>
      </c>
      <c r="M4" s="46" t="s">
        <v>14</v>
      </c>
      <c r="N4" s="46" t="s">
        <v>2419</v>
      </c>
      <c r="O4" s="70" t="s">
        <v>2452</v>
      </c>
      <c r="P4" s="70" t="s">
        <v>2472</v>
      </c>
      <c r="Q4" s="105" t="s">
        <v>2438</v>
      </c>
    </row>
    <row r="5" spans="1:17" s="93" customFormat="1" ht="18" x14ac:dyDescent="0.25">
      <c r="A5" s="110" t="str">
        <f>VLOOKUP(E5,'LISTADO ATM'!$A$2:$C$898,3,0)</f>
        <v>DISTRITO NACIONAL</v>
      </c>
      <c r="B5" s="108">
        <v>3335910637</v>
      </c>
      <c r="C5" s="112">
        <v>44353.048263888886</v>
      </c>
      <c r="D5" s="112" t="s">
        <v>2180</v>
      </c>
      <c r="E5" s="106">
        <v>932</v>
      </c>
      <c r="F5" s="110" t="str">
        <f>VLOOKUP(E5,VIP!$A$2:$O13673,2,0)</f>
        <v>DRBR01E</v>
      </c>
      <c r="G5" s="110" t="str">
        <f>VLOOKUP(E5,'LISTADO ATM'!$A$2:$B$897,2,0)</f>
        <v xml:space="preserve">ATM Banco Agrícola </v>
      </c>
      <c r="H5" s="110" t="str">
        <f>VLOOKUP(E5,VIP!$A$2:$O18536,7,FALSE)</f>
        <v>Si</v>
      </c>
      <c r="I5" s="110" t="str">
        <f>VLOOKUP(E5,VIP!$A$2:$O10501,8,FALSE)</f>
        <v>Si</v>
      </c>
      <c r="J5" s="110" t="str">
        <f>VLOOKUP(E5,VIP!$A$2:$O10451,8,FALSE)</f>
        <v>Si</v>
      </c>
      <c r="K5" s="110" t="str">
        <f>VLOOKUP(E5,VIP!$A$2:$O14025,6,0)</f>
        <v>NO</v>
      </c>
      <c r="L5" s="107" t="s">
        <v>2219</v>
      </c>
      <c r="M5" s="119" t="s">
        <v>2554</v>
      </c>
      <c r="N5" s="111" t="s">
        <v>2453</v>
      </c>
      <c r="O5" s="110" t="s">
        <v>2455</v>
      </c>
      <c r="P5" s="121"/>
      <c r="Q5" s="119">
        <v>44353.466666666667</v>
      </c>
    </row>
    <row r="6" spans="1:17" ht="18" x14ac:dyDescent="0.25">
      <c r="A6" s="110" t="str">
        <f>VLOOKUP(E6,'LISTADO ATM'!$A$2:$C$898,3,0)</f>
        <v>DISTRITO NACIONAL</v>
      </c>
      <c r="B6" s="108">
        <v>3335909984</v>
      </c>
      <c r="C6" s="112">
        <v>44351.65519675926</v>
      </c>
      <c r="D6" s="112" t="s">
        <v>2180</v>
      </c>
      <c r="E6" s="106">
        <v>35</v>
      </c>
      <c r="F6" s="110" t="str">
        <f>VLOOKUP(E6,VIP!$A$2:$O13700,2,0)</f>
        <v>DRBR035</v>
      </c>
      <c r="G6" s="110" t="str">
        <f>VLOOKUP(E6,'LISTADO ATM'!$A$2:$B$897,2,0)</f>
        <v xml:space="preserve">ATM Dirección General de Aduanas I </v>
      </c>
      <c r="H6" s="110" t="str">
        <f>VLOOKUP(E6,VIP!$A$2:$O18563,7,FALSE)</f>
        <v>Si</v>
      </c>
      <c r="I6" s="110" t="str">
        <f>VLOOKUP(E6,VIP!$A$2:$O10528,8,FALSE)</f>
        <v>Si</v>
      </c>
      <c r="J6" s="110" t="str">
        <f>VLOOKUP(E6,VIP!$A$2:$O10478,8,FALSE)</f>
        <v>Si</v>
      </c>
      <c r="K6" s="110" t="str">
        <f>VLOOKUP(E6,VIP!$A$2:$O14052,6,0)</f>
        <v>NO</v>
      </c>
      <c r="L6" s="107" t="s">
        <v>2219</v>
      </c>
      <c r="M6" s="119" t="s">
        <v>2554</v>
      </c>
      <c r="N6" s="111" t="s">
        <v>2565</v>
      </c>
      <c r="O6" s="110" t="s">
        <v>2455</v>
      </c>
      <c r="P6" s="111"/>
      <c r="Q6" s="119">
        <v>44353.597916666666</v>
      </c>
    </row>
    <row r="7" spans="1:17" ht="18" x14ac:dyDescent="0.25">
      <c r="A7" s="110" t="str">
        <f>VLOOKUP(E7,'LISTADO ATM'!$A$2:$C$898,3,0)</f>
        <v>NORTE</v>
      </c>
      <c r="B7" s="108">
        <v>3335910624</v>
      </c>
      <c r="C7" s="112">
        <v>44352.757986111108</v>
      </c>
      <c r="D7" s="112" t="s">
        <v>2181</v>
      </c>
      <c r="E7" s="106">
        <v>40</v>
      </c>
      <c r="F7" s="110" t="str">
        <f>VLOOKUP(E7,VIP!$A$2:$O13674,2,0)</f>
        <v>DRBR040</v>
      </c>
      <c r="G7" s="110" t="str">
        <f>VLOOKUP(E7,'LISTADO ATM'!$A$2:$B$897,2,0)</f>
        <v xml:space="preserve">ATM Oficina El Puñal </v>
      </c>
      <c r="H7" s="110" t="str">
        <f>VLOOKUP(E7,VIP!$A$2:$O18537,7,FALSE)</f>
        <v>Si</v>
      </c>
      <c r="I7" s="110" t="str">
        <f>VLOOKUP(E7,VIP!$A$2:$O10502,8,FALSE)</f>
        <v>Si</v>
      </c>
      <c r="J7" s="110" t="str">
        <f>VLOOKUP(E7,VIP!$A$2:$O10452,8,FALSE)</f>
        <v>Si</v>
      </c>
      <c r="K7" s="110" t="str">
        <f>VLOOKUP(E7,VIP!$A$2:$O14026,6,0)</f>
        <v>NO</v>
      </c>
      <c r="L7" s="107" t="s">
        <v>2219</v>
      </c>
      <c r="M7" s="119" t="s">
        <v>2554</v>
      </c>
      <c r="N7" s="111" t="s">
        <v>2453</v>
      </c>
      <c r="O7" s="110" t="s">
        <v>2550</v>
      </c>
      <c r="P7" s="121"/>
      <c r="Q7" s="119">
        <v>44353.611111111109</v>
      </c>
    </row>
    <row r="8" spans="1:17" ht="18" x14ac:dyDescent="0.25">
      <c r="A8" s="110" t="str">
        <f>VLOOKUP(E8,'LISTADO ATM'!$A$2:$C$898,3,0)</f>
        <v>DISTRITO NACIONAL</v>
      </c>
      <c r="B8" s="108">
        <v>3335910643</v>
      </c>
      <c r="C8" s="112">
        <v>44353.210219907407</v>
      </c>
      <c r="D8" s="112" t="s">
        <v>2180</v>
      </c>
      <c r="E8" s="106">
        <v>327</v>
      </c>
      <c r="F8" s="110" t="str">
        <f>VLOOKUP(E8,VIP!$A$2:$O13687,2,0)</f>
        <v>DRBR327</v>
      </c>
      <c r="G8" s="110" t="str">
        <f>VLOOKUP(E8,'LISTADO ATM'!$A$2:$B$897,2,0)</f>
        <v xml:space="preserve">ATM UNP CCN (Nacional 27 de Febrero) </v>
      </c>
      <c r="H8" s="110" t="str">
        <f>VLOOKUP(E8,VIP!$A$2:$O18550,7,FALSE)</f>
        <v>Si</v>
      </c>
      <c r="I8" s="110" t="str">
        <f>VLOOKUP(E8,VIP!$A$2:$O10515,8,FALSE)</f>
        <v>Si</v>
      </c>
      <c r="J8" s="110" t="str">
        <f>VLOOKUP(E8,VIP!$A$2:$O10465,8,FALSE)</f>
        <v>Si</v>
      </c>
      <c r="K8" s="110" t="str">
        <f>VLOOKUP(E8,VIP!$A$2:$O14039,6,0)</f>
        <v>NO</v>
      </c>
      <c r="L8" s="107" t="s">
        <v>2245</v>
      </c>
      <c r="M8" s="119" t="s">
        <v>2554</v>
      </c>
      <c r="N8" s="111" t="s">
        <v>2453</v>
      </c>
      <c r="O8" s="110" t="s">
        <v>2455</v>
      </c>
      <c r="P8" s="111"/>
      <c r="Q8" s="119">
        <v>44353.46597222222</v>
      </c>
    </row>
    <row r="9" spans="1:17" ht="18" x14ac:dyDescent="0.25">
      <c r="A9" s="110" t="str">
        <f>VLOOKUP(E9,'LISTADO ATM'!$A$2:$C$898,3,0)</f>
        <v>NORTE</v>
      </c>
      <c r="B9" s="108">
        <v>3335910644</v>
      </c>
      <c r="C9" s="112">
        <v>44353.211678240739</v>
      </c>
      <c r="D9" s="112" t="s">
        <v>2181</v>
      </c>
      <c r="E9" s="106">
        <v>869</v>
      </c>
      <c r="F9" s="110" t="str">
        <f>VLOOKUP(E9,VIP!$A$2:$O13686,2,0)</f>
        <v>DRBR869</v>
      </c>
      <c r="G9" s="110" t="str">
        <f>VLOOKUP(E9,'LISTADO ATM'!$A$2:$B$897,2,0)</f>
        <v xml:space="preserve">ATM Estación Isla La Cueva (Cotuí) </v>
      </c>
      <c r="H9" s="110" t="str">
        <f>VLOOKUP(E9,VIP!$A$2:$O18549,7,FALSE)</f>
        <v>Si</v>
      </c>
      <c r="I9" s="110" t="str">
        <f>VLOOKUP(E9,VIP!$A$2:$O10514,8,FALSE)</f>
        <v>Si</v>
      </c>
      <c r="J9" s="110" t="str">
        <f>VLOOKUP(E9,VIP!$A$2:$O10464,8,FALSE)</f>
        <v>Si</v>
      </c>
      <c r="K9" s="110" t="str">
        <f>VLOOKUP(E9,VIP!$A$2:$O14038,6,0)</f>
        <v>NO</v>
      </c>
      <c r="L9" s="107" t="s">
        <v>2245</v>
      </c>
      <c r="M9" s="119" t="s">
        <v>2554</v>
      </c>
      <c r="N9" s="111" t="s">
        <v>2453</v>
      </c>
      <c r="O9" s="110" t="s">
        <v>2550</v>
      </c>
      <c r="P9" s="111"/>
      <c r="Q9" s="119">
        <v>44353.466666666667</v>
      </c>
    </row>
    <row r="10" spans="1:17" ht="18" x14ac:dyDescent="0.25">
      <c r="A10" s="110" t="str">
        <f>VLOOKUP(E10,'LISTADO ATM'!$A$2:$C$898,3,0)</f>
        <v>NORTE</v>
      </c>
      <c r="B10" s="108">
        <v>3335910634</v>
      </c>
      <c r="C10" s="112">
        <v>44352.922118055554</v>
      </c>
      <c r="D10" s="112" t="s">
        <v>2181</v>
      </c>
      <c r="E10" s="106">
        <v>64</v>
      </c>
      <c r="F10" s="110" t="str">
        <f>VLOOKUP(E10,VIP!$A$2:$O13674,2,0)</f>
        <v>DRBR064</v>
      </c>
      <c r="G10" s="110" t="str">
        <f>VLOOKUP(E10,'LISTADO ATM'!$A$2:$B$897,2,0)</f>
        <v xml:space="preserve">ATM COOPALINA (Cotuí) </v>
      </c>
      <c r="H10" s="110" t="str">
        <f>VLOOKUP(E10,VIP!$A$2:$O18537,7,FALSE)</f>
        <v>Si</v>
      </c>
      <c r="I10" s="110" t="str">
        <f>VLOOKUP(E10,VIP!$A$2:$O10502,8,FALSE)</f>
        <v>Si</v>
      </c>
      <c r="J10" s="110" t="str">
        <f>VLOOKUP(E10,VIP!$A$2:$O10452,8,FALSE)</f>
        <v>Si</v>
      </c>
      <c r="K10" s="110" t="str">
        <f>VLOOKUP(E10,VIP!$A$2:$O14026,6,0)</f>
        <v>NO</v>
      </c>
      <c r="L10" s="107" t="s">
        <v>2245</v>
      </c>
      <c r="M10" s="119" t="s">
        <v>2554</v>
      </c>
      <c r="N10" s="111" t="s">
        <v>2453</v>
      </c>
      <c r="O10" s="110" t="s">
        <v>2550</v>
      </c>
      <c r="P10" s="121"/>
      <c r="Q10" s="119">
        <v>44353.467361111114</v>
      </c>
    </row>
    <row r="11" spans="1:17" ht="18" x14ac:dyDescent="0.25">
      <c r="A11" s="110" t="str">
        <f>VLOOKUP(E11,'LISTADO ATM'!$A$2:$C$898,3,0)</f>
        <v>DISTRITO NACIONAL</v>
      </c>
      <c r="B11" s="108">
        <v>3335910635</v>
      </c>
      <c r="C11" s="112">
        <v>44352.932986111111</v>
      </c>
      <c r="D11" s="112" t="s">
        <v>2180</v>
      </c>
      <c r="E11" s="106">
        <v>708</v>
      </c>
      <c r="F11" s="110" t="str">
        <f>VLOOKUP(E11,VIP!$A$2:$O13673,2,0)</f>
        <v>DRBR505</v>
      </c>
      <c r="G11" s="110" t="str">
        <f>VLOOKUP(E11,'LISTADO ATM'!$A$2:$B$897,2,0)</f>
        <v xml:space="preserve">ATM El Vestir De Hoy </v>
      </c>
      <c r="H11" s="110" t="str">
        <f>VLOOKUP(E11,VIP!$A$2:$O18536,7,FALSE)</f>
        <v>Si</v>
      </c>
      <c r="I11" s="110" t="str">
        <f>VLOOKUP(E11,VIP!$A$2:$O10501,8,FALSE)</f>
        <v>Si</v>
      </c>
      <c r="J11" s="110" t="str">
        <f>VLOOKUP(E11,VIP!$A$2:$O10451,8,FALSE)</f>
        <v>Si</v>
      </c>
      <c r="K11" s="110" t="str">
        <f>VLOOKUP(E11,VIP!$A$2:$O14025,6,0)</f>
        <v>NO</v>
      </c>
      <c r="L11" s="107" t="s">
        <v>2245</v>
      </c>
      <c r="M11" s="119" t="s">
        <v>2554</v>
      </c>
      <c r="N11" s="111" t="s">
        <v>2453</v>
      </c>
      <c r="O11" s="110" t="s">
        <v>2455</v>
      </c>
      <c r="P11" s="121"/>
      <c r="Q11" s="119">
        <v>44353.468055555553</v>
      </c>
    </row>
    <row r="12" spans="1:17" ht="18" x14ac:dyDescent="0.25">
      <c r="A12" s="110" t="str">
        <f>VLOOKUP(E12,'LISTADO ATM'!$A$2:$C$898,3,0)</f>
        <v>SUR</v>
      </c>
      <c r="B12" s="108">
        <v>3335910629</v>
      </c>
      <c r="C12" s="112">
        <v>44352.835949074077</v>
      </c>
      <c r="D12" s="112" t="s">
        <v>2180</v>
      </c>
      <c r="E12" s="106">
        <v>311</v>
      </c>
      <c r="F12" s="110" t="str">
        <f>VLOOKUP(E12,VIP!$A$2:$O13677,2,0)</f>
        <v>DRBR381</v>
      </c>
      <c r="G12" s="110" t="str">
        <f>VLOOKUP(E12,'LISTADO ATM'!$A$2:$B$897,2,0)</f>
        <v>ATM Plaza Eroski</v>
      </c>
      <c r="H12" s="110" t="str">
        <f>VLOOKUP(E12,VIP!$A$2:$O18540,7,FALSE)</f>
        <v>Si</v>
      </c>
      <c r="I12" s="110" t="str">
        <f>VLOOKUP(E12,VIP!$A$2:$O10505,8,FALSE)</f>
        <v>Si</v>
      </c>
      <c r="J12" s="110" t="str">
        <f>VLOOKUP(E12,VIP!$A$2:$O10455,8,FALSE)</f>
        <v>Si</v>
      </c>
      <c r="K12" s="110" t="str">
        <f>VLOOKUP(E12,VIP!$A$2:$O14029,6,0)</f>
        <v>NO</v>
      </c>
      <c r="L12" s="107" t="s">
        <v>2245</v>
      </c>
      <c r="M12" s="119" t="s">
        <v>2554</v>
      </c>
      <c r="N12" s="111" t="s">
        <v>2453</v>
      </c>
      <c r="O12" s="110" t="s">
        <v>2455</v>
      </c>
      <c r="P12" s="121"/>
      <c r="Q12" s="119">
        <v>44353.617361111108</v>
      </c>
    </row>
    <row r="13" spans="1:17" ht="18" x14ac:dyDescent="0.25">
      <c r="A13" s="110" t="str">
        <f>VLOOKUP(E13,'LISTADO ATM'!$A$2:$C$898,3,0)</f>
        <v>NORTE</v>
      </c>
      <c r="B13" s="108" t="s">
        <v>2583</v>
      </c>
      <c r="C13" s="112">
        <v>44353.574675925927</v>
      </c>
      <c r="D13" s="112" t="s">
        <v>2181</v>
      </c>
      <c r="E13" s="106">
        <v>728</v>
      </c>
      <c r="F13" s="110" t="str">
        <f>VLOOKUP(E13,VIP!$A$2:$O13699,2,0)</f>
        <v>DRBR051</v>
      </c>
      <c r="G13" s="110" t="str">
        <f>VLOOKUP(E13,'LISTADO ATM'!$A$2:$B$897,2,0)</f>
        <v xml:space="preserve">ATM UNP La Vega Oficina Regional Norcentral </v>
      </c>
      <c r="H13" s="110" t="str">
        <f>VLOOKUP(E13,VIP!$A$2:$O18562,7,FALSE)</f>
        <v>Si</v>
      </c>
      <c r="I13" s="110" t="str">
        <f>VLOOKUP(E13,VIP!$A$2:$O10527,8,FALSE)</f>
        <v>Si</v>
      </c>
      <c r="J13" s="110" t="str">
        <f>VLOOKUP(E13,VIP!$A$2:$O10477,8,FALSE)</f>
        <v>Si</v>
      </c>
      <c r="K13" s="110" t="str">
        <f>VLOOKUP(E13,VIP!$A$2:$O14051,6,0)</f>
        <v>SI</v>
      </c>
      <c r="L13" s="107" t="s">
        <v>2553</v>
      </c>
      <c r="M13" s="119" t="s">
        <v>2554</v>
      </c>
      <c r="N13" s="111" t="s">
        <v>2453</v>
      </c>
      <c r="O13" s="110" t="s">
        <v>2567</v>
      </c>
      <c r="P13" s="111"/>
      <c r="Q13" s="119">
        <v>44353.509722222225</v>
      </c>
    </row>
    <row r="14" spans="1:17" ht="18" x14ac:dyDescent="0.25">
      <c r="A14" s="110" t="str">
        <f>VLOOKUP(E14,'LISTADO ATM'!$A$2:$C$898,3,0)</f>
        <v>NORTE</v>
      </c>
      <c r="B14" s="108">
        <v>3335910622</v>
      </c>
      <c r="C14" s="112">
        <v>44352.746747685182</v>
      </c>
      <c r="D14" s="112" t="s">
        <v>2181</v>
      </c>
      <c r="E14" s="106">
        <v>372</v>
      </c>
      <c r="F14" s="110" t="str">
        <f>VLOOKUP(E14,VIP!$A$2:$O13675,2,0)</f>
        <v>DRBR372</v>
      </c>
      <c r="G14" s="110" t="str">
        <f>VLOOKUP(E14,'LISTADO ATM'!$A$2:$B$897,2,0)</f>
        <v>ATM Oficina Sánchez II</v>
      </c>
      <c r="H14" s="110" t="str">
        <f>VLOOKUP(E14,VIP!$A$2:$O18538,7,FALSE)</f>
        <v>N/A</v>
      </c>
      <c r="I14" s="110" t="str">
        <f>VLOOKUP(E14,VIP!$A$2:$O10503,8,FALSE)</f>
        <v>N/A</v>
      </c>
      <c r="J14" s="110" t="str">
        <f>VLOOKUP(E14,VIP!$A$2:$O10453,8,FALSE)</f>
        <v>N/A</v>
      </c>
      <c r="K14" s="110" t="str">
        <f>VLOOKUP(E14,VIP!$A$2:$O14027,6,0)</f>
        <v>N/A</v>
      </c>
      <c r="L14" s="107" t="s">
        <v>2553</v>
      </c>
      <c r="M14" s="119" t="s">
        <v>2554</v>
      </c>
      <c r="N14" s="111" t="s">
        <v>2453</v>
      </c>
      <c r="O14" s="110" t="s">
        <v>2567</v>
      </c>
      <c r="P14" s="121"/>
      <c r="Q14" s="119">
        <v>44353.629166666666</v>
      </c>
    </row>
    <row r="15" spans="1:17" ht="18" x14ac:dyDescent="0.25">
      <c r="A15" s="110" t="str">
        <f>VLOOKUP(E15,'LISTADO ATM'!$A$2:$C$898,3,0)</f>
        <v>NORTE</v>
      </c>
      <c r="B15" s="108">
        <v>3335910621</v>
      </c>
      <c r="C15" s="112">
        <v>44352.743645833332</v>
      </c>
      <c r="D15" s="112" t="s">
        <v>2181</v>
      </c>
      <c r="E15" s="106">
        <v>633</v>
      </c>
      <c r="F15" s="110" t="str">
        <f>VLOOKUP(E15,VIP!$A$2:$O13676,2,0)</f>
        <v>DRBR260</v>
      </c>
      <c r="G15" s="110" t="str">
        <f>VLOOKUP(E15,'LISTADO ATM'!$A$2:$B$897,2,0)</f>
        <v xml:space="preserve">ATM Autobanco Las Colinas </v>
      </c>
      <c r="H15" s="110" t="str">
        <f>VLOOKUP(E15,VIP!$A$2:$O18539,7,FALSE)</f>
        <v>Si</v>
      </c>
      <c r="I15" s="110" t="str">
        <f>VLOOKUP(E15,VIP!$A$2:$O10504,8,FALSE)</f>
        <v>Si</v>
      </c>
      <c r="J15" s="110" t="str">
        <f>VLOOKUP(E15,VIP!$A$2:$O10454,8,FALSE)</f>
        <v>Si</v>
      </c>
      <c r="K15" s="110" t="str">
        <f>VLOOKUP(E15,VIP!$A$2:$O14028,6,0)</f>
        <v>SI</v>
      </c>
      <c r="L15" s="107" t="s">
        <v>2553</v>
      </c>
      <c r="M15" s="119" t="s">
        <v>2554</v>
      </c>
      <c r="N15" s="111" t="s">
        <v>2453</v>
      </c>
      <c r="O15" s="110" t="s">
        <v>2567</v>
      </c>
      <c r="P15" s="121"/>
      <c r="Q15" s="119">
        <v>44353.630555555559</v>
      </c>
    </row>
    <row r="16" spans="1:17" ht="18" x14ac:dyDescent="0.25">
      <c r="A16" s="110" t="str">
        <f>VLOOKUP(E16,'LISTADO ATM'!$A$2:$C$898,3,0)</f>
        <v>NORTE</v>
      </c>
      <c r="B16" s="108" t="s">
        <v>2590</v>
      </c>
      <c r="C16" s="112">
        <v>44353.546909722223</v>
      </c>
      <c r="D16" s="112" t="s">
        <v>2181</v>
      </c>
      <c r="E16" s="106">
        <v>720</v>
      </c>
      <c r="F16" s="110" t="str">
        <f>VLOOKUP(E16,VIP!$A$2:$O13704,2,0)</f>
        <v>DRBR12E</v>
      </c>
      <c r="G16" s="110" t="str">
        <f>VLOOKUP(E16,'LISTADO ATM'!$A$2:$B$897,2,0)</f>
        <v xml:space="preserve">ATM OMSA (Santiago) </v>
      </c>
      <c r="H16" s="110" t="str">
        <f>VLOOKUP(E16,VIP!$A$2:$O18567,7,FALSE)</f>
        <v>Si</v>
      </c>
      <c r="I16" s="110" t="str">
        <f>VLOOKUP(E16,VIP!$A$2:$O10532,8,FALSE)</f>
        <v>Si</v>
      </c>
      <c r="J16" s="110" t="str">
        <f>VLOOKUP(E16,VIP!$A$2:$O10482,8,FALSE)</f>
        <v>Si</v>
      </c>
      <c r="K16" s="110" t="str">
        <f>VLOOKUP(E16,VIP!$A$2:$O14056,6,0)</f>
        <v>NO</v>
      </c>
      <c r="L16" s="107" t="s">
        <v>2588</v>
      </c>
      <c r="M16" s="119" t="s">
        <v>2554</v>
      </c>
      <c r="N16" s="111" t="s">
        <v>2575</v>
      </c>
      <c r="O16" s="110" t="s">
        <v>2591</v>
      </c>
      <c r="P16" s="111"/>
      <c r="Q16" s="119">
        <v>44353.620833333334</v>
      </c>
    </row>
    <row r="17" spans="1:17" ht="18" x14ac:dyDescent="0.25">
      <c r="A17" s="110" t="str">
        <f>VLOOKUP(E17,'LISTADO ATM'!$A$2:$C$898,3,0)</f>
        <v>NORTE</v>
      </c>
      <c r="B17" s="108" t="s">
        <v>2587</v>
      </c>
      <c r="C17" s="112">
        <v>44353.547534722224</v>
      </c>
      <c r="D17" s="112" t="s">
        <v>2181</v>
      </c>
      <c r="E17" s="106">
        <v>636</v>
      </c>
      <c r="F17" s="110" t="str">
        <f>VLOOKUP(E17,VIP!$A$2:$O13703,2,0)</f>
        <v>DRBR110</v>
      </c>
      <c r="G17" s="110" t="str">
        <f>VLOOKUP(E17,'LISTADO ATM'!$A$2:$B$897,2,0)</f>
        <v xml:space="preserve">ATM Oficina Tamboríl </v>
      </c>
      <c r="H17" s="110" t="str">
        <f>VLOOKUP(E17,VIP!$A$2:$O18566,7,FALSE)</f>
        <v>Si</v>
      </c>
      <c r="I17" s="110" t="str">
        <f>VLOOKUP(E17,VIP!$A$2:$O10531,8,FALSE)</f>
        <v>Si</v>
      </c>
      <c r="J17" s="110" t="str">
        <f>VLOOKUP(E17,VIP!$A$2:$O10481,8,FALSE)</f>
        <v>Si</v>
      </c>
      <c r="K17" s="110" t="str">
        <f>VLOOKUP(E17,VIP!$A$2:$O14055,6,0)</f>
        <v>SI</v>
      </c>
      <c r="L17" s="107" t="s">
        <v>2588</v>
      </c>
      <c r="M17" s="119" t="s">
        <v>2554</v>
      </c>
      <c r="N17" s="111" t="s">
        <v>2453</v>
      </c>
      <c r="O17" s="110" t="s">
        <v>2589</v>
      </c>
      <c r="P17" s="111"/>
      <c r="Q17" s="119">
        <v>44353.621527777781</v>
      </c>
    </row>
    <row r="18" spans="1:17" ht="18" x14ac:dyDescent="0.25">
      <c r="A18" s="110" t="str">
        <f>VLOOKUP(E18,'LISTADO ATM'!$A$2:$C$898,3,0)</f>
        <v>NORTE</v>
      </c>
      <c r="B18" s="108" t="s">
        <v>2592</v>
      </c>
      <c r="C18" s="112">
        <v>44353.546134259261</v>
      </c>
      <c r="D18" s="112" t="s">
        <v>2181</v>
      </c>
      <c r="E18" s="106">
        <v>712</v>
      </c>
      <c r="F18" s="110" t="str">
        <f>VLOOKUP(E18,VIP!$A$2:$O13705,2,0)</f>
        <v>DRBR128</v>
      </c>
      <c r="G18" s="110" t="str">
        <f>VLOOKUP(E18,'LISTADO ATM'!$A$2:$B$897,2,0)</f>
        <v xml:space="preserve">ATM Oficina Imbert </v>
      </c>
      <c r="H18" s="110" t="str">
        <f>VLOOKUP(E18,VIP!$A$2:$O18568,7,FALSE)</f>
        <v>Si</v>
      </c>
      <c r="I18" s="110" t="str">
        <f>VLOOKUP(E18,VIP!$A$2:$O10533,8,FALSE)</f>
        <v>Si</v>
      </c>
      <c r="J18" s="110" t="str">
        <f>VLOOKUP(E18,VIP!$A$2:$O10483,8,FALSE)</f>
        <v>Si</v>
      </c>
      <c r="K18" s="110" t="str">
        <f>VLOOKUP(E18,VIP!$A$2:$O14057,6,0)</f>
        <v>SI</v>
      </c>
      <c r="L18" s="107" t="s">
        <v>2588</v>
      </c>
      <c r="M18" s="119" t="s">
        <v>2554</v>
      </c>
      <c r="N18" s="111" t="s">
        <v>2453</v>
      </c>
      <c r="O18" s="110" t="s">
        <v>2589</v>
      </c>
      <c r="P18" s="111"/>
      <c r="Q18" s="119">
        <v>44353.631249999999</v>
      </c>
    </row>
    <row r="19" spans="1:17" ht="18" x14ac:dyDescent="0.25">
      <c r="A19" s="110" t="str">
        <f>VLOOKUP(E19,'LISTADO ATM'!$A$2:$C$898,3,0)</f>
        <v>NORTE</v>
      </c>
      <c r="B19" s="108">
        <v>3335910552</v>
      </c>
      <c r="C19" s="112">
        <v>44352.562847222223</v>
      </c>
      <c r="D19" s="112" t="s">
        <v>2470</v>
      </c>
      <c r="E19" s="106">
        <v>136</v>
      </c>
      <c r="F19" s="110" t="str">
        <f>VLOOKUP(E19,VIP!$A$2:$O13678,2,0)</f>
        <v>DRBR136</v>
      </c>
      <c r="G19" s="110" t="str">
        <f>VLOOKUP(E19,'LISTADO ATM'!$A$2:$B$897,2,0)</f>
        <v>ATM S/M Xtra (Santiago)</v>
      </c>
      <c r="H19" s="110" t="str">
        <f>VLOOKUP(E19,VIP!$A$2:$O18541,7,FALSE)</f>
        <v>Si</v>
      </c>
      <c r="I19" s="110" t="str">
        <f>VLOOKUP(E19,VIP!$A$2:$O10506,8,FALSE)</f>
        <v>Si</v>
      </c>
      <c r="J19" s="110" t="str">
        <f>VLOOKUP(E19,VIP!$A$2:$O10456,8,FALSE)</f>
        <v>Si</v>
      </c>
      <c r="K19" s="110" t="str">
        <f>VLOOKUP(E19,VIP!$A$2:$O14030,6,0)</f>
        <v>NO</v>
      </c>
      <c r="L19" s="107" t="s">
        <v>2418</v>
      </c>
      <c r="M19" s="119" t="s">
        <v>2554</v>
      </c>
      <c r="N19" s="111" t="s">
        <v>2453</v>
      </c>
      <c r="O19" s="110" t="s">
        <v>2471</v>
      </c>
      <c r="P19" s="111"/>
      <c r="Q19" s="119">
        <v>44353.631249999999</v>
      </c>
    </row>
    <row r="20" spans="1:17" ht="18" x14ac:dyDescent="0.25">
      <c r="A20" s="110" t="str">
        <f>VLOOKUP(E20,'LISTADO ATM'!$A$2:$C$898,3,0)</f>
        <v>DISTRITO NACIONAL</v>
      </c>
      <c r="B20" s="108">
        <v>3335908322</v>
      </c>
      <c r="C20" s="112">
        <v>44349.581388888888</v>
      </c>
      <c r="D20" s="112" t="s">
        <v>2180</v>
      </c>
      <c r="E20" s="106">
        <v>272</v>
      </c>
      <c r="F20" s="110" t="str">
        <f>VLOOKUP(E20,VIP!$A$2:$O13682,2,0)</f>
        <v>DRBR272</v>
      </c>
      <c r="G20" s="110" t="str">
        <f>VLOOKUP(E20,'LISTADO ATM'!$A$2:$B$897,2,0)</f>
        <v xml:space="preserve">ATM Cámara de Diputados </v>
      </c>
      <c r="H20" s="110" t="str">
        <f>VLOOKUP(E20,VIP!$A$2:$O18545,7,FALSE)</f>
        <v>Si</v>
      </c>
      <c r="I20" s="110" t="str">
        <f>VLOOKUP(E20,VIP!$A$2:$O10510,8,FALSE)</f>
        <v>Si</v>
      </c>
      <c r="J20" s="110" t="str">
        <f>VLOOKUP(E20,VIP!$A$2:$O10460,8,FALSE)</f>
        <v>Si</v>
      </c>
      <c r="K20" s="110" t="str">
        <f>VLOOKUP(E20,VIP!$A$2:$O14034,6,0)</f>
        <v>NO</v>
      </c>
      <c r="L20" s="107" t="s">
        <v>2466</v>
      </c>
      <c r="M20" s="119" t="s">
        <v>2554</v>
      </c>
      <c r="N20" s="111" t="s">
        <v>2565</v>
      </c>
      <c r="O20" s="110" t="s">
        <v>2455</v>
      </c>
      <c r="P20" s="121"/>
      <c r="Q20" s="119">
        <v>44353.509722222225</v>
      </c>
    </row>
    <row r="21" spans="1:17" ht="18" x14ac:dyDescent="0.25">
      <c r="A21" s="110" t="str">
        <f>VLOOKUP(E21,'LISTADO ATM'!$A$2:$C$898,3,0)</f>
        <v>DISTRITO NACIONAL</v>
      </c>
      <c r="B21" s="108">
        <v>3335910274</v>
      </c>
      <c r="C21" s="112">
        <v>44352.323541666665</v>
      </c>
      <c r="D21" s="112" t="s">
        <v>2180</v>
      </c>
      <c r="E21" s="106">
        <v>900</v>
      </c>
      <c r="F21" s="110" t="str">
        <f>VLOOKUP(E21,VIP!$A$2:$O13673,2,0)</f>
        <v>DRBR900</v>
      </c>
      <c r="G21" s="110" t="str">
        <f>VLOOKUP(E21,'LISTADO ATM'!$A$2:$B$897,2,0)</f>
        <v xml:space="preserve">ATM UNP Merca Santo Domingo </v>
      </c>
      <c r="H21" s="110" t="str">
        <f>VLOOKUP(E21,VIP!$A$2:$O18536,7,FALSE)</f>
        <v>Si</v>
      </c>
      <c r="I21" s="110" t="str">
        <f>VLOOKUP(E21,VIP!$A$2:$O10501,8,FALSE)</f>
        <v>Si</v>
      </c>
      <c r="J21" s="110" t="str">
        <f>VLOOKUP(E21,VIP!$A$2:$O10451,8,FALSE)</f>
        <v>Si</v>
      </c>
      <c r="K21" s="110" t="str">
        <f>VLOOKUP(E21,VIP!$A$2:$O14025,6,0)</f>
        <v>NO</v>
      </c>
      <c r="L21" s="107" t="s">
        <v>2466</v>
      </c>
      <c r="M21" s="119" t="s">
        <v>2554</v>
      </c>
      <c r="N21" s="111" t="s">
        <v>2453</v>
      </c>
      <c r="O21" s="110" t="s">
        <v>2455</v>
      </c>
      <c r="P21" s="111"/>
      <c r="Q21" s="119">
        <v>44353.557638888888</v>
      </c>
    </row>
    <row r="22" spans="1:17" ht="18" x14ac:dyDescent="0.25">
      <c r="A22" s="110" t="str">
        <f>VLOOKUP(E22,'LISTADO ATM'!$A$2:$C$898,3,0)</f>
        <v>DISTRITO NACIONAL</v>
      </c>
      <c r="B22" s="108">
        <v>3335908914</v>
      </c>
      <c r="C22" s="112">
        <v>44351.31391203704</v>
      </c>
      <c r="D22" s="112" t="s">
        <v>2180</v>
      </c>
      <c r="E22" s="106">
        <v>43</v>
      </c>
      <c r="F22" s="110" t="str">
        <f>VLOOKUP(E22,VIP!$A$2:$O13669,2,0)</f>
        <v>DRBR043</v>
      </c>
      <c r="G22" s="110" t="str">
        <f>VLOOKUP(E22,'LISTADO ATM'!$A$2:$B$897,2,0)</f>
        <v xml:space="preserve">ATM Zona Franca San Isidro </v>
      </c>
      <c r="H22" s="110" t="str">
        <f>VLOOKUP(E22,VIP!$A$2:$O18532,7,FALSE)</f>
        <v>Si</v>
      </c>
      <c r="I22" s="110" t="str">
        <f>VLOOKUP(E22,VIP!$A$2:$O10497,8,FALSE)</f>
        <v>No</v>
      </c>
      <c r="J22" s="110" t="str">
        <f>VLOOKUP(E22,VIP!$A$2:$O10447,8,FALSE)</f>
        <v>No</v>
      </c>
      <c r="K22" s="110" t="str">
        <f>VLOOKUP(E22,VIP!$A$2:$O14021,6,0)</f>
        <v>NO</v>
      </c>
      <c r="L22" s="107" t="s">
        <v>2466</v>
      </c>
      <c r="M22" s="119" t="s">
        <v>2554</v>
      </c>
      <c r="N22" s="111" t="s">
        <v>2565</v>
      </c>
      <c r="O22" s="110" t="s">
        <v>2455</v>
      </c>
      <c r="P22" s="111"/>
      <c r="Q22" s="119">
        <v>44353.611805555556</v>
      </c>
    </row>
    <row r="23" spans="1:17" ht="18" x14ac:dyDescent="0.25">
      <c r="A23" s="110" t="str">
        <f>VLOOKUP(E23,'LISTADO ATM'!$A$2:$C$898,3,0)</f>
        <v>DISTRITO NACIONAL</v>
      </c>
      <c r="B23" s="108">
        <v>3335910551</v>
      </c>
      <c r="C23" s="112">
        <v>44352.561168981483</v>
      </c>
      <c r="D23" s="112" t="s">
        <v>2180</v>
      </c>
      <c r="E23" s="106">
        <v>300</v>
      </c>
      <c r="F23" s="110" t="str">
        <f>VLOOKUP(E23,VIP!$A$2:$O13679,2,0)</f>
        <v>DRBR300</v>
      </c>
      <c r="G23" s="110" t="str">
        <f>VLOOKUP(E23,'LISTADO ATM'!$A$2:$B$897,2,0)</f>
        <v xml:space="preserve">ATM S/M Aprezio Los Guaricanos </v>
      </c>
      <c r="H23" s="110" t="str">
        <f>VLOOKUP(E23,VIP!$A$2:$O18542,7,FALSE)</f>
        <v>Si</v>
      </c>
      <c r="I23" s="110" t="str">
        <f>VLOOKUP(E23,VIP!$A$2:$O10507,8,FALSE)</f>
        <v>Si</v>
      </c>
      <c r="J23" s="110" t="str">
        <f>VLOOKUP(E23,VIP!$A$2:$O10457,8,FALSE)</f>
        <v>Si</v>
      </c>
      <c r="K23" s="110" t="str">
        <f>VLOOKUP(E23,VIP!$A$2:$O14031,6,0)</f>
        <v>NO</v>
      </c>
      <c r="L23" s="107" t="s">
        <v>2466</v>
      </c>
      <c r="M23" s="119" t="s">
        <v>2554</v>
      </c>
      <c r="N23" s="111" t="s">
        <v>2453</v>
      </c>
      <c r="O23" s="110" t="s">
        <v>2455</v>
      </c>
      <c r="P23" s="111"/>
      <c r="Q23" s="119">
        <v>44353.615972222222</v>
      </c>
    </row>
    <row r="24" spans="1:17" ht="18" x14ac:dyDescent="0.25">
      <c r="A24" s="110" t="str">
        <f>VLOOKUP(E24,'LISTADO ATM'!$A$2:$C$898,3,0)</f>
        <v>SUR</v>
      </c>
      <c r="B24" s="108">
        <v>3335910236</v>
      </c>
      <c r="C24" s="112">
        <v>44351.824189814812</v>
      </c>
      <c r="D24" s="112" t="s">
        <v>2180</v>
      </c>
      <c r="E24" s="106">
        <v>584</v>
      </c>
      <c r="F24" s="110" t="str">
        <f>VLOOKUP(E24,VIP!$A$2:$O13675,2,0)</f>
        <v>DRBR404</v>
      </c>
      <c r="G24" s="110" t="str">
        <f>VLOOKUP(E24,'LISTADO ATM'!$A$2:$B$897,2,0)</f>
        <v xml:space="preserve">ATM Oficina San Cristóbal I </v>
      </c>
      <c r="H24" s="110" t="str">
        <f>VLOOKUP(E24,VIP!$A$2:$O18538,7,FALSE)</f>
        <v>Si</v>
      </c>
      <c r="I24" s="110" t="str">
        <f>VLOOKUP(E24,VIP!$A$2:$O10503,8,FALSE)</f>
        <v>Si</v>
      </c>
      <c r="J24" s="110" t="str">
        <f>VLOOKUP(E24,VIP!$A$2:$O10453,8,FALSE)</f>
        <v>Si</v>
      </c>
      <c r="K24" s="110" t="str">
        <f>VLOOKUP(E24,VIP!$A$2:$O14027,6,0)</f>
        <v>SI</v>
      </c>
      <c r="L24" s="107" t="s">
        <v>2466</v>
      </c>
      <c r="M24" s="119" t="s">
        <v>2554</v>
      </c>
      <c r="N24" s="111" t="s">
        <v>2453</v>
      </c>
      <c r="O24" s="110" t="s">
        <v>2455</v>
      </c>
      <c r="P24" s="111"/>
      <c r="Q24" s="119">
        <v>44353.631944444445</v>
      </c>
    </row>
    <row r="25" spans="1:17" ht="18" x14ac:dyDescent="0.25">
      <c r="A25" s="110" t="str">
        <f>VLOOKUP(E25,'LISTADO ATM'!$A$2:$C$898,3,0)</f>
        <v>ESTE</v>
      </c>
      <c r="B25" s="108">
        <v>3335910272</v>
      </c>
      <c r="C25" s="112">
        <v>44352.315011574072</v>
      </c>
      <c r="D25" s="112" t="s">
        <v>2180</v>
      </c>
      <c r="E25" s="106">
        <v>121</v>
      </c>
      <c r="F25" s="110" t="str">
        <f>VLOOKUP(E25,VIP!$A$2:$O13675,2,0)</f>
        <v>DRBR121</v>
      </c>
      <c r="G25" s="110" t="str">
        <f>VLOOKUP(E25,'LISTADO ATM'!$A$2:$B$897,2,0)</f>
        <v xml:space="preserve">ATM Oficina Bayaguana </v>
      </c>
      <c r="H25" s="110" t="str">
        <f>VLOOKUP(E25,VIP!$A$2:$O18538,7,FALSE)</f>
        <v>Si</v>
      </c>
      <c r="I25" s="110" t="str">
        <f>VLOOKUP(E25,VIP!$A$2:$O10503,8,FALSE)</f>
        <v>Si</v>
      </c>
      <c r="J25" s="110" t="str">
        <f>VLOOKUP(E25,VIP!$A$2:$O10453,8,FALSE)</f>
        <v>Si</v>
      </c>
      <c r="K25" s="110" t="str">
        <f>VLOOKUP(E25,VIP!$A$2:$O14027,6,0)</f>
        <v>SI</v>
      </c>
      <c r="L25" s="107" t="s">
        <v>2466</v>
      </c>
      <c r="M25" s="119" t="s">
        <v>2554</v>
      </c>
      <c r="N25" s="111" t="s">
        <v>2453</v>
      </c>
      <c r="O25" s="110" t="s">
        <v>2455</v>
      </c>
      <c r="P25" s="111"/>
      <c r="Q25" s="119">
        <v>44353.634027777778</v>
      </c>
    </row>
    <row r="26" spans="1:17" ht="18" x14ac:dyDescent="0.25">
      <c r="A26" s="110" t="str">
        <f>VLOOKUP(E26,'LISTADO ATM'!$A$2:$C$898,3,0)</f>
        <v>DISTRITO NACIONAL</v>
      </c>
      <c r="B26" s="108" t="s">
        <v>2582</v>
      </c>
      <c r="C26" s="112">
        <v>44353.31391203704</v>
      </c>
      <c r="D26" s="112" t="s">
        <v>2180</v>
      </c>
      <c r="E26" s="106">
        <v>415</v>
      </c>
      <c r="F26" s="110" t="str">
        <f>VLOOKUP(E26,VIP!$A$2:$O13698,2,0)</f>
        <v>DRBR415</v>
      </c>
      <c r="G26" s="110" t="str">
        <f>VLOOKUP(E26,'LISTADO ATM'!$A$2:$B$897,2,0)</f>
        <v xml:space="preserve">ATM Autobanco San Martín I </v>
      </c>
      <c r="H26" s="110" t="str">
        <f>VLOOKUP(E26,VIP!$A$2:$O18561,7,FALSE)</f>
        <v>Si</v>
      </c>
      <c r="I26" s="110" t="str">
        <f>VLOOKUP(E26,VIP!$A$2:$O10526,8,FALSE)</f>
        <v>Si</v>
      </c>
      <c r="J26" s="110" t="str">
        <f>VLOOKUP(E26,VIP!$A$2:$O10476,8,FALSE)</f>
        <v>Si</v>
      </c>
      <c r="K26" s="110" t="str">
        <f>VLOOKUP(E26,VIP!$A$2:$O14050,6,0)</f>
        <v>NO</v>
      </c>
      <c r="L26" s="107" t="s">
        <v>2466</v>
      </c>
      <c r="M26" s="119" t="s">
        <v>2554</v>
      </c>
      <c r="N26" s="111" t="s">
        <v>2453</v>
      </c>
      <c r="O26" s="110" t="s">
        <v>2455</v>
      </c>
      <c r="P26" s="111"/>
      <c r="Q26" s="119">
        <v>44353.634027777778</v>
      </c>
    </row>
    <row r="27" spans="1:17" ht="18" x14ac:dyDescent="0.25">
      <c r="A27" s="110" t="str">
        <f>VLOOKUP(E27,'LISTADO ATM'!$A$2:$C$898,3,0)</f>
        <v>DISTRITO NACIONAL</v>
      </c>
      <c r="B27" s="108" t="s">
        <v>2577</v>
      </c>
      <c r="C27" s="112">
        <v>44353.419224537036</v>
      </c>
      <c r="D27" s="112" t="s">
        <v>2180</v>
      </c>
      <c r="E27" s="106">
        <v>96</v>
      </c>
      <c r="F27" s="110" t="str">
        <f>VLOOKUP(E27,VIP!$A$2:$O13693,2,0)</f>
        <v>DRBR096</v>
      </c>
      <c r="G27" s="110" t="str">
        <f>VLOOKUP(E27,'LISTADO ATM'!$A$2:$B$897,2,0)</f>
        <v>ATM S/M Caribe Av. Charles de Gaulle</v>
      </c>
      <c r="H27" s="110" t="str">
        <f>VLOOKUP(E27,VIP!$A$2:$O18556,7,FALSE)</f>
        <v>Si</v>
      </c>
      <c r="I27" s="110" t="str">
        <f>VLOOKUP(E27,VIP!$A$2:$O10521,8,FALSE)</f>
        <v>No</v>
      </c>
      <c r="J27" s="110" t="str">
        <f>VLOOKUP(E27,VIP!$A$2:$O10471,8,FALSE)</f>
        <v>No</v>
      </c>
      <c r="K27" s="110" t="str">
        <f>VLOOKUP(E27,VIP!$A$2:$O14045,6,0)</f>
        <v>NO</v>
      </c>
      <c r="L27" s="107" t="s">
        <v>2578</v>
      </c>
      <c r="M27" s="111" t="s">
        <v>2446</v>
      </c>
      <c r="N27" s="111" t="s">
        <v>2453</v>
      </c>
      <c r="O27" s="110" t="s">
        <v>2455</v>
      </c>
      <c r="P27" s="111"/>
      <c r="Q27" s="115" t="s">
        <v>2578</v>
      </c>
    </row>
    <row r="28" spans="1:17" ht="18" x14ac:dyDescent="0.25">
      <c r="A28" s="110" t="str">
        <f>VLOOKUP(E28,'LISTADO ATM'!$A$2:$C$898,3,0)</f>
        <v>DISTRITO NACIONAL</v>
      </c>
      <c r="B28" s="108">
        <v>3335908293</v>
      </c>
      <c r="C28" s="112">
        <v>44349.569814814815</v>
      </c>
      <c r="D28" s="112" t="s">
        <v>2180</v>
      </c>
      <c r="E28" s="106">
        <v>10</v>
      </c>
      <c r="F28" s="110" t="str">
        <f>VLOOKUP(E28,VIP!$A$2:$O13680,2,0)</f>
        <v>DRBR010</v>
      </c>
      <c r="G28" s="110" t="str">
        <f>VLOOKUP(E28,'LISTADO ATM'!$A$2:$B$897,2,0)</f>
        <v xml:space="preserve">ATM Ministerio Salud Pública </v>
      </c>
      <c r="H28" s="110" t="str">
        <f>VLOOKUP(E28,VIP!$A$2:$O18543,7,FALSE)</f>
        <v>Si</v>
      </c>
      <c r="I28" s="110" t="str">
        <f>VLOOKUP(E28,VIP!$A$2:$O10508,8,FALSE)</f>
        <v>Si</v>
      </c>
      <c r="J28" s="110" t="str">
        <f>VLOOKUP(E28,VIP!$A$2:$O10458,8,FALSE)</f>
        <v>Si</v>
      </c>
      <c r="K28" s="110" t="str">
        <f>VLOOKUP(E28,VIP!$A$2:$O14032,6,0)</f>
        <v>NO</v>
      </c>
      <c r="L28" s="107" t="s">
        <v>2219</v>
      </c>
      <c r="M28" s="111" t="s">
        <v>2446</v>
      </c>
      <c r="N28" s="111" t="s">
        <v>2565</v>
      </c>
      <c r="O28" s="110" t="s">
        <v>2455</v>
      </c>
      <c r="P28" s="121"/>
      <c r="Q28" s="115" t="s">
        <v>2219</v>
      </c>
    </row>
    <row r="29" spans="1:17" ht="18" x14ac:dyDescent="0.25">
      <c r="A29" s="110" t="str">
        <f>VLOOKUP(E29,'LISTADO ATM'!$A$2:$C$898,3,0)</f>
        <v>SUR</v>
      </c>
      <c r="B29" s="108">
        <v>3335908809</v>
      </c>
      <c r="C29" s="112">
        <v>44350.35800925926</v>
      </c>
      <c r="D29" s="112" t="s">
        <v>2180</v>
      </c>
      <c r="E29" s="106">
        <v>733</v>
      </c>
      <c r="F29" s="110" t="str">
        <f>VLOOKUP(E29,VIP!$A$2:$O13723,2,0)</f>
        <v>DRBR484</v>
      </c>
      <c r="G29" s="110" t="str">
        <f>VLOOKUP(E29,'LISTADO ATM'!$A$2:$B$897,2,0)</f>
        <v xml:space="preserve">ATM Zona Franca Perdenales </v>
      </c>
      <c r="H29" s="110" t="str">
        <f>VLOOKUP(E29,VIP!$A$2:$O18586,7,FALSE)</f>
        <v>Si</v>
      </c>
      <c r="I29" s="110" t="str">
        <f>VLOOKUP(E29,VIP!$A$2:$O10551,8,FALSE)</f>
        <v>Si</v>
      </c>
      <c r="J29" s="110" t="str">
        <f>VLOOKUP(E29,VIP!$A$2:$O10501,8,FALSE)</f>
        <v>Si</v>
      </c>
      <c r="K29" s="110" t="str">
        <f>VLOOKUP(E29,VIP!$A$2:$O14075,6,0)</f>
        <v>NO</v>
      </c>
      <c r="L29" s="107" t="s">
        <v>2219</v>
      </c>
      <c r="M29" s="111" t="s">
        <v>2446</v>
      </c>
      <c r="N29" s="111" t="s">
        <v>2453</v>
      </c>
      <c r="O29" s="110" t="s">
        <v>2455</v>
      </c>
      <c r="P29" s="121"/>
      <c r="Q29" s="111" t="s">
        <v>2219</v>
      </c>
    </row>
    <row r="30" spans="1:17" ht="18" x14ac:dyDescent="0.25">
      <c r="A30" s="110" t="str">
        <f>VLOOKUP(E30,'LISTADO ATM'!$A$2:$C$898,3,0)</f>
        <v>DISTRITO NACIONAL</v>
      </c>
      <c r="B30" s="108">
        <v>3335908822</v>
      </c>
      <c r="C30" s="112">
        <v>44350.443935185183</v>
      </c>
      <c r="D30" s="112" t="s">
        <v>2180</v>
      </c>
      <c r="E30" s="106">
        <v>672</v>
      </c>
      <c r="F30" s="110" t="str">
        <f>VLOOKUP(E30,VIP!$A$2:$O13674,2,0)</f>
        <v>DRBR672</v>
      </c>
      <c r="G30" s="110" t="str">
        <f>VLOOKUP(E30,'LISTADO ATM'!$A$2:$B$897,2,0)</f>
        <v>ATM Destacamento Policía Nacional La Victoria</v>
      </c>
      <c r="H30" s="110" t="str">
        <f>VLOOKUP(E30,VIP!$A$2:$O18537,7,FALSE)</f>
        <v>Si</v>
      </c>
      <c r="I30" s="110" t="str">
        <f>VLOOKUP(E30,VIP!$A$2:$O10502,8,FALSE)</f>
        <v>Si</v>
      </c>
      <c r="J30" s="110" t="str">
        <f>VLOOKUP(E30,VIP!$A$2:$O10452,8,FALSE)</f>
        <v>Si</v>
      </c>
      <c r="K30" s="110" t="str">
        <f>VLOOKUP(E30,VIP!$A$2:$O14026,6,0)</f>
        <v>SI</v>
      </c>
      <c r="L30" s="107" t="s">
        <v>2219</v>
      </c>
      <c r="M30" s="111" t="s">
        <v>2446</v>
      </c>
      <c r="N30" s="111" t="s">
        <v>2453</v>
      </c>
      <c r="O30" s="110" t="s">
        <v>2455</v>
      </c>
      <c r="P30" s="111"/>
      <c r="Q30" s="115" t="s">
        <v>2219</v>
      </c>
    </row>
    <row r="31" spans="1:17" ht="18" x14ac:dyDescent="0.25">
      <c r="A31" s="110" t="str">
        <f>VLOOKUP(E31,'LISTADO ATM'!$A$2:$C$898,3,0)</f>
        <v>DISTRITO NACIONAL</v>
      </c>
      <c r="B31" s="108">
        <v>3335908894</v>
      </c>
      <c r="C31" s="112">
        <v>44350.930208333331</v>
      </c>
      <c r="D31" s="112" t="s">
        <v>2180</v>
      </c>
      <c r="E31" s="106">
        <v>184</v>
      </c>
      <c r="F31" s="110" t="str">
        <f>VLOOKUP(E31,VIP!$A$2:$O13670,2,0)</f>
        <v>DRBR184</v>
      </c>
      <c r="G31" s="110" t="str">
        <f>VLOOKUP(E31,'LISTADO ATM'!$A$2:$B$897,2,0)</f>
        <v xml:space="preserve">ATM Hermanas Mirabal </v>
      </c>
      <c r="H31" s="110" t="str">
        <f>VLOOKUP(E31,VIP!$A$2:$O18533,7,FALSE)</f>
        <v>Si</v>
      </c>
      <c r="I31" s="110" t="str">
        <f>VLOOKUP(E31,VIP!$A$2:$O10498,8,FALSE)</f>
        <v>Si</v>
      </c>
      <c r="J31" s="110" t="str">
        <f>VLOOKUP(E31,VIP!$A$2:$O10448,8,FALSE)</f>
        <v>Si</v>
      </c>
      <c r="K31" s="110" t="str">
        <f>VLOOKUP(E31,VIP!$A$2:$O14022,6,0)</f>
        <v>SI</v>
      </c>
      <c r="L31" s="107" t="s">
        <v>2219</v>
      </c>
      <c r="M31" s="111" t="s">
        <v>2446</v>
      </c>
      <c r="N31" s="111" t="s">
        <v>2453</v>
      </c>
      <c r="O31" s="110" t="s">
        <v>2455</v>
      </c>
      <c r="P31" s="111"/>
      <c r="Q31" s="115" t="s">
        <v>2219</v>
      </c>
    </row>
    <row r="32" spans="1:17" ht="18" x14ac:dyDescent="0.25">
      <c r="A32" s="110" t="str">
        <f>VLOOKUP(E32,'LISTADO ATM'!$A$2:$C$898,3,0)</f>
        <v>DISTRITO NACIONAL</v>
      </c>
      <c r="B32" s="108">
        <v>3335909974</v>
      </c>
      <c r="C32" s="112">
        <v>44351.653368055559</v>
      </c>
      <c r="D32" s="112" t="s">
        <v>2180</v>
      </c>
      <c r="E32" s="106">
        <v>237</v>
      </c>
      <c r="F32" s="110" t="str">
        <f>VLOOKUP(E32,VIP!$A$2:$O13703,2,0)</f>
        <v>DRBR237</v>
      </c>
      <c r="G32" s="110" t="str">
        <f>VLOOKUP(E32,'LISTADO ATM'!$A$2:$B$897,2,0)</f>
        <v xml:space="preserve">ATM UNP Plaza Vásquez </v>
      </c>
      <c r="H32" s="110" t="str">
        <f>VLOOKUP(E32,VIP!$A$2:$O18566,7,FALSE)</f>
        <v>Si</v>
      </c>
      <c r="I32" s="110" t="str">
        <f>VLOOKUP(E32,VIP!$A$2:$O10531,8,FALSE)</f>
        <v>Si</v>
      </c>
      <c r="J32" s="110" t="str">
        <f>VLOOKUP(E32,VIP!$A$2:$O10481,8,FALSE)</f>
        <v>Si</v>
      </c>
      <c r="K32" s="110" t="str">
        <f>VLOOKUP(E32,VIP!$A$2:$O14055,6,0)</f>
        <v>SI</v>
      </c>
      <c r="L32" s="107" t="s">
        <v>2219</v>
      </c>
      <c r="M32" s="111" t="s">
        <v>2446</v>
      </c>
      <c r="N32" s="111" t="s">
        <v>2565</v>
      </c>
      <c r="O32" s="110" t="s">
        <v>2455</v>
      </c>
      <c r="P32" s="111"/>
      <c r="Q32" s="115" t="s">
        <v>2219</v>
      </c>
    </row>
    <row r="33" spans="1:17" ht="18" x14ac:dyDescent="0.25">
      <c r="A33" s="110" t="str">
        <f>VLOOKUP(E33,'LISTADO ATM'!$A$2:$C$898,3,0)</f>
        <v>DISTRITO NACIONAL</v>
      </c>
      <c r="B33" s="108">
        <v>3335909980</v>
      </c>
      <c r="C33" s="112">
        <v>44351.654618055552</v>
      </c>
      <c r="D33" s="112" t="s">
        <v>2180</v>
      </c>
      <c r="E33" s="106">
        <v>522</v>
      </c>
      <c r="F33" s="110" t="str">
        <f>VLOOKUP(E33,VIP!$A$2:$O13701,2,0)</f>
        <v>DRBR522</v>
      </c>
      <c r="G33" s="110" t="str">
        <f>VLOOKUP(E33,'LISTADO ATM'!$A$2:$B$897,2,0)</f>
        <v xml:space="preserve">ATM Oficina Galería 360 </v>
      </c>
      <c r="H33" s="110" t="str">
        <f>VLOOKUP(E33,VIP!$A$2:$O18564,7,FALSE)</f>
        <v>Si</v>
      </c>
      <c r="I33" s="110" t="str">
        <f>VLOOKUP(E33,VIP!$A$2:$O10529,8,FALSE)</f>
        <v>Si</v>
      </c>
      <c r="J33" s="110" t="str">
        <f>VLOOKUP(E33,VIP!$A$2:$O10479,8,FALSE)</f>
        <v>Si</v>
      </c>
      <c r="K33" s="110" t="str">
        <f>VLOOKUP(E33,VIP!$A$2:$O14053,6,0)</f>
        <v>SI</v>
      </c>
      <c r="L33" s="107" t="s">
        <v>2219</v>
      </c>
      <c r="M33" s="111" t="s">
        <v>2446</v>
      </c>
      <c r="N33" s="111" t="s">
        <v>2565</v>
      </c>
      <c r="O33" s="110" t="s">
        <v>2455</v>
      </c>
      <c r="P33" s="111"/>
      <c r="Q33" s="115" t="s">
        <v>2219</v>
      </c>
    </row>
    <row r="34" spans="1:17" ht="18" x14ac:dyDescent="0.25">
      <c r="A34" s="110" t="str">
        <f>VLOOKUP(E34,'LISTADO ATM'!$A$2:$C$898,3,0)</f>
        <v>DISTRITO NACIONAL</v>
      </c>
      <c r="B34" s="108">
        <v>3335910001</v>
      </c>
      <c r="C34" s="112">
        <v>44351.65824074074</v>
      </c>
      <c r="D34" s="112" t="s">
        <v>2180</v>
      </c>
      <c r="E34" s="106">
        <v>952</v>
      </c>
      <c r="F34" s="110" t="str">
        <f>VLOOKUP(E34,VIP!$A$2:$O13695,2,0)</f>
        <v>DRBR16L</v>
      </c>
      <c r="G34" s="110" t="str">
        <f>VLOOKUP(E34,'LISTADO ATM'!$A$2:$B$897,2,0)</f>
        <v xml:space="preserve">ATM Alvarez Rivas </v>
      </c>
      <c r="H34" s="110" t="str">
        <f>VLOOKUP(E34,VIP!$A$2:$O18558,7,FALSE)</f>
        <v>Si</v>
      </c>
      <c r="I34" s="110" t="str">
        <f>VLOOKUP(E34,VIP!$A$2:$O10523,8,FALSE)</f>
        <v>Si</v>
      </c>
      <c r="J34" s="110" t="str">
        <f>VLOOKUP(E34,VIP!$A$2:$O10473,8,FALSE)</f>
        <v>Si</v>
      </c>
      <c r="K34" s="110" t="str">
        <f>VLOOKUP(E34,VIP!$A$2:$O14047,6,0)</f>
        <v>NO</v>
      </c>
      <c r="L34" s="107" t="s">
        <v>2219</v>
      </c>
      <c r="M34" s="111" t="s">
        <v>2446</v>
      </c>
      <c r="N34" s="111" t="s">
        <v>2565</v>
      </c>
      <c r="O34" s="110" t="s">
        <v>2455</v>
      </c>
      <c r="P34" s="111"/>
      <c r="Q34" s="115" t="s">
        <v>2219</v>
      </c>
    </row>
    <row r="35" spans="1:17" ht="18" x14ac:dyDescent="0.25">
      <c r="A35" s="110" t="str">
        <f>VLOOKUP(E35,'LISTADO ATM'!$A$2:$C$898,3,0)</f>
        <v>DISTRITO NACIONAL</v>
      </c>
      <c r="B35" s="108">
        <v>3335910003</v>
      </c>
      <c r="C35" s="112">
        <v>44351.659456018519</v>
      </c>
      <c r="D35" s="112" t="s">
        <v>2180</v>
      </c>
      <c r="E35" s="106">
        <v>192</v>
      </c>
      <c r="F35" s="110" t="str">
        <f>VLOOKUP(E35,VIP!$A$2:$O13693,2,0)</f>
        <v>DRBR192</v>
      </c>
      <c r="G35" s="110" t="str">
        <f>VLOOKUP(E35,'LISTADO ATM'!$A$2:$B$897,2,0)</f>
        <v xml:space="preserve">ATM Autobanco Luperón II </v>
      </c>
      <c r="H35" s="110" t="str">
        <f>VLOOKUP(E35,VIP!$A$2:$O18556,7,FALSE)</f>
        <v>Si</v>
      </c>
      <c r="I35" s="110" t="str">
        <f>VLOOKUP(E35,VIP!$A$2:$O10521,8,FALSE)</f>
        <v>Si</v>
      </c>
      <c r="J35" s="110" t="str">
        <f>VLOOKUP(E35,VIP!$A$2:$O10471,8,FALSE)</f>
        <v>Si</v>
      </c>
      <c r="K35" s="110" t="str">
        <f>VLOOKUP(E35,VIP!$A$2:$O14045,6,0)</f>
        <v>NO</v>
      </c>
      <c r="L35" s="107" t="s">
        <v>2219</v>
      </c>
      <c r="M35" s="111" t="s">
        <v>2446</v>
      </c>
      <c r="N35" s="111" t="s">
        <v>2565</v>
      </c>
      <c r="O35" s="110" t="s">
        <v>2455</v>
      </c>
      <c r="P35" s="111"/>
      <c r="Q35" s="115" t="s">
        <v>2219</v>
      </c>
    </row>
    <row r="36" spans="1:17" ht="18" x14ac:dyDescent="0.25">
      <c r="A36" s="110" t="str">
        <f>VLOOKUP(E36,'LISTADO ATM'!$A$2:$C$898,3,0)</f>
        <v>DISTRITO NACIONAL</v>
      </c>
      <c r="B36" s="108">
        <v>3335910007</v>
      </c>
      <c r="C36" s="112">
        <v>44351.65996527778</v>
      </c>
      <c r="D36" s="112" t="s">
        <v>2180</v>
      </c>
      <c r="E36" s="106">
        <v>676</v>
      </c>
      <c r="F36" s="110" t="str">
        <f>VLOOKUP(E36,VIP!$A$2:$O13692,2,0)</f>
        <v>DRBR676</v>
      </c>
      <c r="G36" s="110" t="str">
        <f>VLOOKUP(E36,'LISTADO ATM'!$A$2:$B$897,2,0)</f>
        <v>ATM S/M Bravo Colina Del Oeste</v>
      </c>
      <c r="H36" s="110" t="str">
        <f>VLOOKUP(E36,VIP!$A$2:$O18555,7,FALSE)</f>
        <v>Si</v>
      </c>
      <c r="I36" s="110" t="str">
        <f>VLOOKUP(E36,VIP!$A$2:$O10520,8,FALSE)</f>
        <v>Si</v>
      </c>
      <c r="J36" s="110" t="str">
        <f>VLOOKUP(E36,VIP!$A$2:$O10470,8,FALSE)</f>
        <v>Si</v>
      </c>
      <c r="K36" s="110" t="str">
        <f>VLOOKUP(E36,VIP!$A$2:$O14044,6,0)</f>
        <v>NO</v>
      </c>
      <c r="L36" s="107" t="s">
        <v>2219</v>
      </c>
      <c r="M36" s="111" t="s">
        <v>2446</v>
      </c>
      <c r="N36" s="111" t="s">
        <v>2565</v>
      </c>
      <c r="O36" s="110" t="s">
        <v>2455</v>
      </c>
      <c r="P36" s="111"/>
      <c r="Q36" s="115" t="s">
        <v>2219</v>
      </c>
    </row>
    <row r="37" spans="1:17" ht="18" x14ac:dyDescent="0.25">
      <c r="A37" s="110" t="str">
        <f>VLOOKUP(E37,'LISTADO ATM'!$A$2:$C$898,3,0)</f>
        <v>SUR</v>
      </c>
      <c r="B37" s="108">
        <v>3335910180</v>
      </c>
      <c r="C37" s="112">
        <v>44351.732974537037</v>
      </c>
      <c r="D37" s="112" t="s">
        <v>2180</v>
      </c>
      <c r="E37" s="106">
        <v>252</v>
      </c>
      <c r="F37" s="110" t="str">
        <f>VLOOKUP(E37,VIP!$A$2:$O13672,2,0)</f>
        <v>DRBR252</v>
      </c>
      <c r="G37" s="110" t="str">
        <f>VLOOKUP(E37,'LISTADO ATM'!$A$2:$B$897,2,0)</f>
        <v xml:space="preserve">ATM Banco Agrícola (Barahona) </v>
      </c>
      <c r="H37" s="110" t="str">
        <f>VLOOKUP(E37,VIP!$A$2:$O18535,7,FALSE)</f>
        <v>Si</v>
      </c>
      <c r="I37" s="110" t="str">
        <f>VLOOKUP(E37,VIP!$A$2:$O10500,8,FALSE)</f>
        <v>Si</v>
      </c>
      <c r="J37" s="110" t="str">
        <f>VLOOKUP(E37,VIP!$A$2:$O10450,8,FALSE)</f>
        <v>Si</v>
      </c>
      <c r="K37" s="110" t="str">
        <f>VLOOKUP(E37,VIP!$A$2:$O14024,6,0)</f>
        <v>NO</v>
      </c>
      <c r="L37" s="107" t="s">
        <v>2219</v>
      </c>
      <c r="M37" s="111" t="s">
        <v>2446</v>
      </c>
      <c r="N37" s="111" t="s">
        <v>2453</v>
      </c>
      <c r="O37" s="110" t="s">
        <v>2455</v>
      </c>
      <c r="P37" s="111"/>
      <c r="Q37" s="115" t="s">
        <v>2219</v>
      </c>
    </row>
    <row r="38" spans="1:17" ht="18" x14ac:dyDescent="0.25">
      <c r="A38" s="110" t="str">
        <f>VLOOKUP(E38,'LISTADO ATM'!$A$2:$C$898,3,0)</f>
        <v>DISTRITO NACIONAL</v>
      </c>
      <c r="B38" s="108">
        <v>3335910240</v>
      </c>
      <c r="C38" s="112">
        <v>44351.855752314812</v>
      </c>
      <c r="D38" s="112" t="s">
        <v>2180</v>
      </c>
      <c r="E38" s="106">
        <v>446</v>
      </c>
      <c r="F38" s="110" t="str">
        <f>VLOOKUP(E38,VIP!$A$2:$O13672,2,0)</f>
        <v>DRBR446</v>
      </c>
      <c r="G38" s="110" t="str">
        <f>VLOOKUP(E38,'LISTADO ATM'!$A$2:$B$897,2,0)</f>
        <v>ATM Hipodromo V Centenario</v>
      </c>
      <c r="H38" s="110" t="str">
        <f>VLOOKUP(E38,VIP!$A$2:$O18535,7,FALSE)</f>
        <v>Si</v>
      </c>
      <c r="I38" s="110" t="str">
        <f>VLOOKUP(E38,VIP!$A$2:$O10500,8,FALSE)</f>
        <v>Si</v>
      </c>
      <c r="J38" s="110" t="str">
        <f>VLOOKUP(E38,VIP!$A$2:$O10450,8,FALSE)</f>
        <v>Si</v>
      </c>
      <c r="K38" s="110" t="str">
        <f>VLOOKUP(E38,VIP!$A$2:$O14024,6,0)</f>
        <v>NO</v>
      </c>
      <c r="L38" s="107" t="s">
        <v>2219</v>
      </c>
      <c r="M38" s="111" t="s">
        <v>2446</v>
      </c>
      <c r="N38" s="111" t="s">
        <v>2453</v>
      </c>
      <c r="O38" s="110" t="s">
        <v>2455</v>
      </c>
      <c r="P38" s="111"/>
      <c r="Q38" s="115" t="s">
        <v>2219</v>
      </c>
    </row>
    <row r="39" spans="1:17" ht="18" x14ac:dyDescent="0.25">
      <c r="A39" s="110" t="str">
        <f>VLOOKUP(E39,'LISTADO ATM'!$A$2:$C$898,3,0)</f>
        <v>DISTRITO NACIONAL</v>
      </c>
      <c r="B39" s="108">
        <v>3335910265</v>
      </c>
      <c r="C39" s="112">
        <v>44352.130555555559</v>
      </c>
      <c r="D39" s="112" t="s">
        <v>2180</v>
      </c>
      <c r="E39" s="106">
        <v>858</v>
      </c>
      <c r="F39" s="110" t="str">
        <f>VLOOKUP(E39,VIP!$A$2:$O13680,2,0)</f>
        <v>DRBR858</v>
      </c>
      <c r="G39" s="110" t="str">
        <f>VLOOKUP(E39,'LISTADO ATM'!$A$2:$B$897,2,0)</f>
        <v xml:space="preserve">ATM Cooperativa Maestros (COOPNAMA) </v>
      </c>
      <c r="H39" s="110" t="str">
        <f>VLOOKUP(E39,VIP!$A$2:$O18543,7,FALSE)</f>
        <v>Si</v>
      </c>
      <c r="I39" s="110" t="str">
        <f>VLOOKUP(E39,VIP!$A$2:$O10508,8,FALSE)</f>
        <v>No</v>
      </c>
      <c r="J39" s="110" t="str">
        <f>VLOOKUP(E39,VIP!$A$2:$O10458,8,FALSE)</f>
        <v>No</v>
      </c>
      <c r="K39" s="110" t="str">
        <f>VLOOKUP(E39,VIP!$A$2:$O14032,6,0)</f>
        <v>NO</v>
      </c>
      <c r="L39" s="107" t="s">
        <v>2219</v>
      </c>
      <c r="M39" s="111" t="s">
        <v>2446</v>
      </c>
      <c r="N39" s="111" t="s">
        <v>2453</v>
      </c>
      <c r="O39" s="110" t="s">
        <v>2455</v>
      </c>
      <c r="P39" s="111"/>
      <c r="Q39" s="115" t="s">
        <v>2219</v>
      </c>
    </row>
    <row r="40" spans="1:17" ht="18" x14ac:dyDescent="0.25">
      <c r="A40" s="110" t="str">
        <f>VLOOKUP(E40,'LISTADO ATM'!$A$2:$C$898,3,0)</f>
        <v>DISTRITO NACIONAL</v>
      </c>
      <c r="B40" s="108">
        <v>3335910291</v>
      </c>
      <c r="C40" s="112">
        <v>44352.376388888886</v>
      </c>
      <c r="D40" s="112" t="s">
        <v>2180</v>
      </c>
      <c r="E40" s="106">
        <v>487</v>
      </c>
      <c r="F40" s="110" t="str">
        <f>VLOOKUP(E40,VIP!$A$2:$O13684,2,0)</f>
        <v>DRBR487</v>
      </c>
      <c r="G40" s="110" t="str">
        <f>VLOOKUP(E40,'LISTADO ATM'!$A$2:$B$897,2,0)</f>
        <v xml:space="preserve">ATM Olé Hainamosa </v>
      </c>
      <c r="H40" s="110" t="str">
        <f>VLOOKUP(E40,VIP!$A$2:$O18547,7,FALSE)</f>
        <v>Si</v>
      </c>
      <c r="I40" s="110" t="str">
        <f>VLOOKUP(E40,VIP!$A$2:$O10512,8,FALSE)</f>
        <v>Si</v>
      </c>
      <c r="J40" s="110" t="str">
        <f>VLOOKUP(E40,VIP!$A$2:$O10462,8,FALSE)</f>
        <v>Si</v>
      </c>
      <c r="K40" s="110" t="str">
        <f>VLOOKUP(E40,VIP!$A$2:$O14036,6,0)</f>
        <v>SI</v>
      </c>
      <c r="L40" s="107" t="s">
        <v>2219</v>
      </c>
      <c r="M40" s="111" t="s">
        <v>2446</v>
      </c>
      <c r="N40" s="111" t="s">
        <v>2453</v>
      </c>
      <c r="O40" s="110" t="s">
        <v>2455</v>
      </c>
      <c r="P40" s="111"/>
      <c r="Q40" s="115" t="s">
        <v>2219</v>
      </c>
    </row>
    <row r="41" spans="1:17" ht="18" x14ac:dyDescent="0.25">
      <c r="A41" s="110" t="str">
        <f>VLOOKUP(E41,'LISTADO ATM'!$A$2:$C$898,3,0)</f>
        <v>DISTRITO NACIONAL</v>
      </c>
      <c r="B41" s="108">
        <v>3335910483</v>
      </c>
      <c r="C41" s="112">
        <v>44352.49422453704</v>
      </c>
      <c r="D41" s="112" t="s">
        <v>2180</v>
      </c>
      <c r="E41" s="106">
        <v>335</v>
      </c>
      <c r="F41" s="110" t="str">
        <f>VLOOKUP(E41,VIP!$A$2:$O13684,2,0)</f>
        <v>DRBR335</v>
      </c>
      <c r="G41" s="110" t="str">
        <f>VLOOKUP(E41,'LISTADO ATM'!$A$2:$B$897,2,0)</f>
        <v>ATM Edificio Aster</v>
      </c>
      <c r="H41" s="110" t="str">
        <f>VLOOKUP(E41,VIP!$A$2:$O18547,7,FALSE)</f>
        <v>Si</v>
      </c>
      <c r="I41" s="110" t="str">
        <f>VLOOKUP(E41,VIP!$A$2:$O10512,8,FALSE)</f>
        <v>Si</v>
      </c>
      <c r="J41" s="110" t="str">
        <f>VLOOKUP(E41,VIP!$A$2:$O10462,8,FALSE)</f>
        <v>Si</v>
      </c>
      <c r="K41" s="110" t="str">
        <f>VLOOKUP(E41,VIP!$A$2:$O14036,6,0)</f>
        <v>NO</v>
      </c>
      <c r="L41" s="107" t="s">
        <v>2219</v>
      </c>
      <c r="M41" s="111" t="s">
        <v>2446</v>
      </c>
      <c r="N41" s="111" t="s">
        <v>2453</v>
      </c>
      <c r="O41" s="110" t="s">
        <v>2455</v>
      </c>
      <c r="P41" s="111"/>
      <c r="Q41" s="115" t="s">
        <v>2219</v>
      </c>
    </row>
    <row r="42" spans="1:17" ht="18" x14ac:dyDescent="0.25">
      <c r="A42" s="110" t="str">
        <f>VLOOKUP(E42,'LISTADO ATM'!$A$2:$C$898,3,0)</f>
        <v>NORTE</v>
      </c>
      <c r="B42" s="108">
        <v>3335910549</v>
      </c>
      <c r="C42" s="112">
        <v>44352.560219907406</v>
      </c>
      <c r="D42" s="112" t="s">
        <v>2181</v>
      </c>
      <c r="E42" s="106">
        <v>257</v>
      </c>
      <c r="F42" s="110" t="str">
        <f>VLOOKUP(E42,VIP!$A$2:$O13680,2,0)</f>
        <v>DRBR257</v>
      </c>
      <c r="G42" s="110" t="str">
        <f>VLOOKUP(E42,'LISTADO ATM'!$A$2:$B$897,2,0)</f>
        <v xml:space="preserve">ATM S/M Pola (Santiago) </v>
      </c>
      <c r="H42" s="110" t="str">
        <f>VLOOKUP(E42,VIP!$A$2:$O18543,7,FALSE)</f>
        <v>Si</v>
      </c>
      <c r="I42" s="110" t="str">
        <f>VLOOKUP(E42,VIP!$A$2:$O10508,8,FALSE)</f>
        <v>Si</v>
      </c>
      <c r="J42" s="110" t="str">
        <f>VLOOKUP(E42,VIP!$A$2:$O10458,8,FALSE)</f>
        <v>Si</v>
      </c>
      <c r="K42" s="110" t="str">
        <f>VLOOKUP(E42,VIP!$A$2:$O14032,6,0)</f>
        <v>NO</v>
      </c>
      <c r="L42" s="107" t="s">
        <v>2219</v>
      </c>
      <c r="M42" s="111" t="s">
        <v>2446</v>
      </c>
      <c r="N42" s="111" t="s">
        <v>2453</v>
      </c>
      <c r="O42" s="110" t="s">
        <v>2550</v>
      </c>
      <c r="P42" s="111"/>
      <c r="Q42" s="115" t="s">
        <v>2219</v>
      </c>
    </row>
    <row r="43" spans="1:17" ht="18" x14ac:dyDescent="0.25">
      <c r="A43" s="110" t="str">
        <f>VLOOKUP(E43,'LISTADO ATM'!$A$2:$C$898,3,0)</f>
        <v>DISTRITO NACIONAL</v>
      </c>
      <c r="B43" s="108">
        <v>3335910558</v>
      </c>
      <c r="C43" s="112">
        <v>44352.565312500003</v>
      </c>
      <c r="D43" s="112" t="s">
        <v>2180</v>
      </c>
      <c r="E43" s="106">
        <v>935</v>
      </c>
      <c r="F43" s="110" t="str">
        <f>VLOOKUP(E43,VIP!$A$2:$O13675,2,0)</f>
        <v>DRBR16J</v>
      </c>
      <c r="G43" s="110" t="str">
        <f>VLOOKUP(E43,'LISTADO ATM'!$A$2:$B$897,2,0)</f>
        <v xml:space="preserve">ATM Oficina John F. Kennedy </v>
      </c>
      <c r="H43" s="110" t="str">
        <f>VLOOKUP(E43,VIP!$A$2:$O18538,7,FALSE)</f>
        <v>Si</v>
      </c>
      <c r="I43" s="110" t="str">
        <f>VLOOKUP(E43,VIP!$A$2:$O10503,8,FALSE)</f>
        <v>Si</v>
      </c>
      <c r="J43" s="110" t="str">
        <f>VLOOKUP(E43,VIP!$A$2:$O10453,8,FALSE)</f>
        <v>Si</v>
      </c>
      <c r="K43" s="110" t="str">
        <f>VLOOKUP(E43,VIP!$A$2:$O14027,6,0)</f>
        <v>SI</v>
      </c>
      <c r="L43" s="107" t="s">
        <v>2219</v>
      </c>
      <c r="M43" s="111" t="s">
        <v>2446</v>
      </c>
      <c r="N43" s="111" t="s">
        <v>2453</v>
      </c>
      <c r="O43" s="110" t="s">
        <v>2455</v>
      </c>
      <c r="P43" s="111"/>
      <c r="Q43" s="115" t="s">
        <v>2219</v>
      </c>
    </row>
    <row r="44" spans="1:17" ht="18" x14ac:dyDescent="0.25">
      <c r="A44" s="110" t="str">
        <f>VLOOKUP(E44,'LISTADO ATM'!$A$2:$C$898,3,0)</f>
        <v>DISTRITO NACIONAL</v>
      </c>
      <c r="B44" s="108">
        <v>3335910596</v>
      </c>
      <c r="C44" s="112">
        <v>44352.616041666668</v>
      </c>
      <c r="D44" s="112" t="s">
        <v>2180</v>
      </c>
      <c r="E44" s="106">
        <v>125</v>
      </c>
      <c r="F44" s="110" t="str">
        <f>VLOOKUP(E44,VIP!$A$2:$O13678,2,0)</f>
        <v>DRBR125</v>
      </c>
      <c r="G44" s="110" t="str">
        <f>VLOOKUP(E44,'LISTADO ATM'!$A$2:$B$897,2,0)</f>
        <v xml:space="preserve">ATM Dirección General de Aduanas II </v>
      </c>
      <c r="H44" s="110" t="str">
        <f>VLOOKUP(E44,VIP!$A$2:$O18541,7,FALSE)</f>
        <v>Si</v>
      </c>
      <c r="I44" s="110" t="str">
        <f>VLOOKUP(E44,VIP!$A$2:$O10506,8,FALSE)</f>
        <v>Si</v>
      </c>
      <c r="J44" s="110" t="str">
        <f>VLOOKUP(E44,VIP!$A$2:$O10456,8,FALSE)</f>
        <v>Si</v>
      </c>
      <c r="K44" s="110" t="str">
        <f>VLOOKUP(E44,VIP!$A$2:$O14030,6,0)</f>
        <v>NO</v>
      </c>
      <c r="L44" s="107" t="s">
        <v>2219</v>
      </c>
      <c r="M44" s="111" t="s">
        <v>2446</v>
      </c>
      <c r="N44" s="111" t="s">
        <v>2453</v>
      </c>
      <c r="O44" s="110" t="s">
        <v>2455</v>
      </c>
      <c r="P44" s="111"/>
      <c r="Q44" s="115" t="s">
        <v>2219</v>
      </c>
    </row>
    <row r="45" spans="1:17" ht="18" x14ac:dyDescent="0.25">
      <c r="A45" s="110" t="str">
        <f>VLOOKUP(E45,'LISTADO ATM'!$A$2:$C$898,3,0)</f>
        <v>DISTRITO NACIONAL</v>
      </c>
      <c r="B45" s="108">
        <v>3335910636</v>
      </c>
      <c r="C45" s="112">
        <v>44352.947013888886</v>
      </c>
      <c r="D45" s="112" t="s">
        <v>2180</v>
      </c>
      <c r="E45" s="106">
        <v>698</v>
      </c>
      <c r="F45" s="110" t="str">
        <f>VLOOKUP(E45,VIP!$A$2:$O13672,2,0)</f>
        <v>DRBR698</v>
      </c>
      <c r="G45" s="110" t="str">
        <f>VLOOKUP(E45,'LISTADO ATM'!$A$2:$B$897,2,0)</f>
        <v>ATM Parador Bellamar</v>
      </c>
      <c r="H45" s="110" t="str">
        <f>VLOOKUP(E45,VIP!$A$2:$O18535,7,FALSE)</f>
        <v>Si</v>
      </c>
      <c r="I45" s="110" t="str">
        <f>VLOOKUP(E45,VIP!$A$2:$O10500,8,FALSE)</f>
        <v>Si</v>
      </c>
      <c r="J45" s="110" t="str">
        <f>VLOOKUP(E45,VIP!$A$2:$O10450,8,FALSE)</f>
        <v>Si</v>
      </c>
      <c r="K45" s="110" t="str">
        <f>VLOOKUP(E45,VIP!$A$2:$O14024,6,0)</f>
        <v>NO</v>
      </c>
      <c r="L45" s="107" t="s">
        <v>2219</v>
      </c>
      <c r="M45" s="111" t="s">
        <v>2446</v>
      </c>
      <c r="N45" s="111" t="s">
        <v>2453</v>
      </c>
      <c r="O45" s="110" t="s">
        <v>2455</v>
      </c>
      <c r="P45" s="121"/>
      <c r="Q45" s="111" t="s">
        <v>2219</v>
      </c>
    </row>
    <row r="46" spans="1:17" ht="18" x14ac:dyDescent="0.25">
      <c r="A46" s="110" t="str">
        <f>VLOOKUP(E46,'LISTADO ATM'!$A$2:$C$898,3,0)</f>
        <v>DISTRITO NACIONAL</v>
      </c>
      <c r="B46" s="108" t="s">
        <v>2581</v>
      </c>
      <c r="C46" s="112">
        <v>44353.416481481479</v>
      </c>
      <c r="D46" s="112" t="s">
        <v>2180</v>
      </c>
      <c r="E46" s="106">
        <v>87</v>
      </c>
      <c r="F46" s="110" t="str">
        <f>VLOOKUP(E46,VIP!$A$2:$O13696,2,0)</f>
        <v>DRBR087</v>
      </c>
      <c r="G46" s="110" t="str">
        <f>VLOOKUP(E46,'LISTADO ATM'!$A$2:$B$897,2,0)</f>
        <v xml:space="preserve">ATM Autoservicio Sarasota </v>
      </c>
      <c r="H46" s="110" t="str">
        <f>VLOOKUP(E46,VIP!$A$2:$O18559,7,FALSE)</f>
        <v>Si</v>
      </c>
      <c r="I46" s="110" t="str">
        <f>VLOOKUP(E46,VIP!$A$2:$O10524,8,FALSE)</f>
        <v>Si</v>
      </c>
      <c r="J46" s="110" t="str">
        <f>VLOOKUP(E46,VIP!$A$2:$O10474,8,FALSE)</f>
        <v>Si</v>
      </c>
      <c r="K46" s="110" t="str">
        <f>VLOOKUP(E46,VIP!$A$2:$O14048,6,0)</f>
        <v>NO</v>
      </c>
      <c r="L46" s="107" t="s">
        <v>2219</v>
      </c>
      <c r="M46" s="111" t="s">
        <v>2446</v>
      </c>
      <c r="N46" s="111" t="s">
        <v>2453</v>
      </c>
      <c r="O46" s="110" t="s">
        <v>2455</v>
      </c>
      <c r="P46" s="111"/>
      <c r="Q46" s="115" t="s">
        <v>2219</v>
      </c>
    </row>
    <row r="47" spans="1:17" s="93" customFormat="1" ht="18" x14ac:dyDescent="0.25">
      <c r="A47" s="110" t="str">
        <f>VLOOKUP(E47,'LISTADO ATM'!$A$2:$C$898,3,0)</f>
        <v>DISTRITO NACIONAL</v>
      </c>
      <c r="B47" s="108" t="s">
        <v>2595</v>
      </c>
      <c r="C47" s="112">
        <v>44353.498391203706</v>
      </c>
      <c r="D47" s="112" t="s">
        <v>2180</v>
      </c>
      <c r="E47" s="106">
        <v>416</v>
      </c>
      <c r="F47" s="110" t="str">
        <f>VLOOKUP(E47,VIP!$A$2:$O13708,2,0)</f>
        <v>DRBR416</v>
      </c>
      <c r="G47" s="110" t="str">
        <f>VLOOKUP(E47,'LISTADO ATM'!$A$2:$B$897,2,0)</f>
        <v xml:space="preserve">ATM Autobanco San Martín II </v>
      </c>
      <c r="H47" s="110" t="str">
        <f>VLOOKUP(E47,VIP!$A$2:$O18571,7,FALSE)</f>
        <v>Si</v>
      </c>
      <c r="I47" s="110" t="str">
        <f>VLOOKUP(E47,VIP!$A$2:$O10536,8,FALSE)</f>
        <v>Si</v>
      </c>
      <c r="J47" s="110" t="str">
        <f>VLOOKUP(E47,VIP!$A$2:$O10486,8,FALSE)</f>
        <v>Si</v>
      </c>
      <c r="K47" s="110" t="str">
        <f>VLOOKUP(E47,VIP!$A$2:$O14060,6,0)</f>
        <v>NO</v>
      </c>
      <c r="L47" s="107" t="s">
        <v>2219</v>
      </c>
      <c r="M47" s="111" t="s">
        <v>2446</v>
      </c>
      <c r="N47" s="111" t="s">
        <v>2453</v>
      </c>
      <c r="O47" s="110" t="s">
        <v>2455</v>
      </c>
      <c r="P47" s="111"/>
      <c r="Q47" s="115" t="s">
        <v>2219</v>
      </c>
    </row>
    <row r="48" spans="1:17" s="93" customFormat="1" ht="18" x14ac:dyDescent="0.25">
      <c r="A48" s="110" t="str">
        <f>VLOOKUP(E48,'LISTADO ATM'!$A$2:$C$898,3,0)</f>
        <v>NORTE</v>
      </c>
      <c r="B48" s="108" t="s">
        <v>2596</v>
      </c>
      <c r="C48" s="112">
        <v>44353.49722222222</v>
      </c>
      <c r="D48" s="112" t="s">
        <v>2181</v>
      </c>
      <c r="E48" s="106">
        <v>518</v>
      </c>
      <c r="F48" s="110" t="str">
        <f>VLOOKUP(E48,VIP!$A$2:$O13709,2,0)</f>
        <v>DRBR518</v>
      </c>
      <c r="G48" s="110" t="str">
        <f>VLOOKUP(E48,'LISTADO ATM'!$A$2:$B$897,2,0)</f>
        <v xml:space="preserve">ATM Autobanco Los Alamos </v>
      </c>
      <c r="H48" s="110" t="str">
        <f>VLOOKUP(E48,VIP!$A$2:$O18572,7,FALSE)</f>
        <v>Si</v>
      </c>
      <c r="I48" s="110" t="str">
        <f>VLOOKUP(E48,VIP!$A$2:$O10537,8,FALSE)</f>
        <v>Si</v>
      </c>
      <c r="J48" s="110" t="str">
        <f>VLOOKUP(E48,VIP!$A$2:$O10487,8,FALSE)</f>
        <v>Si</v>
      </c>
      <c r="K48" s="110" t="str">
        <f>VLOOKUP(E48,VIP!$A$2:$O14061,6,0)</f>
        <v>NO</v>
      </c>
      <c r="L48" s="107" t="s">
        <v>2219</v>
      </c>
      <c r="M48" s="111" t="s">
        <v>2446</v>
      </c>
      <c r="N48" s="111" t="s">
        <v>2453</v>
      </c>
      <c r="O48" s="110" t="s">
        <v>2567</v>
      </c>
      <c r="P48" s="111"/>
      <c r="Q48" s="115" t="s">
        <v>2219</v>
      </c>
    </row>
    <row r="49" spans="1:17" s="93" customFormat="1" ht="18" x14ac:dyDescent="0.25">
      <c r="A49" s="110" t="str">
        <f>VLOOKUP(E49,'LISTADO ATM'!$A$2:$C$898,3,0)</f>
        <v>SUR</v>
      </c>
      <c r="B49" s="108">
        <v>3335908770</v>
      </c>
      <c r="C49" s="112">
        <v>44349.842523148145</v>
      </c>
      <c r="D49" s="112" t="s">
        <v>2180</v>
      </c>
      <c r="E49" s="106">
        <v>619</v>
      </c>
      <c r="F49" s="110" t="str">
        <f>VLOOKUP(E49,VIP!$A$2:$O13700,2,0)</f>
        <v>DRBR619</v>
      </c>
      <c r="G49" s="110" t="str">
        <f>VLOOKUP(E49,'LISTADO ATM'!$A$2:$B$897,2,0)</f>
        <v xml:space="preserve">ATM Academia P.N. Hatillo (San Cristóbal) </v>
      </c>
      <c r="H49" s="110" t="str">
        <f>VLOOKUP(E49,VIP!$A$2:$O18563,7,FALSE)</f>
        <v>Si</v>
      </c>
      <c r="I49" s="110" t="str">
        <f>VLOOKUP(E49,VIP!$A$2:$O10528,8,FALSE)</f>
        <v>Si</v>
      </c>
      <c r="J49" s="110" t="str">
        <f>VLOOKUP(E49,VIP!$A$2:$O10478,8,FALSE)</f>
        <v>Si</v>
      </c>
      <c r="K49" s="110" t="str">
        <f>VLOOKUP(E49,VIP!$A$2:$O14052,6,0)</f>
        <v>NO</v>
      </c>
      <c r="L49" s="107" t="s">
        <v>2245</v>
      </c>
      <c r="M49" s="111" t="s">
        <v>2446</v>
      </c>
      <c r="N49" s="111" t="s">
        <v>2453</v>
      </c>
      <c r="O49" s="110" t="s">
        <v>2455</v>
      </c>
      <c r="P49" s="120"/>
      <c r="Q49" s="115" t="s">
        <v>2245</v>
      </c>
    </row>
    <row r="50" spans="1:17" s="93" customFormat="1" ht="18" x14ac:dyDescent="0.25">
      <c r="A50" s="110" t="str">
        <f>VLOOKUP(E50,'LISTADO ATM'!$A$2:$C$898,3,0)</f>
        <v>DISTRITO NACIONAL</v>
      </c>
      <c r="B50" s="108">
        <v>3335909206</v>
      </c>
      <c r="C50" s="112">
        <v>44351.39607638889</v>
      </c>
      <c r="D50" s="112" t="s">
        <v>2180</v>
      </c>
      <c r="E50" s="106">
        <v>384</v>
      </c>
      <c r="F50" s="110" t="str">
        <f>VLOOKUP(E50,VIP!$A$2:$O13678,2,0)</f>
        <v>DRBR384</v>
      </c>
      <c r="G50" s="110" t="str">
        <f>VLOOKUP(E50,'LISTADO ATM'!$A$2:$B$897,2,0)</f>
        <v>ATM Sotano Torre Banreservas</v>
      </c>
      <c r="H50" s="110" t="str">
        <f>VLOOKUP(E50,VIP!$A$2:$O18541,7,FALSE)</f>
        <v>N/A</v>
      </c>
      <c r="I50" s="110" t="str">
        <f>VLOOKUP(E50,VIP!$A$2:$O10506,8,FALSE)</f>
        <v>N/A</v>
      </c>
      <c r="J50" s="110" t="str">
        <f>VLOOKUP(E50,VIP!$A$2:$O10456,8,FALSE)</f>
        <v>N/A</v>
      </c>
      <c r="K50" s="110" t="str">
        <f>VLOOKUP(E50,VIP!$A$2:$O14030,6,0)</f>
        <v>N/A</v>
      </c>
      <c r="L50" s="107" t="s">
        <v>2245</v>
      </c>
      <c r="M50" s="111" t="s">
        <v>2446</v>
      </c>
      <c r="N50" s="111" t="s">
        <v>2453</v>
      </c>
      <c r="O50" s="110" t="s">
        <v>2455</v>
      </c>
      <c r="P50" s="111"/>
      <c r="Q50" s="115" t="s">
        <v>2245</v>
      </c>
    </row>
    <row r="51" spans="1:17" s="93" customFormat="1" ht="18" x14ac:dyDescent="0.25">
      <c r="A51" s="110" t="str">
        <f>VLOOKUP(E51,'LISTADO ATM'!$A$2:$C$898,3,0)</f>
        <v>DISTRITO NACIONAL</v>
      </c>
      <c r="B51" s="108">
        <v>3335909211</v>
      </c>
      <c r="C51" s="112">
        <v>44351.397013888891</v>
      </c>
      <c r="D51" s="112" t="s">
        <v>2180</v>
      </c>
      <c r="E51" s="106">
        <v>617</v>
      </c>
      <c r="F51" s="110" t="str">
        <f>VLOOKUP(E51,VIP!$A$2:$O13677,2,0)</f>
        <v>DRBR617</v>
      </c>
      <c r="G51" s="110" t="str">
        <f>VLOOKUP(E51,'LISTADO ATM'!$A$2:$B$897,2,0)</f>
        <v xml:space="preserve">ATM Guardia Presidencial </v>
      </c>
      <c r="H51" s="110" t="str">
        <f>VLOOKUP(E51,VIP!$A$2:$O18540,7,FALSE)</f>
        <v>Si</v>
      </c>
      <c r="I51" s="110" t="str">
        <f>VLOOKUP(E51,VIP!$A$2:$O10505,8,FALSE)</f>
        <v>Si</v>
      </c>
      <c r="J51" s="110" t="str">
        <f>VLOOKUP(E51,VIP!$A$2:$O10455,8,FALSE)</f>
        <v>Si</v>
      </c>
      <c r="K51" s="110" t="str">
        <f>VLOOKUP(E51,VIP!$A$2:$O14029,6,0)</f>
        <v>NO</v>
      </c>
      <c r="L51" s="107" t="s">
        <v>2245</v>
      </c>
      <c r="M51" s="111" t="s">
        <v>2446</v>
      </c>
      <c r="N51" s="111" t="s">
        <v>2453</v>
      </c>
      <c r="O51" s="110" t="s">
        <v>2455</v>
      </c>
      <c r="P51" s="111"/>
      <c r="Q51" s="115" t="s">
        <v>2245</v>
      </c>
    </row>
    <row r="52" spans="1:17" s="93" customFormat="1" ht="18" x14ac:dyDescent="0.25">
      <c r="A52" s="110" t="str">
        <f>VLOOKUP(E52,'LISTADO ATM'!$A$2:$C$898,3,0)</f>
        <v>SUR</v>
      </c>
      <c r="B52" s="108">
        <v>3335909249</v>
      </c>
      <c r="C52" s="112">
        <v>44351.40824074074</v>
      </c>
      <c r="D52" s="112" t="s">
        <v>2180</v>
      </c>
      <c r="E52" s="106">
        <v>50</v>
      </c>
      <c r="F52" s="110" t="str">
        <f>VLOOKUP(E52,VIP!$A$2:$O13675,2,0)</f>
        <v>DRBR050</v>
      </c>
      <c r="G52" s="110" t="str">
        <f>VLOOKUP(E52,'LISTADO ATM'!$A$2:$B$897,2,0)</f>
        <v xml:space="preserve">ATM Oficina Padre Las Casas (Azua) </v>
      </c>
      <c r="H52" s="110" t="str">
        <f>VLOOKUP(E52,VIP!$A$2:$O18538,7,FALSE)</f>
        <v>Si</v>
      </c>
      <c r="I52" s="110" t="str">
        <f>VLOOKUP(E52,VIP!$A$2:$O10503,8,FALSE)</f>
        <v>Si</v>
      </c>
      <c r="J52" s="110" t="str">
        <f>VLOOKUP(E52,VIP!$A$2:$O10453,8,FALSE)</f>
        <v>Si</v>
      </c>
      <c r="K52" s="110" t="str">
        <f>VLOOKUP(E52,VIP!$A$2:$O14027,6,0)</f>
        <v>NO</v>
      </c>
      <c r="L52" s="107" t="s">
        <v>2245</v>
      </c>
      <c r="M52" s="111" t="s">
        <v>2446</v>
      </c>
      <c r="N52" s="111" t="s">
        <v>2453</v>
      </c>
      <c r="O52" s="110" t="s">
        <v>2455</v>
      </c>
      <c r="P52" s="111"/>
      <c r="Q52" s="115" t="s">
        <v>2245</v>
      </c>
    </row>
    <row r="53" spans="1:17" s="93" customFormat="1" ht="18" x14ac:dyDescent="0.25">
      <c r="A53" s="110" t="str">
        <f>VLOOKUP(E53,'LISTADO ATM'!$A$2:$C$898,3,0)</f>
        <v>DISTRITO NACIONAL</v>
      </c>
      <c r="B53" s="108">
        <v>3335909648</v>
      </c>
      <c r="C53" s="112">
        <v>44351.513564814813</v>
      </c>
      <c r="D53" s="112" t="s">
        <v>2180</v>
      </c>
      <c r="E53" s="106">
        <v>839</v>
      </c>
      <c r="F53" s="110" t="str">
        <f>VLOOKUP(E53,VIP!$A$2:$O13677,2,0)</f>
        <v>DRBR839</v>
      </c>
      <c r="G53" s="110" t="str">
        <f>VLOOKUP(E53,'LISTADO ATM'!$A$2:$B$897,2,0)</f>
        <v xml:space="preserve">ATM INAPA </v>
      </c>
      <c r="H53" s="110" t="str">
        <f>VLOOKUP(E53,VIP!$A$2:$O18540,7,FALSE)</f>
        <v>Si</v>
      </c>
      <c r="I53" s="110" t="str">
        <f>VLOOKUP(E53,VIP!$A$2:$O10505,8,FALSE)</f>
        <v>Si</v>
      </c>
      <c r="J53" s="110" t="str">
        <f>VLOOKUP(E53,VIP!$A$2:$O10455,8,FALSE)</f>
        <v>Si</v>
      </c>
      <c r="K53" s="110" t="str">
        <f>VLOOKUP(E53,VIP!$A$2:$O14029,6,0)</f>
        <v>NO</v>
      </c>
      <c r="L53" s="107" t="s">
        <v>2245</v>
      </c>
      <c r="M53" s="111" t="s">
        <v>2446</v>
      </c>
      <c r="N53" s="111" t="s">
        <v>2565</v>
      </c>
      <c r="O53" s="110" t="s">
        <v>2455</v>
      </c>
      <c r="P53" s="111"/>
      <c r="Q53" s="115" t="s">
        <v>2245</v>
      </c>
    </row>
    <row r="54" spans="1:17" s="93" customFormat="1" ht="18" x14ac:dyDescent="0.25">
      <c r="A54" s="110" t="str">
        <f>VLOOKUP(E54,'LISTADO ATM'!$A$2:$C$898,3,0)</f>
        <v>DISTRITO NACIONAL</v>
      </c>
      <c r="B54" s="108">
        <v>3335910002</v>
      </c>
      <c r="C54" s="112">
        <v>44351.65902777778</v>
      </c>
      <c r="D54" s="112" t="s">
        <v>2180</v>
      </c>
      <c r="E54" s="106">
        <v>744</v>
      </c>
      <c r="F54" s="110" t="str">
        <f>VLOOKUP(E54,VIP!$A$2:$O13694,2,0)</f>
        <v>DRBR289</v>
      </c>
      <c r="G54" s="110" t="str">
        <f>VLOOKUP(E54,'LISTADO ATM'!$A$2:$B$897,2,0)</f>
        <v xml:space="preserve">ATM Multicentro La Sirena Venezuela </v>
      </c>
      <c r="H54" s="110" t="str">
        <f>VLOOKUP(E54,VIP!$A$2:$O18557,7,FALSE)</f>
        <v>Si</v>
      </c>
      <c r="I54" s="110" t="str">
        <f>VLOOKUP(E54,VIP!$A$2:$O10522,8,FALSE)</f>
        <v>Si</v>
      </c>
      <c r="J54" s="110" t="str">
        <f>VLOOKUP(E54,VIP!$A$2:$O10472,8,FALSE)</f>
        <v>Si</v>
      </c>
      <c r="K54" s="110" t="str">
        <f>VLOOKUP(E54,VIP!$A$2:$O14046,6,0)</f>
        <v>SI</v>
      </c>
      <c r="L54" s="107" t="s">
        <v>2245</v>
      </c>
      <c r="M54" s="111" t="s">
        <v>2446</v>
      </c>
      <c r="N54" s="111" t="s">
        <v>2565</v>
      </c>
      <c r="O54" s="110" t="s">
        <v>2455</v>
      </c>
      <c r="P54" s="111"/>
      <c r="Q54" s="115" t="s">
        <v>2245</v>
      </c>
    </row>
    <row r="55" spans="1:17" s="93" customFormat="1" ht="18" x14ac:dyDescent="0.25">
      <c r="A55" s="110" t="str">
        <f>VLOOKUP(E55,'LISTADO ATM'!$A$2:$C$898,3,0)</f>
        <v>NORTE</v>
      </c>
      <c r="B55" s="108">
        <v>3335910267</v>
      </c>
      <c r="C55" s="112">
        <v>44352.155428240738</v>
      </c>
      <c r="D55" s="112" t="s">
        <v>2181</v>
      </c>
      <c r="E55" s="106">
        <v>373</v>
      </c>
      <c r="F55" s="110" t="str">
        <f>VLOOKUP(E55,VIP!$A$2:$O13672,2,0)</f>
        <v>DRBR373</v>
      </c>
      <c r="G55" s="110" t="str">
        <f>VLOOKUP(E55,'LISTADO ATM'!$A$2:$B$897,2,0)</f>
        <v>S/M Tangui Nagua</v>
      </c>
      <c r="H55" s="110" t="str">
        <f>VLOOKUP(E55,VIP!$A$2:$O18535,7,FALSE)</f>
        <v>N/A</v>
      </c>
      <c r="I55" s="110" t="str">
        <f>VLOOKUP(E55,VIP!$A$2:$O10500,8,FALSE)</f>
        <v>N/A</v>
      </c>
      <c r="J55" s="110" t="str">
        <f>VLOOKUP(E55,VIP!$A$2:$O10450,8,FALSE)</f>
        <v>N/A</v>
      </c>
      <c r="K55" s="110" t="str">
        <f>VLOOKUP(E55,VIP!$A$2:$O14024,6,0)</f>
        <v>N/A</v>
      </c>
      <c r="L55" s="107" t="s">
        <v>2245</v>
      </c>
      <c r="M55" s="111" t="s">
        <v>2446</v>
      </c>
      <c r="N55" s="111" t="s">
        <v>2453</v>
      </c>
      <c r="O55" s="110" t="s">
        <v>2550</v>
      </c>
      <c r="P55" s="111"/>
      <c r="Q55" s="115" t="s">
        <v>2245</v>
      </c>
    </row>
    <row r="56" spans="1:17" s="93" customFormat="1" ht="18" x14ac:dyDescent="0.25">
      <c r="A56" s="110" t="str">
        <f>VLOOKUP(E56,'LISTADO ATM'!$A$2:$C$898,3,0)</f>
        <v>ESTE</v>
      </c>
      <c r="B56" s="108">
        <v>3335910296</v>
      </c>
      <c r="C56" s="112">
        <v>44352.378472222219</v>
      </c>
      <c r="D56" s="112" t="s">
        <v>2180</v>
      </c>
      <c r="E56" s="106">
        <v>519</v>
      </c>
      <c r="F56" s="110" t="str">
        <f>VLOOKUP(E56,VIP!$A$2:$O13681,2,0)</f>
        <v>DRBR519</v>
      </c>
      <c r="G56" s="110" t="str">
        <f>VLOOKUP(E56,'LISTADO ATM'!$A$2:$B$897,2,0)</f>
        <v xml:space="preserve">ATM Plaza Estrella (Bávaro) </v>
      </c>
      <c r="H56" s="110" t="str">
        <f>VLOOKUP(E56,VIP!$A$2:$O18544,7,FALSE)</f>
        <v>Si</v>
      </c>
      <c r="I56" s="110" t="str">
        <f>VLOOKUP(E56,VIP!$A$2:$O10509,8,FALSE)</f>
        <v>Si</v>
      </c>
      <c r="J56" s="110" t="str">
        <f>VLOOKUP(E56,VIP!$A$2:$O10459,8,FALSE)</f>
        <v>Si</v>
      </c>
      <c r="K56" s="110" t="str">
        <f>VLOOKUP(E56,VIP!$A$2:$O14033,6,0)</f>
        <v>NO</v>
      </c>
      <c r="L56" s="107" t="s">
        <v>2245</v>
      </c>
      <c r="M56" s="111" t="s">
        <v>2446</v>
      </c>
      <c r="N56" s="111" t="s">
        <v>2453</v>
      </c>
      <c r="O56" s="110" t="s">
        <v>2455</v>
      </c>
      <c r="P56" s="111"/>
      <c r="Q56" s="115" t="s">
        <v>2245</v>
      </c>
    </row>
    <row r="57" spans="1:17" s="93" customFormat="1" ht="18" x14ac:dyDescent="0.25">
      <c r="A57" s="110" t="str">
        <f>VLOOKUP(E57,'LISTADO ATM'!$A$2:$C$898,3,0)</f>
        <v>SUR</v>
      </c>
      <c r="B57" s="108">
        <v>3335910500</v>
      </c>
      <c r="C57" s="112">
        <v>44352.511666666665</v>
      </c>
      <c r="D57" s="112" t="s">
        <v>2180</v>
      </c>
      <c r="E57" s="106">
        <v>592</v>
      </c>
      <c r="F57" s="110" t="str">
        <f>VLOOKUP(E57,VIP!$A$2:$O13682,2,0)</f>
        <v>DRBR081</v>
      </c>
      <c r="G57" s="110" t="str">
        <f>VLOOKUP(E57,'LISTADO ATM'!$A$2:$B$897,2,0)</f>
        <v xml:space="preserve">ATM Centro de Caja San Cristóbal I </v>
      </c>
      <c r="H57" s="110" t="str">
        <f>VLOOKUP(E57,VIP!$A$2:$O18545,7,FALSE)</f>
        <v>Si</v>
      </c>
      <c r="I57" s="110" t="str">
        <f>VLOOKUP(E57,VIP!$A$2:$O10510,8,FALSE)</f>
        <v>Si</v>
      </c>
      <c r="J57" s="110" t="str">
        <f>VLOOKUP(E57,VIP!$A$2:$O10460,8,FALSE)</f>
        <v>Si</v>
      </c>
      <c r="K57" s="110" t="str">
        <f>VLOOKUP(E57,VIP!$A$2:$O14034,6,0)</f>
        <v>SI</v>
      </c>
      <c r="L57" s="107" t="s">
        <v>2245</v>
      </c>
      <c r="M57" s="111" t="s">
        <v>2446</v>
      </c>
      <c r="N57" s="111" t="s">
        <v>2453</v>
      </c>
      <c r="O57" s="110" t="s">
        <v>2455</v>
      </c>
      <c r="P57" s="111"/>
      <c r="Q57" s="115" t="s">
        <v>2245</v>
      </c>
    </row>
    <row r="58" spans="1:17" s="93" customFormat="1" ht="18" x14ac:dyDescent="0.25">
      <c r="A58" s="110" t="str">
        <f>VLOOKUP(E58,'LISTADO ATM'!$A$2:$C$898,3,0)</f>
        <v>ESTE</v>
      </c>
      <c r="B58" s="108">
        <v>3335910019</v>
      </c>
      <c r="C58" s="112">
        <v>44351.66479166667</v>
      </c>
      <c r="D58" s="112" t="s">
        <v>2470</v>
      </c>
      <c r="E58" s="106">
        <v>608</v>
      </c>
      <c r="F58" s="110" t="str">
        <f>VLOOKUP(E58,VIP!$A$2:$O13690,2,0)</f>
        <v>DRBR305</v>
      </c>
      <c r="G58" s="110" t="str">
        <f>VLOOKUP(E58,'LISTADO ATM'!$A$2:$B$897,2,0)</f>
        <v xml:space="preserve">ATM Oficina Jumbo (San Pedro) </v>
      </c>
      <c r="H58" s="110" t="str">
        <f>VLOOKUP(E58,VIP!$A$2:$O18553,7,FALSE)</f>
        <v>Si</v>
      </c>
      <c r="I58" s="110" t="str">
        <f>VLOOKUP(E58,VIP!$A$2:$O10518,8,FALSE)</f>
        <v>Si</v>
      </c>
      <c r="J58" s="110" t="str">
        <f>VLOOKUP(E58,VIP!$A$2:$O10468,8,FALSE)</f>
        <v>Si</v>
      </c>
      <c r="K58" s="110" t="str">
        <f>VLOOKUP(E58,VIP!$A$2:$O14042,6,0)</f>
        <v>SI</v>
      </c>
      <c r="L58" s="107" t="s">
        <v>2549</v>
      </c>
      <c r="M58" s="111" t="s">
        <v>2446</v>
      </c>
      <c r="N58" s="111" t="s">
        <v>2453</v>
      </c>
      <c r="O58" s="110" t="s">
        <v>2471</v>
      </c>
      <c r="P58" s="111"/>
      <c r="Q58" s="115" t="s">
        <v>2549</v>
      </c>
    </row>
    <row r="59" spans="1:17" s="93" customFormat="1" ht="18" x14ac:dyDescent="0.25">
      <c r="A59" s="110" t="str">
        <f>VLOOKUP(E59,'LISTADO ATM'!$A$2:$C$898,3,0)</f>
        <v>NORTE</v>
      </c>
      <c r="B59" s="108">
        <v>3335910234</v>
      </c>
      <c r="C59" s="112">
        <v>44351.811863425923</v>
      </c>
      <c r="D59" s="112" t="s">
        <v>2470</v>
      </c>
      <c r="E59" s="106">
        <v>171</v>
      </c>
      <c r="F59" s="110" t="str">
        <f>VLOOKUP(E59,VIP!$A$2:$O13676,2,0)</f>
        <v>DRBR171</v>
      </c>
      <c r="G59" s="110" t="str">
        <f>VLOOKUP(E59,'LISTADO ATM'!$A$2:$B$897,2,0)</f>
        <v xml:space="preserve">ATM Oficina Moca </v>
      </c>
      <c r="H59" s="110" t="str">
        <f>VLOOKUP(E59,VIP!$A$2:$O18539,7,FALSE)</f>
        <v>Si</v>
      </c>
      <c r="I59" s="110" t="str">
        <f>VLOOKUP(E59,VIP!$A$2:$O10504,8,FALSE)</f>
        <v>Si</v>
      </c>
      <c r="J59" s="110" t="str">
        <f>VLOOKUP(E59,VIP!$A$2:$O10454,8,FALSE)</f>
        <v>Si</v>
      </c>
      <c r="K59" s="110" t="str">
        <f>VLOOKUP(E59,VIP!$A$2:$O14028,6,0)</f>
        <v>NO</v>
      </c>
      <c r="L59" s="107" t="s">
        <v>2549</v>
      </c>
      <c r="M59" s="111" t="s">
        <v>2446</v>
      </c>
      <c r="N59" s="111" t="s">
        <v>2453</v>
      </c>
      <c r="O59" s="110" t="s">
        <v>2471</v>
      </c>
      <c r="P59" s="111"/>
      <c r="Q59" s="115" t="s">
        <v>2549</v>
      </c>
    </row>
    <row r="60" spans="1:17" s="93" customFormat="1" ht="18" x14ac:dyDescent="0.25">
      <c r="A60" s="110" t="str">
        <f>VLOOKUP(E60,'LISTADO ATM'!$A$2:$C$898,3,0)</f>
        <v>NORTE</v>
      </c>
      <c r="B60" s="108">
        <v>3335910617</v>
      </c>
      <c r="C60" s="112">
        <v>44352.701041666667</v>
      </c>
      <c r="D60" s="112" t="s">
        <v>2470</v>
      </c>
      <c r="E60" s="106">
        <v>990</v>
      </c>
      <c r="F60" s="110" t="str">
        <f>VLOOKUP(E60,VIP!$A$2:$O13679,2,0)</f>
        <v>DRBR742</v>
      </c>
      <c r="G60" s="110" t="str">
        <f>VLOOKUP(E60,'LISTADO ATM'!$A$2:$B$897,2,0)</f>
        <v xml:space="preserve">ATM Autoservicio Bonao II </v>
      </c>
      <c r="H60" s="110" t="str">
        <f>VLOOKUP(E60,VIP!$A$2:$O18542,7,FALSE)</f>
        <v>Si</v>
      </c>
      <c r="I60" s="110" t="str">
        <f>VLOOKUP(E60,VIP!$A$2:$O10507,8,FALSE)</f>
        <v>Si</v>
      </c>
      <c r="J60" s="110" t="str">
        <f>VLOOKUP(E60,VIP!$A$2:$O10457,8,FALSE)</f>
        <v>Si</v>
      </c>
      <c r="K60" s="110" t="str">
        <f>VLOOKUP(E60,VIP!$A$2:$O14031,6,0)</f>
        <v>NO</v>
      </c>
      <c r="L60" s="107" t="s">
        <v>2549</v>
      </c>
      <c r="M60" s="111" t="s">
        <v>2446</v>
      </c>
      <c r="N60" s="111" t="s">
        <v>2453</v>
      </c>
      <c r="O60" s="110" t="s">
        <v>2471</v>
      </c>
      <c r="P60" s="110"/>
      <c r="Q60" s="115" t="s">
        <v>2549</v>
      </c>
    </row>
    <row r="61" spans="1:17" s="93" customFormat="1" ht="18" x14ac:dyDescent="0.25">
      <c r="A61" s="110" t="str">
        <f>VLOOKUP(E61,'LISTADO ATM'!$A$2:$C$898,3,0)</f>
        <v>NORTE</v>
      </c>
      <c r="B61" s="108">
        <v>3335910628</v>
      </c>
      <c r="C61" s="112">
        <v>44352.833935185183</v>
      </c>
      <c r="D61" s="112" t="s">
        <v>2470</v>
      </c>
      <c r="E61" s="106">
        <v>538</v>
      </c>
      <c r="F61" s="110" t="str">
        <f>VLOOKUP(E61,VIP!$A$2:$O13678,2,0)</f>
        <v>DRBR538</v>
      </c>
      <c r="G61" s="110" t="str">
        <f>VLOOKUP(E61,'LISTADO ATM'!$A$2:$B$897,2,0)</f>
        <v>ATM  Autoservicio San Fco. Macorís</v>
      </c>
      <c r="H61" s="110" t="str">
        <f>VLOOKUP(E61,VIP!$A$2:$O18541,7,FALSE)</f>
        <v>Si</v>
      </c>
      <c r="I61" s="110" t="str">
        <f>VLOOKUP(E61,VIP!$A$2:$O10506,8,FALSE)</f>
        <v>Si</v>
      </c>
      <c r="J61" s="110" t="str">
        <f>VLOOKUP(E61,VIP!$A$2:$O10456,8,FALSE)</f>
        <v>Si</v>
      </c>
      <c r="K61" s="110" t="str">
        <f>VLOOKUP(E61,VIP!$A$2:$O14030,6,0)</f>
        <v>NO</v>
      </c>
      <c r="L61" s="107" t="s">
        <v>2549</v>
      </c>
      <c r="M61" s="111" t="s">
        <v>2446</v>
      </c>
      <c r="N61" s="111" t="s">
        <v>2453</v>
      </c>
      <c r="O61" s="110" t="s">
        <v>2471</v>
      </c>
      <c r="P61" s="121"/>
      <c r="Q61" s="122" t="s">
        <v>2549</v>
      </c>
    </row>
    <row r="62" spans="1:17" s="93" customFormat="1" ht="18" x14ac:dyDescent="0.25">
      <c r="A62" s="110" t="str">
        <f>VLOOKUP(E62,'LISTADO ATM'!$A$2:$C$898,3,0)</f>
        <v>NORTE</v>
      </c>
      <c r="B62" s="108">
        <v>3335910630</v>
      </c>
      <c r="C62" s="112">
        <v>44352.843819444446</v>
      </c>
      <c r="D62" s="112" t="s">
        <v>2570</v>
      </c>
      <c r="E62" s="106">
        <v>599</v>
      </c>
      <c r="F62" s="110" t="str">
        <f>VLOOKUP(E62,VIP!$A$2:$O13676,2,0)</f>
        <v>DRBR258</v>
      </c>
      <c r="G62" s="110" t="str">
        <f>VLOOKUP(E62,'LISTADO ATM'!$A$2:$B$897,2,0)</f>
        <v xml:space="preserve">ATM Oficina Plaza Internacional (Santiago) </v>
      </c>
      <c r="H62" s="110" t="str">
        <f>VLOOKUP(E62,VIP!$A$2:$O18539,7,FALSE)</f>
        <v>Si</v>
      </c>
      <c r="I62" s="110" t="str">
        <f>VLOOKUP(E62,VIP!$A$2:$O10504,8,FALSE)</f>
        <v>Si</v>
      </c>
      <c r="J62" s="110" t="str">
        <f>VLOOKUP(E62,VIP!$A$2:$O10454,8,FALSE)</f>
        <v>Si</v>
      </c>
      <c r="K62" s="110" t="str">
        <f>VLOOKUP(E62,VIP!$A$2:$O14028,6,0)</f>
        <v>NO</v>
      </c>
      <c r="L62" s="107" t="s">
        <v>2549</v>
      </c>
      <c r="M62" s="111" t="s">
        <v>2446</v>
      </c>
      <c r="N62" s="111" t="s">
        <v>2453</v>
      </c>
      <c r="O62" s="110" t="s">
        <v>2471</v>
      </c>
      <c r="P62" s="121"/>
      <c r="Q62" s="122" t="s">
        <v>2549</v>
      </c>
    </row>
    <row r="63" spans="1:17" s="93" customFormat="1" ht="18" x14ac:dyDescent="0.25">
      <c r="A63" s="110" t="str">
        <f>VLOOKUP(E63,'LISTADO ATM'!$A$2:$C$898,3,0)</f>
        <v>NORTE</v>
      </c>
      <c r="B63" s="108">
        <v>3335910633</v>
      </c>
      <c r="C63" s="112">
        <v>44352.920266203706</v>
      </c>
      <c r="D63" s="112" t="s">
        <v>2470</v>
      </c>
      <c r="E63" s="106">
        <v>431</v>
      </c>
      <c r="F63" s="110" t="str">
        <f>VLOOKUP(E63,VIP!$A$2:$O13675,2,0)</f>
        <v>DRBR583</v>
      </c>
      <c r="G63" s="110" t="str">
        <f>VLOOKUP(E63,'LISTADO ATM'!$A$2:$B$897,2,0)</f>
        <v xml:space="preserve">ATM Autoservicio Sol (Santiago) </v>
      </c>
      <c r="H63" s="110" t="str">
        <f>VLOOKUP(E63,VIP!$A$2:$O18538,7,FALSE)</f>
        <v>Si</v>
      </c>
      <c r="I63" s="110" t="str">
        <f>VLOOKUP(E63,VIP!$A$2:$O10503,8,FALSE)</f>
        <v>Si</v>
      </c>
      <c r="J63" s="110" t="str">
        <f>VLOOKUP(E63,VIP!$A$2:$O10453,8,FALSE)</f>
        <v>Si</v>
      </c>
      <c r="K63" s="110" t="str">
        <f>VLOOKUP(E63,VIP!$A$2:$O14027,6,0)</f>
        <v>SI</v>
      </c>
      <c r="L63" s="107" t="s">
        <v>2549</v>
      </c>
      <c r="M63" s="111" t="s">
        <v>2446</v>
      </c>
      <c r="N63" s="111" t="s">
        <v>2453</v>
      </c>
      <c r="O63" s="110" t="s">
        <v>2471</v>
      </c>
      <c r="P63" s="121"/>
      <c r="Q63" s="122" t="s">
        <v>2549</v>
      </c>
    </row>
    <row r="64" spans="1:17" s="93" customFormat="1" ht="18" x14ac:dyDescent="0.25">
      <c r="A64" s="110" t="str">
        <f>VLOOKUP(E64,'LISTADO ATM'!$A$2:$C$898,3,0)</f>
        <v>DISTRITO NACIONAL</v>
      </c>
      <c r="B64" s="108">
        <v>3335909007</v>
      </c>
      <c r="C64" s="112">
        <v>44351.347037037034</v>
      </c>
      <c r="D64" s="112" t="s">
        <v>2449</v>
      </c>
      <c r="E64" s="106">
        <v>113</v>
      </c>
      <c r="F64" s="110" t="str">
        <f>VLOOKUP(E64,VIP!$A$2:$O13681,2,0)</f>
        <v>DRBR113</v>
      </c>
      <c r="G64" s="110" t="str">
        <f>VLOOKUP(E64,'LISTADO ATM'!$A$2:$B$897,2,0)</f>
        <v xml:space="preserve">ATM Autoservicio Atalaya del Mar </v>
      </c>
      <c r="H64" s="110" t="str">
        <f>VLOOKUP(E64,VIP!$A$2:$O18544,7,FALSE)</f>
        <v>Si</v>
      </c>
      <c r="I64" s="110" t="str">
        <f>VLOOKUP(E64,VIP!$A$2:$O10509,8,FALSE)</f>
        <v>No</v>
      </c>
      <c r="J64" s="110" t="str">
        <f>VLOOKUP(E64,VIP!$A$2:$O10459,8,FALSE)</f>
        <v>No</v>
      </c>
      <c r="K64" s="110" t="str">
        <f>VLOOKUP(E64,VIP!$A$2:$O14033,6,0)</f>
        <v>NO</v>
      </c>
      <c r="L64" s="107" t="s">
        <v>2548</v>
      </c>
      <c r="M64" s="111" t="s">
        <v>2446</v>
      </c>
      <c r="N64" s="111" t="s">
        <v>2565</v>
      </c>
      <c r="O64" s="110" t="s">
        <v>2454</v>
      </c>
      <c r="P64" s="111"/>
      <c r="Q64" s="118" t="s">
        <v>2548</v>
      </c>
    </row>
    <row r="65" spans="1:24" s="93" customFormat="1" ht="18" x14ac:dyDescent="0.25">
      <c r="A65" s="110" t="str">
        <f>VLOOKUP(E65,'LISTADO ATM'!$A$2:$C$898,3,0)</f>
        <v>DISTRITO NACIONAL</v>
      </c>
      <c r="B65" s="108">
        <v>3335910173</v>
      </c>
      <c r="C65" s="112">
        <v>44351.727465277778</v>
      </c>
      <c r="D65" s="112" t="s">
        <v>2470</v>
      </c>
      <c r="E65" s="106">
        <v>701</v>
      </c>
      <c r="F65" s="110" t="str">
        <f>VLOOKUP(E65,VIP!$A$2:$O13674,2,0)</f>
        <v>DRBR701</v>
      </c>
      <c r="G65" s="110" t="str">
        <f>VLOOKUP(E65,'LISTADO ATM'!$A$2:$B$897,2,0)</f>
        <v>ATM Autoservicio Los Alcarrizos</v>
      </c>
      <c r="H65" s="110" t="str">
        <f>VLOOKUP(E65,VIP!$A$2:$O18537,7,FALSE)</f>
        <v>Si</v>
      </c>
      <c r="I65" s="110" t="str">
        <f>VLOOKUP(E65,VIP!$A$2:$O10502,8,FALSE)</f>
        <v>Si</v>
      </c>
      <c r="J65" s="110" t="str">
        <f>VLOOKUP(E65,VIP!$A$2:$O10452,8,FALSE)</f>
        <v>Si</v>
      </c>
      <c r="K65" s="110" t="str">
        <f>VLOOKUP(E65,VIP!$A$2:$O14026,6,0)</f>
        <v>NO</v>
      </c>
      <c r="L65" s="107" t="s">
        <v>2548</v>
      </c>
      <c r="M65" s="111" t="s">
        <v>2446</v>
      </c>
      <c r="N65" s="111" t="s">
        <v>2453</v>
      </c>
      <c r="O65" s="110" t="s">
        <v>2471</v>
      </c>
      <c r="P65" s="111"/>
      <c r="Q65" s="118" t="s">
        <v>2548</v>
      </c>
    </row>
    <row r="66" spans="1:24" s="93" customFormat="1" ht="18" x14ac:dyDescent="0.25">
      <c r="A66" s="110" t="str">
        <f>VLOOKUP(E66,'LISTADO ATM'!$A$2:$C$898,3,0)</f>
        <v>ESTE</v>
      </c>
      <c r="B66" s="108">
        <v>3335910278</v>
      </c>
      <c r="C66" s="112">
        <v>44352.359884259262</v>
      </c>
      <c r="D66" s="112" t="s">
        <v>2470</v>
      </c>
      <c r="E66" s="106">
        <v>843</v>
      </c>
      <c r="F66" s="110" t="str">
        <f>VLOOKUP(E66,VIP!$A$2:$O13685,2,0)</f>
        <v>DRBR843</v>
      </c>
      <c r="G66" s="110" t="str">
        <f>VLOOKUP(E66,'LISTADO ATM'!$A$2:$B$897,2,0)</f>
        <v xml:space="preserve">ATM Oficina Romana Centro </v>
      </c>
      <c r="H66" s="110" t="str">
        <f>VLOOKUP(E66,VIP!$A$2:$O18548,7,FALSE)</f>
        <v>Si</v>
      </c>
      <c r="I66" s="110" t="str">
        <f>VLOOKUP(E66,VIP!$A$2:$O10513,8,FALSE)</f>
        <v>Si</v>
      </c>
      <c r="J66" s="110" t="str">
        <f>VLOOKUP(E66,VIP!$A$2:$O10463,8,FALSE)</f>
        <v>Si</v>
      </c>
      <c r="K66" s="110" t="str">
        <f>VLOOKUP(E66,VIP!$A$2:$O14037,6,0)</f>
        <v>NO</v>
      </c>
      <c r="L66" s="107" t="s">
        <v>2548</v>
      </c>
      <c r="M66" s="111" t="s">
        <v>2446</v>
      </c>
      <c r="N66" s="111" t="s">
        <v>2453</v>
      </c>
      <c r="O66" s="110" t="s">
        <v>2471</v>
      </c>
      <c r="P66" s="111"/>
      <c r="Q66" s="118" t="s">
        <v>2548</v>
      </c>
    </row>
    <row r="67" spans="1:24" s="93" customFormat="1" ht="18" x14ac:dyDescent="0.25">
      <c r="A67" s="110" t="str">
        <f>VLOOKUP(E67,'LISTADO ATM'!$A$2:$C$898,3,0)</f>
        <v>DISTRITO NACIONAL</v>
      </c>
      <c r="B67" s="108">
        <v>3335910625</v>
      </c>
      <c r="C67" s="112">
        <v>44352.760983796295</v>
      </c>
      <c r="D67" s="112" t="s">
        <v>2470</v>
      </c>
      <c r="E67" s="106">
        <v>686</v>
      </c>
      <c r="F67" s="110" t="str">
        <f>VLOOKUP(E67,VIP!$A$2:$O13673,2,0)</f>
        <v>DRBR686</v>
      </c>
      <c r="G67" s="110" t="str">
        <f>VLOOKUP(E67,'LISTADO ATM'!$A$2:$B$897,2,0)</f>
        <v>ATM Autoservicio Oficina Máximo Gómez</v>
      </c>
      <c r="H67" s="110" t="str">
        <f>VLOOKUP(E67,VIP!$A$2:$O18536,7,FALSE)</f>
        <v>Si</v>
      </c>
      <c r="I67" s="110" t="str">
        <f>VLOOKUP(E67,VIP!$A$2:$O10501,8,FALSE)</f>
        <v>Si</v>
      </c>
      <c r="J67" s="110" t="str">
        <f>VLOOKUP(E67,VIP!$A$2:$O10451,8,FALSE)</f>
        <v>Si</v>
      </c>
      <c r="K67" s="110" t="str">
        <f>VLOOKUP(E67,VIP!$A$2:$O14025,6,0)</f>
        <v>NO</v>
      </c>
      <c r="L67" s="107" t="s">
        <v>2569</v>
      </c>
      <c r="M67" s="111" t="s">
        <v>2446</v>
      </c>
      <c r="N67" s="111" t="s">
        <v>2453</v>
      </c>
      <c r="O67" s="110" t="s">
        <v>2471</v>
      </c>
      <c r="P67" s="121"/>
      <c r="Q67" s="118" t="s">
        <v>2569</v>
      </c>
    </row>
    <row r="68" spans="1:24" ht="18" x14ac:dyDescent="0.25">
      <c r="A68" s="110" t="str">
        <f>VLOOKUP(E68,'LISTADO ATM'!$A$2:$C$898,3,0)</f>
        <v>NORTE</v>
      </c>
      <c r="B68" s="108">
        <v>3335910557</v>
      </c>
      <c r="C68" s="112">
        <v>44352.564629629633</v>
      </c>
      <c r="D68" s="112" t="s">
        <v>2470</v>
      </c>
      <c r="E68" s="106">
        <v>291</v>
      </c>
      <c r="F68" s="110" t="str">
        <f>VLOOKUP(E68,VIP!$A$2:$O13676,2,0)</f>
        <v>DRBR291</v>
      </c>
      <c r="G68" s="110" t="str">
        <f>VLOOKUP(E68,'LISTADO ATM'!$A$2:$B$897,2,0)</f>
        <v xml:space="preserve">ATM S/M Jumbo Las Colinas </v>
      </c>
      <c r="H68" s="110" t="str">
        <f>VLOOKUP(E68,VIP!$A$2:$O18539,7,FALSE)</f>
        <v>Si</v>
      </c>
      <c r="I68" s="110" t="str">
        <f>VLOOKUP(E68,VIP!$A$2:$O10504,8,FALSE)</f>
        <v>Si</v>
      </c>
      <c r="J68" s="110" t="str">
        <f>VLOOKUP(E68,VIP!$A$2:$O10454,8,FALSE)</f>
        <v>Si</v>
      </c>
      <c r="K68" s="110" t="str">
        <f>VLOOKUP(E68,VIP!$A$2:$O14028,6,0)</f>
        <v>NO</v>
      </c>
      <c r="L68" s="107" t="s">
        <v>2442</v>
      </c>
      <c r="M68" s="111" t="s">
        <v>2446</v>
      </c>
      <c r="N68" s="111" t="s">
        <v>2453</v>
      </c>
      <c r="O68" s="110" t="s">
        <v>2471</v>
      </c>
      <c r="P68" s="111"/>
      <c r="Q68" s="115" t="s">
        <v>2442</v>
      </c>
    </row>
    <row r="69" spans="1:24" ht="18" x14ac:dyDescent="0.25">
      <c r="A69" s="110" t="str">
        <f>VLOOKUP(E69,'LISTADO ATM'!$A$2:$C$898,3,0)</f>
        <v>DISTRITO NACIONAL</v>
      </c>
      <c r="B69" s="108">
        <v>3335910598</v>
      </c>
      <c r="C69" s="112">
        <v>44352.621701388889</v>
      </c>
      <c r="D69" s="112" t="s">
        <v>2449</v>
      </c>
      <c r="E69" s="106">
        <v>232</v>
      </c>
      <c r="F69" s="110" t="str">
        <f>VLOOKUP(E69,VIP!$A$2:$O13676,2,0)</f>
        <v>DRBR232</v>
      </c>
      <c r="G69" s="110" t="str">
        <f>VLOOKUP(E69,'LISTADO ATM'!$A$2:$B$897,2,0)</f>
        <v xml:space="preserve">ATM S/M Nacional Charles de Gaulle </v>
      </c>
      <c r="H69" s="110" t="str">
        <f>VLOOKUP(E69,VIP!$A$2:$O18539,7,FALSE)</f>
        <v>Si</v>
      </c>
      <c r="I69" s="110" t="str">
        <f>VLOOKUP(E69,VIP!$A$2:$O10504,8,FALSE)</f>
        <v>Si</v>
      </c>
      <c r="J69" s="110" t="str">
        <f>VLOOKUP(E69,VIP!$A$2:$O10454,8,FALSE)</f>
        <v>Si</v>
      </c>
      <c r="K69" s="110" t="str">
        <f>VLOOKUP(E69,VIP!$A$2:$O14028,6,0)</f>
        <v>SI</v>
      </c>
      <c r="L69" s="107" t="s">
        <v>2442</v>
      </c>
      <c r="M69" s="111" t="s">
        <v>2446</v>
      </c>
      <c r="N69" s="111" t="s">
        <v>2453</v>
      </c>
      <c r="O69" s="110" t="s">
        <v>2454</v>
      </c>
      <c r="P69" s="111"/>
      <c r="Q69" s="115" t="s">
        <v>2442</v>
      </c>
    </row>
    <row r="70" spans="1:24" ht="18" x14ac:dyDescent="0.25">
      <c r="A70" s="110" t="str">
        <f>VLOOKUP(E70,'LISTADO ATM'!$A$2:$C$898,3,0)</f>
        <v>DISTRITO NACIONAL</v>
      </c>
      <c r="B70" s="108">
        <v>3335910610</v>
      </c>
      <c r="C70" s="112">
        <v>44352.648020833331</v>
      </c>
      <c r="D70" s="112" t="s">
        <v>2449</v>
      </c>
      <c r="E70" s="106">
        <v>735</v>
      </c>
      <c r="F70" s="110" t="str">
        <f>VLOOKUP(E70,VIP!$A$2:$O13683,2,0)</f>
        <v>DRBR179</v>
      </c>
      <c r="G70" s="110" t="str">
        <f>VLOOKUP(E70,'LISTADO ATM'!$A$2:$B$897,2,0)</f>
        <v xml:space="preserve">ATM Oficina Independencia II  </v>
      </c>
      <c r="H70" s="110" t="str">
        <f>VLOOKUP(E70,VIP!$A$2:$O18546,7,FALSE)</f>
        <v>Si</v>
      </c>
      <c r="I70" s="110" t="str">
        <f>VLOOKUP(E70,VIP!$A$2:$O10511,8,FALSE)</f>
        <v>Si</v>
      </c>
      <c r="J70" s="110" t="str">
        <f>VLOOKUP(E70,VIP!$A$2:$O10461,8,FALSE)</f>
        <v>Si</v>
      </c>
      <c r="K70" s="110" t="str">
        <f>VLOOKUP(E70,VIP!$A$2:$O14035,6,0)</f>
        <v>NO</v>
      </c>
      <c r="L70" s="107" t="s">
        <v>2442</v>
      </c>
      <c r="M70" s="111" t="s">
        <v>2446</v>
      </c>
      <c r="N70" s="111" t="s">
        <v>2453</v>
      </c>
      <c r="O70" s="110" t="s">
        <v>2454</v>
      </c>
      <c r="P70" s="121"/>
      <c r="Q70" s="115" t="s">
        <v>2442</v>
      </c>
      <c r="R70" s="93"/>
    </row>
    <row r="71" spans="1:24" ht="18" x14ac:dyDescent="0.25">
      <c r="A71" s="110" t="str">
        <f>VLOOKUP(E71,'LISTADO ATM'!$A$2:$C$898,3,0)</f>
        <v>NORTE</v>
      </c>
      <c r="B71" s="108">
        <v>3335910613</v>
      </c>
      <c r="C71" s="112">
        <v>44352.661747685182</v>
      </c>
      <c r="D71" s="112" t="s">
        <v>2470</v>
      </c>
      <c r="E71" s="106">
        <v>882</v>
      </c>
      <c r="F71" s="110" t="str">
        <f>VLOOKUP(E71,VIP!$A$2:$O13682,2,0)</f>
        <v>DRBR882</v>
      </c>
      <c r="G71" s="110" t="str">
        <f>VLOOKUP(E71,'LISTADO ATM'!$A$2:$B$897,2,0)</f>
        <v xml:space="preserve">ATM Oficina Moca II </v>
      </c>
      <c r="H71" s="110" t="str">
        <f>VLOOKUP(E71,VIP!$A$2:$O18545,7,FALSE)</f>
        <v>Si</v>
      </c>
      <c r="I71" s="110" t="str">
        <f>VLOOKUP(E71,VIP!$A$2:$O10510,8,FALSE)</f>
        <v>Si</v>
      </c>
      <c r="J71" s="110" t="str">
        <f>VLOOKUP(E71,VIP!$A$2:$O10460,8,FALSE)</f>
        <v>Si</v>
      </c>
      <c r="K71" s="110" t="str">
        <f>VLOOKUP(E71,VIP!$A$2:$O14034,6,0)</f>
        <v>SI</v>
      </c>
      <c r="L71" s="107" t="s">
        <v>2442</v>
      </c>
      <c r="M71" s="111" t="s">
        <v>2446</v>
      </c>
      <c r="N71" s="111" t="s">
        <v>2453</v>
      </c>
      <c r="O71" s="110" t="s">
        <v>2471</v>
      </c>
      <c r="P71" s="121"/>
      <c r="Q71" s="115" t="s">
        <v>2442</v>
      </c>
      <c r="R71" s="93"/>
    </row>
    <row r="72" spans="1:24" ht="18" x14ac:dyDescent="0.25">
      <c r="A72" s="110" t="str">
        <f>VLOOKUP(E72,'LISTADO ATM'!$A$2:$C$898,3,0)</f>
        <v>DISTRITO NACIONAL</v>
      </c>
      <c r="B72" s="108">
        <v>3335910614</v>
      </c>
      <c r="C72" s="112">
        <v>44352.662627314814</v>
      </c>
      <c r="D72" s="112" t="s">
        <v>2470</v>
      </c>
      <c r="E72" s="106">
        <v>911</v>
      </c>
      <c r="F72" s="110" t="str">
        <f>VLOOKUP(E72,VIP!$A$2:$O13681,2,0)</f>
        <v>DRBR911</v>
      </c>
      <c r="G72" s="110" t="str">
        <f>VLOOKUP(E72,'LISTADO ATM'!$A$2:$B$897,2,0)</f>
        <v xml:space="preserve">ATM Oficina Venezuela II </v>
      </c>
      <c r="H72" s="110" t="str">
        <f>VLOOKUP(E72,VIP!$A$2:$O18544,7,FALSE)</f>
        <v>Si</v>
      </c>
      <c r="I72" s="110" t="str">
        <f>VLOOKUP(E72,VIP!$A$2:$O10509,8,FALSE)</f>
        <v>Si</v>
      </c>
      <c r="J72" s="110" t="str">
        <f>VLOOKUP(E72,VIP!$A$2:$O10459,8,FALSE)</f>
        <v>Si</v>
      </c>
      <c r="K72" s="110" t="str">
        <f>VLOOKUP(E72,VIP!$A$2:$O14033,6,0)</f>
        <v>SI</v>
      </c>
      <c r="L72" s="107" t="s">
        <v>2442</v>
      </c>
      <c r="M72" s="111" t="s">
        <v>2446</v>
      </c>
      <c r="N72" s="111" t="s">
        <v>2453</v>
      </c>
      <c r="O72" s="110" t="s">
        <v>2471</v>
      </c>
      <c r="P72" s="120"/>
      <c r="Q72" s="115" t="s">
        <v>2442</v>
      </c>
      <c r="R72" s="93"/>
    </row>
    <row r="73" spans="1:24" ht="18" x14ac:dyDescent="0.25">
      <c r="A73" s="110" t="str">
        <f>VLOOKUP(E73,'LISTADO ATM'!$A$2:$C$898,3,0)</f>
        <v>DISTRITO NACIONAL</v>
      </c>
      <c r="B73" s="108">
        <v>3335910615</v>
      </c>
      <c r="C73" s="112">
        <v>44352.692337962966</v>
      </c>
      <c r="D73" s="112" t="s">
        <v>2449</v>
      </c>
      <c r="E73" s="106">
        <v>577</v>
      </c>
      <c r="F73" s="110" t="str">
        <f>VLOOKUP(E73,VIP!$A$2:$O13680,2,0)</f>
        <v>DRBR173</v>
      </c>
      <c r="G73" s="110" t="str">
        <f>VLOOKUP(E73,'LISTADO ATM'!$A$2:$B$897,2,0)</f>
        <v xml:space="preserve">ATM Olé Ave. Duarte </v>
      </c>
      <c r="H73" s="110" t="str">
        <f>VLOOKUP(E73,VIP!$A$2:$O18543,7,FALSE)</f>
        <v>Si</v>
      </c>
      <c r="I73" s="110" t="str">
        <f>VLOOKUP(E73,VIP!$A$2:$O10508,8,FALSE)</f>
        <v>Si</v>
      </c>
      <c r="J73" s="110" t="str">
        <f>VLOOKUP(E73,VIP!$A$2:$O10458,8,FALSE)</f>
        <v>Si</v>
      </c>
      <c r="K73" s="110" t="str">
        <f>VLOOKUP(E73,VIP!$A$2:$O14032,6,0)</f>
        <v>SI</v>
      </c>
      <c r="L73" s="107" t="s">
        <v>2442</v>
      </c>
      <c r="M73" s="111" t="s">
        <v>2446</v>
      </c>
      <c r="N73" s="111" t="s">
        <v>2453</v>
      </c>
      <c r="O73" s="110" t="s">
        <v>2454</v>
      </c>
      <c r="P73" s="121"/>
      <c r="Q73" s="115" t="s">
        <v>2442</v>
      </c>
      <c r="R73" s="93"/>
      <c r="S73" s="87"/>
      <c r="T73" s="87"/>
      <c r="U73" s="87"/>
      <c r="V73" s="87"/>
      <c r="W73" s="89"/>
      <c r="X73" s="75"/>
    </row>
    <row r="74" spans="1:24" ht="18" x14ac:dyDescent="0.25">
      <c r="A74" s="110" t="str">
        <f>VLOOKUP(E74,'LISTADO ATM'!$A$2:$C$898,3,0)</f>
        <v>DISTRITO NACIONAL</v>
      </c>
      <c r="B74" s="108">
        <v>3335910619</v>
      </c>
      <c r="C74" s="112">
        <v>44352.736458333333</v>
      </c>
      <c r="D74" s="112" t="s">
        <v>2470</v>
      </c>
      <c r="E74" s="106">
        <v>957</v>
      </c>
      <c r="F74" s="110" t="str">
        <f>VLOOKUP(E74,VIP!$A$2:$O13678,2,0)</f>
        <v>DRBR23F</v>
      </c>
      <c r="G74" s="110" t="str">
        <f>VLOOKUP(E74,'LISTADO ATM'!$A$2:$B$897,2,0)</f>
        <v xml:space="preserve">ATM Oficina Venezuela </v>
      </c>
      <c r="H74" s="110" t="str">
        <f>VLOOKUP(E74,VIP!$A$2:$O18541,7,FALSE)</f>
        <v>Si</v>
      </c>
      <c r="I74" s="110" t="str">
        <f>VLOOKUP(E74,VIP!$A$2:$O10506,8,FALSE)</f>
        <v>Si</v>
      </c>
      <c r="J74" s="110" t="str">
        <f>VLOOKUP(E74,VIP!$A$2:$O10456,8,FALSE)</f>
        <v>Si</v>
      </c>
      <c r="K74" s="110" t="str">
        <f>VLOOKUP(E74,VIP!$A$2:$O14030,6,0)</f>
        <v>SI</v>
      </c>
      <c r="L74" s="107" t="s">
        <v>2442</v>
      </c>
      <c r="M74" s="111" t="s">
        <v>2446</v>
      </c>
      <c r="N74" s="111" t="s">
        <v>2453</v>
      </c>
      <c r="O74" s="110" t="s">
        <v>2471</v>
      </c>
      <c r="P74" s="121"/>
      <c r="Q74" s="115" t="s">
        <v>2442</v>
      </c>
      <c r="R74" s="93"/>
      <c r="S74" s="87"/>
      <c r="T74" s="87"/>
      <c r="U74" s="87"/>
      <c r="V74" s="87"/>
      <c r="W74" s="89"/>
      <c r="X74" s="75"/>
    </row>
    <row r="75" spans="1:24" ht="18" x14ac:dyDescent="0.25">
      <c r="A75" s="110" t="str">
        <f>VLOOKUP(E75,'LISTADO ATM'!$A$2:$C$898,3,0)</f>
        <v>ESTE</v>
      </c>
      <c r="B75" s="108">
        <v>3335910638</v>
      </c>
      <c r="C75" s="112">
        <v>44353.056944444441</v>
      </c>
      <c r="D75" s="112" t="s">
        <v>2449</v>
      </c>
      <c r="E75" s="106">
        <v>673</v>
      </c>
      <c r="F75" s="110" t="str">
        <f>VLOOKUP(E75,VIP!$A$2:$O13685,2,0)</f>
        <v>DRBR673</v>
      </c>
      <c r="G75" s="110" t="str">
        <f>VLOOKUP(E75,'LISTADO ATM'!$A$2:$B$897,2,0)</f>
        <v>ATM Clínica Dr. Cruz Jiminián</v>
      </c>
      <c r="H75" s="110" t="str">
        <f>VLOOKUP(E75,VIP!$A$2:$O18548,7,FALSE)</f>
        <v>Si</v>
      </c>
      <c r="I75" s="110" t="str">
        <f>VLOOKUP(E75,VIP!$A$2:$O10513,8,FALSE)</f>
        <v>Si</v>
      </c>
      <c r="J75" s="110" t="str">
        <f>VLOOKUP(E75,VIP!$A$2:$O10463,8,FALSE)</f>
        <v>Si</v>
      </c>
      <c r="K75" s="110" t="str">
        <f>VLOOKUP(E75,VIP!$A$2:$O14037,6,0)</f>
        <v>NO</v>
      </c>
      <c r="L75" s="107" t="s">
        <v>2442</v>
      </c>
      <c r="M75" s="111" t="s">
        <v>2446</v>
      </c>
      <c r="N75" s="111" t="s">
        <v>2453</v>
      </c>
      <c r="O75" s="110" t="s">
        <v>2454</v>
      </c>
      <c r="P75" s="111"/>
      <c r="Q75" s="115" t="s">
        <v>2442</v>
      </c>
      <c r="R75" s="93"/>
      <c r="S75" s="87"/>
      <c r="T75" s="87"/>
      <c r="U75" s="87"/>
      <c r="V75" s="87"/>
      <c r="W75" s="89"/>
      <c r="X75" s="75"/>
    </row>
    <row r="76" spans="1:24" ht="18" x14ac:dyDescent="0.25">
      <c r="A76" s="110" t="str">
        <f>VLOOKUP(E76,'LISTADO ATM'!$A$2:$C$898,3,0)</f>
        <v>NORTE</v>
      </c>
      <c r="B76" s="108" t="s">
        <v>2598</v>
      </c>
      <c r="C76" s="112">
        <v>44353.647222222222</v>
      </c>
      <c r="D76" s="112" t="s">
        <v>2181</v>
      </c>
      <c r="E76" s="106">
        <v>910</v>
      </c>
      <c r="F76" s="110" t="str">
        <f>VLOOKUP(E76,VIP!$A$2:$O13709,2,0)</f>
        <v>DRBR12A</v>
      </c>
      <c r="G76" s="110" t="str">
        <f>VLOOKUP(E76,'LISTADO ATM'!$A$2:$B$897,2,0)</f>
        <v xml:space="preserve">ATM Oficina El Sol II (Santiago) </v>
      </c>
      <c r="H76" s="110" t="str">
        <f>VLOOKUP(E76,VIP!$A$2:$O18572,7,FALSE)</f>
        <v>Si</v>
      </c>
      <c r="I76" s="110" t="str">
        <f>VLOOKUP(E76,VIP!$A$2:$O10537,8,FALSE)</f>
        <v>Si</v>
      </c>
      <c r="J76" s="110" t="str">
        <f>VLOOKUP(E76,VIP!$A$2:$O10487,8,FALSE)</f>
        <v>Si</v>
      </c>
      <c r="K76" s="110" t="str">
        <f>VLOOKUP(E76,VIP!$A$2:$O14061,6,0)</f>
        <v>SI</v>
      </c>
      <c r="L76" s="107" t="s">
        <v>2442</v>
      </c>
      <c r="M76" s="111" t="s">
        <v>2446</v>
      </c>
      <c r="N76" s="111" t="s">
        <v>2453</v>
      </c>
      <c r="O76" s="110" t="s">
        <v>2571</v>
      </c>
      <c r="P76" s="111"/>
      <c r="Q76" s="115" t="s">
        <v>2442</v>
      </c>
      <c r="R76" s="93"/>
      <c r="S76" s="87"/>
      <c r="T76" s="87"/>
      <c r="U76" s="87"/>
      <c r="V76" s="87"/>
      <c r="W76" s="89"/>
      <c r="X76" s="75"/>
    </row>
    <row r="77" spans="1:24" ht="18" x14ac:dyDescent="0.25">
      <c r="A77" s="110" t="str">
        <f>VLOOKUP(E77,'LISTADO ATM'!$A$2:$C$898,3,0)</f>
        <v>SUR</v>
      </c>
      <c r="B77" s="108">
        <v>3335910446</v>
      </c>
      <c r="C77" s="112">
        <v>44352.464918981481</v>
      </c>
      <c r="D77" s="112" t="s">
        <v>2180</v>
      </c>
      <c r="E77" s="106">
        <v>750</v>
      </c>
      <c r="F77" s="110" t="str">
        <f>VLOOKUP(E77,VIP!$A$2:$O13685,2,0)</f>
        <v>DRBR265</v>
      </c>
      <c r="G77" s="110" t="str">
        <f>VLOOKUP(E77,'LISTADO ATM'!$A$2:$B$897,2,0)</f>
        <v xml:space="preserve">ATM UNP Duvergé </v>
      </c>
      <c r="H77" s="110" t="str">
        <f>VLOOKUP(E77,VIP!$A$2:$O18548,7,FALSE)</f>
        <v>Si</v>
      </c>
      <c r="I77" s="110" t="str">
        <f>VLOOKUP(E77,VIP!$A$2:$O10513,8,FALSE)</f>
        <v>Si</v>
      </c>
      <c r="J77" s="110" t="str">
        <f>VLOOKUP(E77,VIP!$A$2:$O10463,8,FALSE)</f>
        <v>Si</v>
      </c>
      <c r="K77" s="110" t="str">
        <f>VLOOKUP(E77,VIP!$A$2:$O14037,6,0)</f>
        <v>SI</v>
      </c>
      <c r="L77" s="107" t="s">
        <v>2568</v>
      </c>
      <c r="M77" s="111" t="s">
        <v>2446</v>
      </c>
      <c r="N77" s="111" t="s">
        <v>2453</v>
      </c>
      <c r="O77" s="110" t="s">
        <v>2455</v>
      </c>
      <c r="P77" s="111"/>
      <c r="Q77" s="115" t="s">
        <v>2568</v>
      </c>
      <c r="R77" s="93"/>
      <c r="S77" s="87"/>
      <c r="T77" s="87"/>
      <c r="U77" s="87"/>
      <c r="V77" s="87"/>
      <c r="W77" s="89"/>
      <c r="X77" s="75"/>
    </row>
    <row r="78" spans="1:24" ht="18" x14ac:dyDescent="0.25">
      <c r="A78" s="110" t="str">
        <f>VLOOKUP(E78,'LISTADO ATM'!$A$2:$C$898,3,0)</f>
        <v>SUR</v>
      </c>
      <c r="B78" s="108" t="s">
        <v>2597</v>
      </c>
      <c r="C78" s="112">
        <v>44353.49486111111</v>
      </c>
      <c r="D78" s="112" t="s">
        <v>2180</v>
      </c>
      <c r="E78" s="106">
        <v>6</v>
      </c>
      <c r="F78" s="110" t="str">
        <f>VLOOKUP(E78,VIP!$A$2:$O13710,2,0)</f>
        <v>DRBR006</v>
      </c>
      <c r="G78" s="110" t="str">
        <f>VLOOKUP(E78,'LISTADO ATM'!$A$2:$B$897,2,0)</f>
        <v xml:space="preserve">ATM Plaza WAO San Juan </v>
      </c>
      <c r="H78" s="110" t="str">
        <f>VLOOKUP(E78,VIP!$A$2:$O18573,7,FALSE)</f>
        <v>N/A</v>
      </c>
      <c r="I78" s="110" t="str">
        <f>VLOOKUP(E78,VIP!$A$2:$O10538,8,FALSE)</f>
        <v>N/A</v>
      </c>
      <c r="J78" s="110" t="str">
        <f>VLOOKUP(E78,VIP!$A$2:$O10488,8,FALSE)</f>
        <v>N/A</v>
      </c>
      <c r="K78" s="110" t="str">
        <f>VLOOKUP(E78,VIP!$A$2:$O14062,6,0)</f>
        <v/>
      </c>
      <c r="L78" s="107" t="s">
        <v>2568</v>
      </c>
      <c r="M78" s="111" t="s">
        <v>2446</v>
      </c>
      <c r="N78" s="111" t="s">
        <v>2453</v>
      </c>
      <c r="O78" s="110" t="s">
        <v>2455</v>
      </c>
      <c r="P78" s="111"/>
      <c r="Q78" s="115" t="s">
        <v>2568</v>
      </c>
      <c r="R78" s="93"/>
      <c r="S78" s="87"/>
      <c r="T78" s="87"/>
      <c r="U78" s="87"/>
      <c r="V78" s="87"/>
      <c r="W78" s="89"/>
      <c r="X78" s="75"/>
    </row>
    <row r="79" spans="1:24" ht="18" x14ac:dyDescent="0.25">
      <c r="A79" s="110" t="str">
        <f>VLOOKUP(E79,'LISTADO ATM'!$A$2:$C$898,3,0)</f>
        <v>DISTRITO NACIONAL</v>
      </c>
      <c r="B79" s="108">
        <v>3335908779</v>
      </c>
      <c r="C79" s="112">
        <v>44349.924745370372</v>
      </c>
      <c r="D79" s="112" t="s">
        <v>2449</v>
      </c>
      <c r="E79" s="106">
        <v>593</v>
      </c>
      <c r="F79" s="110" t="str">
        <f>VLOOKUP(E79,VIP!$A$2:$O13706,2,0)</f>
        <v>DRBR242</v>
      </c>
      <c r="G79" s="110" t="str">
        <f>VLOOKUP(E79,'LISTADO ATM'!$A$2:$B$897,2,0)</f>
        <v xml:space="preserve">ATM Ministerio Fuerzas Armadas II </v>
      </c>
      <c r="H79" s="110" t="str">
        <f>VLOOKUP(E79,VIP!$A$2:$O18569,7,FALSE)</f>
        <v>Si</v>
      </c>
      <c r="I79" s="110" t="str">
        <f>VLOOKUP(E79,VIP!$A$2:$O10534,8,FALSE)</f>
        <v>Si</v>
      </c>
      <c r="J79" s="110" t="str">
        <f>VLOOKUP(E79,VIP!$A$2:$O10484,8,FALSE)</f>
        <v>Si</v>
      </c>
      <c r="K79" s="110" t="str">
        <f>VLOOKUP(E79,VIP!$A$2:$O14058,6,0)</f>
        <v>NO</v>
      </c>
      <c r="L79" s="107" t="s">
        <v>2418</v>
      </c>
      <c r="M79" s="111" t="s">
        <v>2446</v>
      </c>
      <c r="N79" s="111" t="s">
        <v>2575</v>
      </c>
      <c r="O79" s="121" t="s">
        <v>2454</v>
      </c>
      <c r="P79" s="121"/>
      <c r="Q79" s="115" t="s">
        <v>2418</v>
      </c>
      <c r="R79" s="93"/>
      <c r="S79" s="87"/>
      <c r="T79" s="87"/>
      <c r="U79" s="87"/>
      <c r="V79" s="87"/>
      <c r="W79" s="89"/>
      <c r="X79" s="75"/>
    </row>
    <row r="80" spans="1:24" ht="18" x14ac:dyDescent="0.25">
      <c r="A80" s="110" t="str">
        <f>VLOOKUP(E80,'LISTADO ATM'!$A$2:$C$898,3,0)</f>
        <v>NORTE</v>
      </c>
      <c r="B80" s="108">
        <v>3335909962</v>
      </c>
      <c r="C80" s="112">
        <v>44351.645497685182</v>
      </c>
      <c r="D80" s="112" t="s">
        <v>2470</v>
      </c>
      <c r="E80" s="106">
        <v>664</v>
      </c>
      <c r="F80" s="110" t="str">
        <f>VLOOKUP(E80,VIP!$A$2:$O13704,2,0)</f>
        <v>DRBR664</v>
      </c>
      <c r="G80" s="110" t="str">
        <f>VLOOKUP(E80,'LISTADO ATM'!$A$2:$B$897,2,0)</f>
        <v>ATM S/M Asfer (Constanza)</v>
      </c>
      <c r="H80" s="110" t="str">
        <f>VLOOKUP(E80,VIP!$A$2:$O18567,7,FALSE)</f>
        <v>N/A</v>
      </c>
      <c r="I80" s="110" t="str">
        <f>VLOOKUP(E80,VIP!$A$2:$O10532,8,FALSE)</f>
        <v>N/A</v>
      </c>
      <c r="J80" s="110" t="str">
        <f>VLOOKUP(E80,VIP!$A$2:$O10482,8,FALSE)</f>
        <v>N/A</v>
      </c>
      <c r="K80" s="110" t="str">
        <f>VLOOKUP(E80,VIP!$A$2:$O14056,6,0)</f>
        <v>N/A</v>
      </c>
      <c r="L80" s="107" t="s">
        <v>2418</v>
      </c>
      <c r="M80" s="111" t="s">
        <v>2446</v>
      </c>
      <c r="N80" s="111" t="s">
        <v>2453</v>
      </c>
      <c r="O80" s="121" t="s">
        <v>2471</v>
      </c>
      <c r="P80" s="111"/>
      <c r="Q80" s="115" t="s">
        <v>2418</v>
      </c>
      <c r="R80" s="93"/>
      <c r="S80" s="87"/>
      <c r="T80" s="87"/>
      <c r="U80" s="87"/>
      <c r="V80" s="87"/>
      <c r="W80" s="89"/>
      <c r="X80" s="75"/>
    </row>
    <row r="81" spans="1:24" ht="18" x14ac:dyDescent="0.25">
      <c r="A81" s="110" t="str">
        <f>VLOOKUP(E81,'LISTADO ATM'!$A$2:$C$898,3,0)</f>
        <v>DISTRITO NACIONAL</v>
      </c>
      <c r="B81" s="108">
        <v>3335910258</v>
      </c>
      <c r="C81" s="112">
        <v>44352.013668981483</v>
      </c>
      <c r="D81" s="112" t="s">
        <v>2449</v>
      </c>
      <c r="E81" s="106">
        <v>958</v>
      </c>
      <c r="F81" s="110" t="str">
        <f>VLOOKUP(E81,VIP!$A$2:$O13677,2,0)</f>
        <v>DRBR958</v>
      </c>
      <c r="G81" s="110" t="str">
        <f>VLOOKUP(E81,'LISTADO ATM'!$A$2:$B$897,2,0)</f>
        <v xml:space="preserve">ATM Olé Aut. San Isidro </v>
      </c>
      <c r="H81" s="110" t="str">
        <f>VLOOKUP(E81,VIP!$A$2:$O18540,7,FALSE)</f>
        <v>Si</v>
      </c>
      <c r="I81" s="110" t="str">
        <f>VLOOKUP(E81,VIP!$A$2:$O10505,8,FALSE)</f>
        <v>Si</v>
      </c>
      <c r="J81" s="110" t="str">
        <f>VLOOKUP(E81,VIP!$A$2:$O10455,8,FALSE)</f>
        <v>Si</v>
      </c>
      <c r="K81" s="110" t="str">
        <f>VLOOKUP(E81,VIP!$A$2:$O14029,6,0)</f>
        <v>NO</v>
      </c>
      <c r="L81" s="107" t="s">
        <v>2418</v>
      </c>
      <c r="M81" s="111" t="s">
        <v>2446</v>
      </c>
      <c r="N81" s="111" t="s">
        <v>2453</v>
      </c>
      <c r="O81" s="110" t="s">
        <v>2454</v>
      </c>
      <c r="P81" s="111"/>
      <c r="Q81" s="115" t="s">
        <v>2418</v>
      </c>
      <c r="R81" s="93"/>
      <c r="S81" s="87"/>
      <c r="T81" s="87"/>
      <c r="U81" s="87"/>
      <c r="V81" s="87"/>
      <c r="W81" s="89"/>
      <c r="X81" s="75"/>
    </row>
    <row r="82" spans="1:24" ht="18" x14ac:dyDescent="0.25">
      <c r="A82" s="110" t="str">
        <f>VLOOKUP(E82,'LISTADO ATM'!$A$2:$C$898,3,0)</f>
        <v>DISTRITO NACIONAL</v>
      </c>
      <c r="B82" s="108">
        <v>3335910595</v>
      </c>
      <c r="C82" s="112">
        <v>44352.603472222225</v>
      </c>
      <c r="D82" s="112" t="s">
        <v>2449</v>
      </c>
      <c r="E82" s="106">
        <v>949</v>
      </c>
      <c r="F82" s="110" t="str">
        <f>VLOOKUP(E82,VIP!$A$2:$O13679,2,0)</f>
        <v>DRBR23D</v>
      </c>
      <c r="G82" s="110" t="str">
        <f>VLOOKUP(E82,'LISTADO ATM'!$A$2:$B$897,2,0)</f>
        <v xml:space="preserve">ATM S/M Bravo San Isidro Coral Mall </v>
      </c>
      <c r="H82" s="110" t="str">
        <f>VLOOKUP(E82,VIP!$A$2:$O18542,7,FALSE)</f>
        <v>Si</v>
      </c>
      <c r="I82" s="110" t="str">
        <f>VLOOKUP(E82,VIP!$A$2:$O10507,8,FALSE)</f>
        <v>No</v>
      </c>
      <c r="J82" s="110" t="str">
        <f>VLOOKUP(E82,VIP!$A$2:$O10457,8,FALSE)</f>
        <v>No</v>
      </c>
      <c r="K82" s="110" t="str">
        <f>VLOOKUP(E82,VIP!$A$2:$O14031,6,0)</f>
        <v>NO</v>
      </c>
      <c r="L82" s="107" t="s">
        <v>2418</v>
      </c>
      <c r="M82" s="111" t="s">
        <v>2446</v>
      </c>
      <c r="N82" s="111" t="s">
        <v>2453</v>
      </c>
      <c r="O82" s="110" t="s">
        <v>2454</v>
      </c>
      <c r="P82" s="111"/>
      <c r="Q82" s="115" t="s">
        <v>2418</v>
      </c>
      <c r="R82" s="93"/>
      <c r="S82" s="87"/>
      <c r="T82" s="87"/>
      <c r="U82" s="87"/>
      <c r="V82" s="87"/>
      <c r="W82" s="89"/>
      <c r="X82" s="75"/>
    </row>
    <row r="83" spans="1:24" ht="18" x14ac:dyDescent="0.25">
      <c r="A83" s="110" t="str">
        <f>VLOOKUP(E83,'LISTADO ATM'!$A$2:$C$898,3,0)</f>
        <v>NORTE</v>
      </c>
      <c r="B83" s="108">
        <v>3335910608</v>
      </c>
      <c r="C83" s="112">
        <v>44352.641585648147</v>
      </c>
      <c r="D83" s="112" t="s">
        <v>2570</v>
      </c>
      <c r="E83" s="106">
        <v>361</v>
      </c>
      <c r="F83" s="110" t="str">
        <f>VLOOKUP(E83,VIP!$A$2:$O13685,2,0)</f>
        <v>DRBR361</v>
      </c>
      <c r="G83" s="110" t="str">
        <f>VLOOKUP(E83,'LISTADO ATM'!$A$2:$B$897,2,0)</f>
        <v xml:space="preserve">ATM estacion Next Cumbre </v>
      </c>
      <c r="H83" s="110" t="str">
        <f>VLOOKUP(E83,VIP!$A$2:$O18548,7,FALSE)</f>
        <v>N/A</v>
      </c>
      <c r="I83" s="110" t="str">
        <f>VLOOKUP(E83,VIP!$A$2:$O10513,8,FALSE)</f>
        <v>N/A</v>
      </c>
      <c r="J83" s="110" t="str">
        <f>VLOOKUP(E83,VIP!$A$2:$O10463,8,FALSE)</f>
        <v>N/A</v>
      </c>
      <c r="K83" s="110" t="str">
        <f>VLOOKUP(E83,VIP!$A$2:$O14037,6,0)</f>
        <v>N/A</v>
      </c>
      <c r="L83" s="107" t="s">
        <v>2418</v>
      </c>
      <c r="M83" s="111" t="s">
        <v>2446</v>
      </c>
      <c r="N83" s="111" t="s">
        <v>2453</v>
      </c>
      <c r="O83" s="110" t="s">
        <v>2571</v>
      </c>
      <c r="P83" s="121"/>
      <c r="Q83" s="115" t="s">
        <v>2418</v>
      </c>
      <c r="R83" s="93"/>
      <c r="S83" s="87"/>
      <c r="T83" s="87"/>
      <c r="U83" s="87"/>
      <c r="V83" s="87"/>
      <c r="W83" s="89"/>
      <c r="X83" s="75"/>
    </row>
    <row r="84" spans="1:24" ht="18" x14ac:dyDescent="0.25">
      <c r="A84" s="120" t="str">
        <f>VLOOKUP(E84,'LISTADO ATM'!$A$2:$C$898,3,0)</f>
        <v>ESTE</v>
      </c>
      <c r="B84" s="108">
        <v>3335910609</v>
      </c>
      <c r="C84" s="112">
        <v>44352.646736111114</v>
      </c>
      <c r="D84" s="112" t="s">
        <v>2449</v>
      </c>
      <c r="E84" s="106">
        <v>842</v>
      </c>
      <c r="F84" s="120" t="str">
        <f>VLOOKUP(E84,VIP!$A$2:$O13684,2,0)</f>
        <v>DRBR842</v>
      </c>
      <c r="G84" s="120" t="str">
        <f>VLOOKUP(E84,'LISTADO ATM'!$A$2:$B$897,2,0)</f>
        <v xml:space="preserve">ATM Plaza Orense II (La Romana) </v>
      </c>
      <c r="H84" s="120" t="str">
        <f>VLOOKUP(E84,VIP!$A$2:$O18547,7,FALSE)</f>
        <v>Si</v>
      </c>
      <c r="I84" s="120" t="str">
        <f>VLOOKUP(E84,VIP!$A$2:$O10512,8,FALSE)</f>
        <v>Si</v>
      </c>
      <c r="J84" s="120" t="str">
        <f>VLOOKUP(E84,VIP!$A$2:$O10462,8,FALSE)</f>
        <v>Si</v>
      </c>
      <c r="K84" s="120" t="str">
        <f>VLOOKUP(E84,VIP!$A$2:$O14036,6,0)</f>
        <v>NO</v>
      </c>
      <c r="L84" s="107" t="s">
        <v>2418</v>
      </c>
      <c r="M84" s="111" t="s">
        <v>2446</v>
      </c>
      <c r="N84" s="111" t="s">
        <v>2453</v>
      </c>
      <c r="O84" s="120" t="s">
        <v>2454</v>
      </c>
      <c r="P84" s="121"/>
      <c r="Q84" s="115" t="s">
        <v>2418</v>
      </c>
      <c r="R84" s="89"/>
      <c r="S84" s="75"/>
      <c r="T84" s="93"/>
    </row>
    <row r="85" spans="1:24" ht="18" x14ac:dyDescent="0.25">
      <c r="A85" s="120" t="str">
        <f>VLOOKUP(E85,'LISTADO ATM'!$A$2:$C$898,3,0)</f>
        <v>DISTRITO NACIONAL</v>
      </c>
      <c r="B85" s="108" t="s">
        <v>2576</v>
      </c>
      <c r="C85" s="112">
        <v>44353.429884259262</v>
      </c>
      <c r="D85" s="112" t="s">
        <v>2470</v>
      </c>
      <c r="E85" s="106">
        <v>314</v>
      </c>
      <c r="F85" s="120" t="str">
        <f>VLOOKUP(E85,VIP!$A$2:$O13687,2,0)</f>
        <v>DRBR314</v>
      </c>
      <c r="G85" s="120" t="str">
        <f>VLOOKUP(E85,'LISTADO ATM'!$A$2:$B$897,2,0)</f>
        <v xml:space="preserve">ATM UNP Cambita Garabito (San Cristóbal) </v>
      </c>
      <c r="H85" s="120" t="str">
        <f>VLOOKUP(E85,VIP!$A$2:$O18550,7,FALSE)</f>
        <v>Si</v>
      </c>
      <c r="I85" s="120" t="str">
        <f>VLOOKUP(E85,VIP!$A$2:$O10515,8,FALSE)</f>
        <v>Si</v>
      </c>
      <c r="J85" s="120" t="str">
        <f>VLOOKUP(E85,VIP!$A$2:$O10465,8,FALSE)</f>
        <v>Si</v>
      </c>
      <c r="K85" s="120" t="str">
        <f>VLOOKUP(E85,VIP!$A$2:$O14039,6,0)</f>
        <v>NO</v>
      </c>
      <c r="L85" s="107" t="s">
        <v>2418</v>
      </c>
      <c r="M85" s="111" t="s">
        <v>2446</v>
      </c>
      <c r="N85" s="111" t="s">
        <v>2453</v>
      </c>
      <c r="O85" s="120" t="s">
        <v>2471</v>
      </c>
      <c r="P85" s="111"/>
      <c r="Q85" s="115" t="s">
        <v>2418</v>
      </c>
      <c r="R85" s="89"/>
      <c r="S85" s="75"/>
    </row>
    <row r="86" spans="1:24" ht="18" x14ac:dyDescent="0.25">
      <c r="A86" s="120" t="str">
        <f>VLOOKUP(E86,'LISTADO ATM'!$A$2:$C$898,3,0)</f>
        <v>ESTE</v>
      </c>
      <c r="B86" s="108">
        <v>3335910656</v>
      </c>
      <c r="C86" s="112">
        <v>44353.647222222222</v>
      </c>
      <c r="D86" s="112" t="s">
        <v>2449</v>
      </c>
      <c r="E86" s="106">
        <v>399</v>
      </c>
      <c r="F86" s="120" t="str">
        <f>VLOOKUP(E86,VIP!$A$2:$O13708,2,0)</f>
        <v>DRBR399</v>
      </c>
      <c r="G86" s="120" t="str">
        <f>VLOOKUP(E86,'LISTADO ATM'!$A$2:$B$897,2,0)</f>
        <v xml:space="preserve">ATM Oficina La Romana II </v>
      </c>
      <c r="H86" s="120" t="str">
        <f>VLOOKUP(E86,VIP!$A$2:$O18571,7,FALSE)</f>
        <v>Si</v>
      </c>
      <c r="I86" s="120" t="str">
        <f>VLOOKUP(E86,VIP!$A$2:$O10536,8,FALSE)</f>
        <v>Si</v>
      </c>
      <c r="J86" s="120" t="str">
        <f>VLOOKUP(E86,VIP!$A$2:$O10486,8,FALSE)</f>
        <v>Si</v>
      </c>
      <c r="K86" s="120" t="str">
        <f>VLOOKUP(E86,VIP!$A$2:$O14060,6,0)</f>
        <v>NO</v>
      </c>
      <c r="L86" s="107" t="s">
        <v>2418</v>
      </c>
      <c r="M86" s="111" t="s">
        <v>2446</v>
      </c>
      <c r="N86" s="111" t="s">
        <v>2453</v>
      </c>
      <c r="O86" s="120" t="s">
        <v>2454</v>
      </c>
      <c r="P86" s="111"/>
      <c r="Q86" s="115" t="s">
        <v>2418</v>
      </c>
      <c r="R86" s="89"/>
      <c r="S86" s="75"/>
    </row>
    <row r="87" spans="1:24" ht="18" x14ac:dyDescent="0.25">
      <c r="A87" s="120" t="str">
        <f>VLOOKUP(E87,'LISTADO ATM'!$A$2:$C$898,3,0)</f>
        <v>DISTRITO NACIONAL</v>
      </c>
      <c r="B87" s="108" t="s">
        <v>2599</v>
      </c>
      <c r="C87" s="112">
        <v>44353.647222222222</v>
      </c>
      <c r="D87" s="112" t="s">
        <v>2449</v>
      </c>
      <c r="E87" s="106">
        <v>590</v>
      </c>
      <c r="F87" s="120" t="str">
        <f>VLOOKUP(E87,VIP!$A$2:$O13708,2,0)</f>
        <v>DRBR177</v>
      </c>
      <c r="G87" s="120" t="str">
        <f>VLOOKUP(E87,'LISTADO ATM'!$A$2:$B$897,2,0)</f>
        <v xml:space="preserve">ATM Olé Aut. Las Américas </v>
      </c>
      <c r="H87" s="120" t="str">
        <f>VLOOKUP(E87,VIP!$A$2:$O18571,7,FALSE)</f>
        <v>Si</v>
      </c>
      <c r="I87" s="120" t="str">
        <f>VLOOKUP(E87,VIP!$A$2:$O10536,8,FALSE)</f>
        <v>Si</v>
      </c>
      <c r="J87" s="120" t="str">
        <f>VLOOKUP(E87,VIP!$A$2:$O10486,8,FALSE)</f>
        <v>Si</v>
      </c>
      <c r="K87" s="120" t="str">
        <f>VLOOKUP(E87,VIP!$A$2:$O14060,6,0)</f>
        <v>SI</v>
      </c>
      <c r="L87" s="107" t="s">
        <v>2418</v>
      </c>
      <c r="M87" s="111" t="s">
        <v>2446</v>
      </c>
      <c r="N87" s="111" t="s">
        <v>2453</v>
      </c>
      <c r="O87" s="120" t="s">
        <v>2454</v>
      </c>
      <c r="P87" s="111"/>
      <c r="Q87" s="115" t="s">
        <v>2418</v>
      </c>
      <c r="R87" s="89"/>
      <c r="S87" s="75"/>
    </row>
    <row r="88" spans="1:24" ht="18" x14ac:dyDescent="0.25">
      <c r="A88" s="120" t="str">
        <f>VLOOKUP(E88,'LISTADO ATM'!$A$2:$C$898,3,0)</f>
        <v>DISTRITO NACIONAL</v>
      </c>
      <c r="B88" s="108">
        <v>3335910293</v>
      </c>
      <c r="C88" s="112">
        <v>44352.376851851855</v>
      </c>
      <c r="D88" s="112" t="s">
        <v>2180</v>
      </c>
      <c r="E88" s="106">
        <v>355</v>
      </c>
      <c r="F88" s="120" t="str">
        <f>VLOOKUP(E88,VIP!$A$2:$O13683,2,0)</f>
        <v>DRBR355</v>
      </c>
      <c r="G88" s="120" t="str">
        <f>VLOOKUP(E88,'LISTADO ATM'!$A$2:$B$897,2,0)</f>
        <v xml:space="preserve">ATM UNP Metro II </v>
      </c>
      <c r="H88" s="120" t="str">
        <f>VLOOKUP(E88,VIP!$A$2:$O18546,7,FALSE)</f>
        <v>Si</v>
      </c>
      <c r="I88" s="120" t="str">
        <f>VLOOKUP(E88,VIP!$A$2:$O10511,8,FALSE)</f>
        <v>Si</v>
      </c>
      <c r="J88" s="120" t="str">
        <f>VLOOKUP(E88,VIP!$A$2:$O10461,8,FALSE)</f>
        <v>Si</v>
      </c>
      <c r="K88" s="120" t="str">
        <f>VLOOKUP(E88,VIP!$A$2:$O14035,6,0)</f>
        <v>SI</v>
      </c>
      <c r="L88" s="107" t="s">
        <v>2466</v>
      </c>
      <c r="M88" s="111" t="s">
        <v>2446</v>
      </c>
      <c r="N88" s="111" t="s">
        <v>2453</v>
      </c>
      <c r="O88" s="120" t="s">
        <v>2455</v>
      </c>
      <c r="P88" s="111"/>
      <c r="Q88" s="115" t="s">
        <v>2466</v>
      </c>
      <c r="R88" s="89"/>
      <c r="S88" s="75"/>
    </row>
    <row r="89" spans="1:24" ht="18" x14ac:dyDescent="0.25">
      <c r="A89" s="120" t="str">
        <f>VLOOKUP(E89,'LISTADO ATM'!$A$2:$C$898,3,0)</f>
        <v>SUR</v>
      </c>
      <c r="B89" s="108">
        <v>3335910415</v>
      </c>
      <c r="C89" s="112">
        <v>44352.449571759258</v>
      </c>
      <c r="D89" s="112" t="s">
        <v>2180</v>
      </c>
      <c r="E89" s="106">
        <v>699</v>
      </c>
      <c r="F89" s="120" t="str">
        <f>VLOOKUP(E89,VIP!$A$2:$O13674,2,0)</f>
        <v>DRBR699</v>
      </c>
      <c r="G89" s="120" t="str">
        <f>VLOOKUP(E89,'LISTADO ATM'!$A$2:$B$897,2,0)</f>
        <v>ATM S/M Bravo Bani</v>
      </c>
      <c r="H89" s="120" t="str">
        <f>VLOOKUP(E89,VIP!$A$2:$O18537,7,FALSE)</f>
        <v>NO</v>
      </c>
      <c r="I89" s="120" t="str">
        <f>VLOOKUP(E89,VIP!$A$2:$O10502,8,FALSE)</f>
        <v>SI</v>
      </c>
      <c r="J89" s="120" t="str">
        <f>VLOOKUP(E89,VIP!$A$2:$O10452,8,FALSE)</f>
        <v>SI</v>
      </c>
      <c r="K89" s="120" t="str">
        <f>VLOOKUP(E89,VIP!$A$2:$O14026,6,0)</f>
        <v>NO</v>
      </c>
      <c r="L89" s="107" t="s">
        <v>2466</v>
      </c>
      <c r="M89" s="111" t="s">
        <v>2446</v>
      </c>
      <c r="N89" s="111" t="s">
        <v>2453</v>
      </c>
      <c r="O89" s="120" t="s">
        <v>2455</v>
      </c>
      <c r="P89" s="111"/>
      <c r="Q89" s="115" t="s">
        <v>2466</v>
      </c>
      <c r="R89" s="89"/>
      <c r="S89" s="75"/>
    </row>
    <row r="90" spans="1:24" ht="18" x14ac:dyDescent="0.25">
      <c r="A90" s="120" t="str">
        <f>VLOOKUP(E90,'LISTADO ATM'!$A$2:$C$898,3,0)</f>
        <v>DISTRITO NACIONAL</v>
      </c>
      <c r="B90" s="108">
        <v>3335910513</v>
      </c>
      <c r="C90" s="112">
        <v>44352.532939814817</v>
      </c>
      <c r="D90" s="112" t="s">
        <v>2180</v>
      </c>
      <c r="E90" s="106">
        <v>238</v>
      </c>
      <c r="F90" s="120" t="str">
        <f>VLOOKUP(E90,VIP!$A$2:$O13681,2,0)</f>
        <v>DRBR238</v>
      </c>
      <c r="G90" s="120" t="str">
        <f>VLOOKUP(E90,'LISTADO ATM'!$A$2:$B$897,2,0)</f>
        <v xml:space="preserve">ATM Multicentro La Sirena Charles de Gaulle </v>
      </c>
      <c r="H90" s="120" t="str">
        <f>VLOOKUP(E90,VIP!$A$2:$O18544,7,FALSE)</f>
        <v>Si</v>
      </c>
      <c r="I90" s="120" t="str">
        <f>VLOOKUP(E90,VIP!$A$2:$O10509,8,FALSE)</f>
        <v>Si</v>
      </c>
      <c r="J90" s="120" t="str">
        <f>VLOOKUP(E90,VIP!$A$2:$O10459,8,FALSE)</f>
        <v>Si</v>
      </c>
      <c r="K90" s="120" t="str">
        <f>VLOOKUP(E90,VIP!$A$2:$O14033,6,0)</f>
        <v>No</v>
      </c>
      <c r="L90" s="107" t="s">
        <v>2466</v>
      </c>
      <c r="M90" s="111" t="s">
        <v>2446</v>
      </c>
      <c r="N90" s="111" t="s">
        <v>2453</v>
      </c>
      <c r="O90" s="120" t="s">
        <v>2455</v>
      </c>
      <c r="P90" s="111"/>
      <c r="Q90" s="115" t="s">
        <v>2466</v>
      </c>
      <c r="R90" s="89"/>
      <c r="S90" s="75"/>
    </row>
    <row r="91" spans="1:24" ht="18" x14ac:dyDescent="0.25">
      <c r="A91" s="120" t="str">
        <f>VLOOKUP(E91,'LISTADO ATM'!$A$2:$C$898,3,0)</f>
        <v>DISTRITO NACIONAL</v>
      </c>
      <c r="B91" s="108">
        <v>3335910597</v>
      </c>
      <c r="C91" s="112">
        <v>44352.616875</v>
      </c>
      <c r="D91" s="112" t="s">
        <v>2180</v>
      </c>
      <c r="E91" s="106">
        <v>930</v>
      </c>
      <c r="F91" s="120" t="str">
        <f>VLOOKUP(E91,VIP!$A$2:$O13677,2,0)</f>
        <v>DRBR930</v>
      </c>
      <c r="G91" s="120" t="str">
        <f>VLOOKUP(E91,'LISTADO ATM'!$A$2:$B$897,2,0)</f>
        <v>ATM Oficina Plaza Spring Center</v>
      </c>
      <c r="H91" s="120" t="str">
        <f>VLOOKUP(E91,VIP!$A$2:$O18540,7,FALSE)</f>
        <v>Si</v>
      </c>
      <c r="I91" s="120" t="str">
        <f>VLOOKUP(E91,VIP!$A$2:$O10505,8,FALSE)</f>
        <v>Si</v>
      </c>
      <c r="J91" s="120" t="str">
        <f>VLOOKUP(E91,VIP!$A$2:$O10455,8,FALSE)</f>
        <v>Si</v>
      </c>
      <c r="K91" s="120" t="str">
        <f>VLOOKUP(E91,VIP!$A$2:$O14029,6,0)</f>
        <v>NO</v>
      </c>
      <c r="L91" s="107" t="s">
        <v>2466</v>
      </c>
      <c r="M91" s="111" t="s">
        <v>2446</v>
      </c>
      <c r="N91" s="111" t="s">
        <v>2453</v>
      </c>
      <c r="O91" s="120" t="s">
        <v>2455</v>
      </c>
      <c r="P91" s="111"/>
      <c r="Q91" s="115" t="s">
        <v>2466</v>
      </c>
      <c r="R91" s="89"/>
      <c r="S91" s="75"/>
    </row>
    <row r="92" spans="1:24" ht="18" x14ac:dyDescent="0.25">
      <c r="A92" s="120" t="str">
        <f>VLOOKUP(E92,'LISTADO ATM'!$A$2:$C$898,3,0)</f>
        <v>DISTRITO NACIONAL</v>
      </c>
      <c r="B92" s="108" t="s">
        <v>2579</v>
      </c>
      <c r="C92" s="112">
        <v>44353.418622685182</v>
      </c>
      <c r="D92" s="112" t="s">
        <v>2180</v>
      </c>
      <c r="E92" s="106">
        <v>696</v>
      </c>
      <c r="F92" s="120" t="str">
        <f>VLOOKUP(E92,VIP!$A$2:$O13694,2,0)</f>
        <v>DRBR696</v>
      </c>
      <c r="G92" s="120" t="str">
        <f>VLOOKUP(E92,'LISTADO ATM'!$A$2:$B$897,2,0)</f>
        <v>ATM Olé Jacobo Majluta</v>
      </c>
      <c r="H92" s="120" t="str">
        <f>VLOOKUP(E92,VIP!$A$2:$O18557,7,FALSE)</f>
        <v>Si</v>
      </c>
      <c r="I92" s="120" t="str">
        <f>VLOOKUP(E92,VIP!$A$2:$O10522,8,FALSE)</f>
        <v>Si</v>
      </c>
      <c r="J92" s="120" t="str">
        <f>VLOOKUP(E92,VIP!$A$2:$O10472,8,FALSE)</f>
        <v>Si</v>
      </c>
      <c r="K92" s="120" t="str">
        <f>VLOOKUP(E92,VIP!$A$2:$O14046,6,0)</f>
        <v>NO</v>
      </c>
      <c r="L92" s="107" t="s">
        <v>2466</v>
      </c>
      <c r="M92" s="111" t="s">
        <v>2446</v>
      </c>
      <c r="N92" s="111" t="s">
        <v>2453</v>
      </c>
      <c r="O92" s="120" t="s">
        <v>2455</v>
      </c>
      <c r="P92" s="111"/>
      <c r="Q92" s="115" t="s">
        <v>2466</v>
      </c>
      <c r="R92" s="89"/>
      <c r="S92" s="75"/>
    </row>
    <row r="93" spans="1:24" ht="18" x14ac:dyDescent="0.25">
      <c r="A93" s="120" t="str">
        <f>VLOOKUP(E93,'LISTADO ATM'!$A$2:$C$898,3,0)</f>
        <v>DISTRITO NACIONAL</v>
      </c>
      <c r="B93" s="108" t="s">
        <v>2580</v>
      </c>
      <c r="C93" s="112">
        <v>44353.418043981481</v>
      </c>
      <c r="D93" s="112" t="s">
        <v>2180</v>
      </c>
      <c r="E93" s="106">
        <v>224</v>
      </c>
      <c r="F93" s="120" t="str">
        <f>VLOOKUP(E93,VIP!$A$2:$O13695,2,0)</f>
        <v>DRBR224</v>
      </c>
      <c r="G93" s="120" t="str">
        <f>VLOOKUP(E93,'LISTADO ATM'!$A$2:$B$897,2,0)</f>
        <v xml:space="preserve">ATM S/M Nacional El Millón (Núñez de Cáceres) </v>
      </c>
      <c r="H93" s="120" t="str">
        <f>VLOOKUP(E93,VIP!$A$2:$O18558,7,FALSE)</f>
        <v>Si</v>
      </c>
      <c r="I93" s="120" t="str">
        <f>VLOOKUP(E93,VIP!$A$2:$O10523,8,FALSE)</f>
        <v>Si</v>
      </c>
      <c r="J93" s="120" t="str">
        <f>VLOOKUP(E93,VIP!$A$2:$O10473,8,FALSE)</f>
        <v>Si</v>
      </c>
      <c r="K93" s="120" t="str">
        <f>VLOOKUP(E93,VIP!$A$2:$O14047,6,0)</f>
        <v>SI</v>
      </c>
      <c r="L93" s="107" t="s">
        <v>2466</v>
      </c>
      <c r="M93" s="111" t="s">
        <v>2446</v>
      </c>
      <c r="N93" s="111" t="s">
        <v>2453</v>
      </c>
      <c r="O93" s="120" t="s">
        <v>2455</v>
      </c>
      <c r="P93" s="111"/>
      <c r="Q93" s="115" t="s">
        <v>2466</v>
      </c>
      <c r="R93" s="89"/>
      <c r="S93" s="75"/>
    </row>
    <row r="94" spans="1:24" ht="18" x14ac:dyDescent="0.25">
      <c r="A94" s="120" t="str">
        <f>VLOOKUP(E94,'LISTADO ATM'!$A$2:$C$898,3,0)</f>
        <v>DISTRITO NACIONAL</v>
      </c>
      <c r="B94" s="108" t="s">
        <v>2584</v>
      </c>
      <c r="C94" s="112">
        <v>44353.573958333334</v>
      </c>
      <c r="D94" s="112" t="s">
        <v>2180</v>
      </c>
      <c r="E94" s="106">
        <v>889</v>
      </c>
      <c r="F94" s="120" t="str">
        <f>VLOOKUP(E94,VIP!$A$2:$O13700,2,0)</f>
        <v>DRBR889</v>
      </c>
      <c r="G94" s="120" t="str">
        <f>VLOOKUP(E94,'LISTADO ATM'!$A$2:$B$897,2,0)</f>
        <v>ATM Oficina Plaza Lama Máximo Gómez II</v>
      </c>
      <c r="H94" s="120" t="str">
        <f>VLOOKUP(E94,VIP!$A$2:$O18563,7,FALSE)</f>
        <v>Si</v>
      </c>
      <c r="I94" s="120" t="str">
        <f>VLOOKUP(E94,VIP!$A$2:$O10528,8,FALSE)</f>
        <v>Si</v>
      </c>
      <c r="J94" s="120" t="str">
        <f>VLOOKUP(E94,VIP!$A$2:$O10478,8,FALSE)</f>
        <v>Si</v>
      </c>
      <c r="K94" s="120" t="str">
        <f>VLOOKUP(E94,VIP!$A$2:$O14052,6,0)</f>
        <v>NO</v>
      </c>
      <c r="L94" s="107" t="s">
        <v>2466</v>
      </c>
      <c r="M94" s="111" t="s">
        <v>2446</v>
      </c>
      <c r="N94" s="111" t="s">
        <v>2453</v>
      </c>
      <c r="O94" s="120" t="s">
        <v>2455</v>
      </c>
      <c r="P94" s="111"/>
      <c r="Q94" s="115" t="s">
        <v>2466</v>
      </c>
      <c r="R94" s="89"/>
      <c r="S94" s="75"/>
    </row>
    <row r="95" spans="1:24" ht="18" x14ac:dyDescent="0.25">
      <c r="A95" s="120" t="str">
        <f>VLOOKUP(E95,'LISTADO ATM'!$A$2:$C$898,3,0)</f>
        <v>DISTRITO NACIONAL</v>
      </c>
      <c r="B95" s="108" t="s">
        <v>2585</v>
      </c>
      <c r="C95" s="112">
        <v>44353.571967592594</v>
      </c>
      <c r="D95" s="112" t="s">
        <v>2180</v>
      </c>
      <c r="E95" s="106">
        <v>527</v>
      </c>
      <c r="F95" s="120" t="str">
        <f>VLOOKUP(E95,VIP!$A$2:$O13701,2,0)</f>
        <v>DRBR527</v>
      </c>
      <c r="G95" s="120" t="str">
        <f>VLOOKUP(E95,'LISTADO ATM'!$A$2:$B$897,2,0)</f>
        <v>ATM Oficina Zona Oriental II</v>
      </c>
      <c r="H95" s="120" t="str">
        <f>VLOOKUP(E95,VIP!$A$2:$O18564,7,FALSE)</f>
        <v>Si</v>
      </c>
      <c r="I95" s="120" t="str">
        <f>VLOOKUP(E95,VIP!$A$2:$O10529,8,FALSE)</f>
        <v>Si</v>
      </c>
      <c r="J95" s="120" t="str">
        <f>VLOOKUP(E95,VIP!$A$2:$O10479,8,FALSE)</f>
        <v>Si</v>
      </c>
      <c r="K95" s="120" t="str">
        <f>VLOOKUP(E95,VIP!$A$2:$O14053,6,0)</f>
        <v>SI</v>
      </c>
      <c r="L95" s="107" t="s">
        <v>2466</v>
      </c>
      <c r="M95" s="111" t="s">
        <v>2446</v>
      </c>
      <c r="N95" s="111" t="s">
        <v>2453</v>
      </c>
      <c r="O95" s="120" t="s">
        <v>2455</v>
      </c>
      <c r="P95" s="111"/>
      <c r="Q95" s="115" t="s">
        <v>2466</v>
      </c>
      <c r="R95" s="89"/>
      <c r="S95" s="75"/>
    </row>
    <row r="96" spans="1:24" ht="18" x14ac:dyDescent="0.25">
      <c r="A96" s="121" t="str">
        <f>VLOOKUP(E96,'LISTADO ATM'!$A$2:$C$898,3,0)</f>
        <v>NORTE</v>
      </c>
      <c r="B96" s="108" t="s">
        <v>2586</v>
      </c>
      <c r="C96" s="112">
        <v>44353.565381944441</v>
      </c>
      <c r="D96" s="112" t="s">
        <v>2181</v>
      </c>
      <c r="E96" s="106">
        <v>151</v>
      </c>
      <c r="F96" s="121" t="str">
        <f>VLOOKUP(E96,VIP!$A$2:$O13702,2,0)</f>
        <v>DRBR151</v>
      </c>
      <c r="G96" s="121" t="str">
        <f>VLOOKUP(E96,'LISTADO ATM'!$A$2:$B$897,2,0)</f>
        <v xml:space="preserve">ATM Oficina Nagua </v>
      </c>
      <c r="H96" s="121" t="str">
        <f>VLOOKUP(E96,VIP!$A$2:$O18565,7,FALSE)</f>
        <v>Si</v>
      </c>
      <c r="I96" s="121" t="str">
        <f>VLOOKUP(E96,VIP!$A$2:$O10530,8,FALSE)</f>
        <v>Si</v>
      </c>
      <c r="J96" s="121" t="str">
        <f>VLOOKUP(E96,VIP!$A$2:$O10480,8,FALSE)</f>
        <v>Si</v>
      </c>
      <c r="K96" s="121" t="str">
        <f>VLOOKUP(E96,VIP!$A$2:$O14054,6,0)</f>
        <v>SI</v>
      </c>
      <c r="L96" s="107" t="s">
        <v>2466</v>
      </c>
      <c r="M96" s="111" t="s">
        <v>2446</v>
      </c>
      <c r="N96" s="111" t="s">
        <v>2453</v>
      </c>
      <c r="O96" s="169" t="s">
        <v>2567</v>
      </c>
      <c r="P96" s="111"/>
      <c r="Q96" s="115" t="s">
        <v>2466</v>
      </c>
    </row>
    <row r="97" spans="1:17" ht="18" x14ac:dyDescent="0.25">
      <c r="A97" s="121" t="str">
        <f>VLOOKUP(E97,'LISTADO ATM'!$A$2:$C$898,3,0)</f>
        <v>DISTRITO NACIONAL</v>
      </c>
      <c r="B97" s="108" t="s">
        <v>2593</v>
      </c>
      <c r="C97" s="112">
        <v>44353.501817129632</v>
      </c>
      <c r="D97" s="112" t="s">
        <v>2180</v>
      </c>
      <c r="E97" s="106">
        <v>235</v>
      </c>
      <c r="F97" s="121" t="str">
        <f>VLOOKUP(E97,VIP!$A$2:$O13706,2,0)</f>
        <v>DRBR235</v>
      </c>
      <c r="G97" s="121" t="str">
        <f>VLOOKUP(E97,'LISTADO ATM'!$A$2:$B$897,2,0)</f>
        <v xml:space="preserve">ATM Oficina Multicentro La Sirena San Isidro </v>
      </c>
      <c r="H97" s="121" t="str">
        <f>VLOOKUP(E97,VIP!$A$2:$O18569,7,FALSE)</f>
        <v>Si</v>
      </c>
      <c r="I97" s="121" t="str">
        <f>VLOOKUP(E97,VIP!$A$2:$O10534,8,FALSE)</f>
        <v>Si</v>
      </c>
      <c r="J97" s="121" t="str">
        <f>VLOOKUP(E97,VIP!$A$2:$O10484,8,FALSE)</f>
        <v>Si</v>
      </c>
      <c r="K97" s="121" t="str">
        <f>VLOOKUP(E97,VIP!$A$2:$O14058,6,0)</f>
        <v>SI</v>
      </c>
      <c r="L97" s="107" t="s">
        <v>2466</v>
      </c>
      <c r="M97" s="111" t="s">
        <v>2446</v>
      </c>
      <c r="N97" s="111" t="s">
        <v>2453</v>
      </c>
      <c r="O97" s="121" t="s">
        <v>2455</v>
      </c>
      <c r="P97" s="111"/>
      <c r="Q97" s="115" t="s">
        <v>2466</v>
      </c>
    </row>
    <row r="98" spans="1:17" ht="18" x14ac:dyDescent="0.25">
      <c r="A98" s="121" t="str">
        <f>VLOOKUP(E98,'LISTADO ATM'!$A$2:$C$898,3,0)</f>
        <v>DISTRITO NACIONAL</v>
      </c>
      <c r="B98" s="108" t="s">
        <v>2594</v>
      </c>
      <c r="C98" s="112">
        <v>44353.501250000001</v>
      </c>
      <c r="D98" s="112" t="s">
        <v>2180</v>
      </c>
      <c r="E98" s="106">
        <v>267</v>
      </c>
      <c r="F98" s="121" t="str">
        <f>VLOOKUP(E98,VIP!$A$2:$O13707,2,0)</f>
        <v>DRBR267</v>
      </c>
      <c r="G98" s="121" t="str">
        <f>VLOOKUP(E98,'LISTADO ATM'!$A$2:$B$897,2,0)</f>
        <v xml:space="preserve">ATM Centro de Caja México </v>
      </c>
      <c r="H98" s="121" t="str">
        <f>VLOOKUP(E98,VIP!$A$2:$O18570,7,FALSE)</f>
        <v>Si</v>
      </c>
      <c r="I98" s="121" t="str">
        <f>VLOOKUP(E98,VIP!$A$2:$O10535,8,FALSE)</f>
        <v>Si</v>
      </c>
      <c r="J98" s="121" t="str">
        <f>VLOOKUP(E98,VIP!$A$2:$O10485,8,FALSE)</f>
        <v>Si</v>
      </c>
      <c r="K98" s="121" t="str">
        <f>VLOOKUP(E98,VIP!$A$2:$O14059,6,0)</f>
        <v>NO</v>
      </c>
      <c r="L98" s="107" t="s">
        <v>2466</v>
      </c>
      <c r="M98" s="170" t="s">
        <v>2446</v>
      </c>
      <c r="N98" s="170" t="s">
        <v>2453</v>
      </c>
      <c r="O98" s="169" t="s">
        <v>2455</v>
      </c>
      <c r="P98" s="111"/>
      <c r="Q98" s="115" t="s">
        <v>2466</v>
      </c>
    </row>
  </sheetData>
  <autoFilter ref="A4:Q4">
    <sortState ref="A5:Q98">
      <sortCondition ref="M4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B99:B1048576 B69 B6:B46 B2:B4">
    <cfRule type="duplicateValues" dxfId="309" priority="500"/>
  </conditionalFormatting>
  <conditionalFormatting sqref="B99:B1048576 B69 B6:B46">
    <cfRule type="duplicateValues" dxfId="308" priority="488"/>
  </conditionalFormatting>
  <conditionalFormatting sqref="B99:B1048576 B69 B6:B46 B1:B4">
    <cfRule type="duplicateValues" dxfId="307" priority="316"/>
  </conditionalFormatting>
  <conditionalFormatting sqref="B99:B1048576 B69 B6:B46 B1:B4">
    <cfRule type="duplicateValues" dxfId="306" priority="282"/>
    <cfRule type="duplicateValues" dxfId="305" priority="283"/>
  </conditionalFormatting>
  <conditionalFormatting sqref="E43:E46">
    <cfRule type="duplicateValues" dxfId="304" priority="202"/>
  </conditionalFormatting>
  <conditionalFormatting sqref="E43:E46">
    <cfRule type="duplicateValues" dxfId="303" priority="200"/>
    <cfRule type="duplicateValues" dxfId="302" priority="201"/>
  </conditionalFormatting>
  <conditionalFormatting sqref="B47:B60">
    <cfRule type="duplicateValues" dxfId="301" priority="199"/>
  </conditionalFormatting>
  <conditionalFormatting sqref="B47:B60">
    <cfRule type="duplicateValues" dxfId="300" priority="198"/>
  </conditionalFormatting>
  <conditionalFormatting sqref="E47:E72">
    <cfRule type="duplicateValues" dxfId="299" priority="197"/>
  </conditionalFormatting>
  <conditionalFormatting sqref="E47:E72">
    <cfRule type="duplicateValues" dxfId="298" priority="196"/>
  </conditionalFormatting>
  <conditionalFormatting sqref="B47:B60">
    <cfRule type="duplicateValues" dxfId="297" priority="195"/>
  </conditionalFormatting>
  <conditionalFormatting sqref="E47:E72">
    <cfRule type="duplicateValues" dxfId="296" priority="194"/>
  </conditionalFormatting>
  <conditionalFormatting sqref="E47:E72">
    <cfRule type="duplicateValues" dxfId="295" priority="193"/>
  </conditionalFormatting>
  <conditionalFormatting sqref="E47:E72">
    <cfRule type="duplicateValues" dxfId="294" priority="192"/>
  </conditionalFormatting>
  <conditionalFormatting sqref="B47:B60">
    <cfRule type="duplicateValues" dxfId="293" priority="190"/>
    <cfRule type="duplicateValues" dxfId="292" priority="191"/>
  </conditionalFormatting>
  <conditionalFormatting sqref="E47:E72">
    <cfRule type="duplicateValues" dxfId="291" priority="189"/>
  </conditionalFormatting>
  <conditionalFormatting sqref="B47:B60">
    <cfRule type="duplicateValues" dxfId="290" priority="188"/>
  </conditionalFormatting>
  <conditionalFormatting sqref="E47:E72">
    <cfRule type="duplicateValues" dxfId="289" priority="186"/>
    <cfRule type="duplicateValues" dxfId="288" priority="187"/>
  </conditionalFormatting>
  <conditionalFormatting sqref="B47:B60">
    <cfRule type="duplicateValues" dxfId="287" priority="185"/>
  </conditionalFormatting>
  <conditionalFormatting sqref="E47:E72">
    <cfRule type="duplicateValues" dxfId="286" priority="184"/>
  </conditionalFormatting>
  <conditionalFormatting sqref="B47:B60">
    <cfRule type="duplicateValues" dxfId="285" priority="183"/>
  </conditionalFormatting>
  <conditionalFormatting sqref="B47:B60">
    <cfRule type="duplicateValues" dxfId="284" priority="181"/>
    <cfRule type="duplicateValues" dxfId="283" priority="182"/>
  </conditionalFormatting>
  <conditionalFormatting sqref="E47:E72">
    <cfRule type="duplicateValues" dxfId="282" priority="180"/>
  </conditionalFormatting>
  <conditionalFormatting sqref="E47:E72">
    <cfRule type="duplicateValues" dxfId="281" priority="178"/>
    <cfRule type="duplicateValues" dxfId="280" priority="179"/>
  </conditionalFormatting>
  <conditionalFormatting sqref="B61:B67">
    <cfRule type="duplicateValues" dxfId="279" priority="177"/>
  </conditionalFormatting>
  <conditionalFormatting sqref="B61:B67">
    <cfRule type="duplicateValues" dxfId="278" priority="176"/>
  </conditionalFormatting>
  <conditionalFormatting sqref="E61:E72">
    <cfRule type="duplicateValues" dxfId="277" priority="175"/>
  </conditionalFormatting>
  <conditionalFormatting sqref="E61:E72">
    <cfRule type="duplicateValues" dxfId="276" priority="174"/>
  </conditionalFormatting>
  <conditionalFormatting sqref="B61:B67">
    <cfRule type="duplicateValues" dxfId="275" priority="173"/>
  </conditionalFormatting>
  <conditionalFormatting sqref="E61:E72">
    <cfRule type="duplicateValues" dxfId="274" priority="172"/>
  </conditionalFormatting>
  <conditionalFormatting sqref="E61:E72">
    <cfRule type="duplicateValues" dxfId="273" priority="171"/>
  </conditionalFormatting>
  <conditionalFormatting sqref="E61:E72">
    <cfRule type="duplicateValues" dxfId="272" priority="170"/>
  </conditionalFormatting>
  <conditionalFormatting sqref="B61:B67">
    <cfRule type="duplicateValues" dxfId="271" priority="168"/>
    <cfRule type="duplicateValues" dxfId="270" priority="169"/>
  </conditionalFormatting>
  <conditionalFormatting sqref="E61:E72">
    <cfRule type="duplicateValues" dxfId="269" priority="167"/>
  </conditionalFormatting>
  <conditionalFormatting sqref="B61:B67">
    <cfRule type="duplicateValues" dxfId="268" priority="166"/>
  </conditionalFormatting>
  <conditionalFormatting sqref="E61:E72">
    <cfRule type="duplicateValues" dxfId="267" priority="164"/>
    <cfRule type="duplicateValues" dxfId="266" priority="165"/>
  </conditionalFormatting>
  <conditionalFormatting sqref="B61:B67">
    <cfRule type="duplicateValues" dxfId="265" priority="163"/>
  </conditionalFormatting>
  <conditionalFormatting sqref="E61:E72">
    <cfRule type="duplicateValues" dxfId="264" priority="162"/>
  </conditionalFormatting>
  <conditionalFormatting sqref="B61:B67">
    <cfRule type="duplicateValues" dxfId="263" priority="161"/>
  </conditionalFormatting>
  <conditionalFormatting sqref="B61:B67">
    <cfRule type="duplicateValues" dxfId="262" priority="159"/>
    <cfRule type="duplicateValues" dxfId="261" priority="160"/>
  </conditionalFormatting>
  <conditionalFormatting sqref="E61:E72">
    <cfRule type="duplicateValues" dxfId="260" priority="158"/>
  </conditionalFormatting>
  <conditionalFormatting sqref="E61:E72">
    <cfRule type="duplicateValues" dxfId="259" priority="156"/>
    <cfRule type="duplicateValues" dxfId="258" priority="157"/>
  </conditionalFormatting>
  <conditionalFormatting sqref="B99:B1048576 B69 B1:B67">
    <cfRule type="duplicateValues" dxfId="257" priority="154"/>
  </conditionalFormatting>
  <conditionalFormatting sqref="B68">
    <cfRule type="duplicateValues" dxfId="256" priority="153"/>
  </conditionalFormatting>
  <conditionalFormatting sqref="B68">
    <cfRule type="duplicateValues" dxfId="255" priority="152"/>
  </conditionalFormatting>
  <conditionalFormatting sqref="B68">
    <cfRule type="duplicateValues" dxfId="254" priority="151"/>
  </conditionalFormatting>
  <conditionalFormatting sqref="B68">
    <cfRule type="duplicateValues" dxfId="253" priority="149"/>
    <cfRule type="duplicateValues" dxfId="252" priority="150"/>
  </conditionalFormatting>
  <conditionalFormatting sqref="B68">
    <cfRule type="duplicateValues" dxfId="251" priority="148"/>
  </conditionalFormatting>
  <conditionalFormatting sqref="B68">
    <cfRule type="duplicateValues" dxfId="250" priority="147"/>
  </conditionalFormatting>
  <conditionalFormatting sqref="B68">
    <cfRule type="duplicateValues" dxfId="249" priority="146"/>
  </conditionalFormatting>
  <conditionalFormatting sqref="B68">
    <cfRule type="duplicateValues" dxfId="248" priority="144"/>
    <cfRule type="duplicateValues" dxfId="247" priority="145"/>
  </conditionalFormatting>
  <conditionalFormatting sqref="B68">
    <cfRule type="duplicateValues" dxfId="246" priority="143"/>
  </conditionalFormatting>
  <conditionalFormatting sqref="B99:B1048576 B1:B69">
    <cfRule type="duplicateValues" dxfId="245" priority="142"/>
  </conditionalFormatting>
  <conditionalFormatting sqref="E69">
    <cfRule type="duplicateValues" dxfId="244" priority="141"/>
  </conditionalFormatting>
  <conditionalFormatting sqref="E69">
    <cfRule type="duplicateValues" dxfId="243" priority="140"/>
  </conditionalFormatting>
  <conditionalFormatting sqref="E69">
    <cfRule type="duplicateValues" dxfId="242" priority="139"/>
  </conditionalFormatting>
  <conditionalFormatting sqref="E69">
    <cfRule type="duplicateValues" dxfId="241" priority="138"/>
  </conditionalFormatting>
  <conditionalFormatting sqref="E69">
    <cfRule type="duplicateValues" dxfId="240" priority="137"/>
  </conditionalFormatting>
  <conditionalFormatting sqref="E69">
    <cfRule type="duplicateValues" dxfId="239" priority="136"/>
  </conditionalFormatting>
  <conditionalFormatting sqref="E69">
    <cfRule type="duplicateValues" dxfId="238" priority="134"/>
    <cfRule type="duplicateValues" dxfId="237" priority="135"/>
  </conditionalFormatting>
  <conditionalFormatting sqref="E69">
    <cfRule type="duplicateValues" dxfId="236" priority="133"/>
  </conditionalFormatting>
  <conditionalFormatting sqref="E69">
    <cfRule type="duplicateValues" dxfId="235" priority="132"/>
  </conditionalFormatting>
  <conditionalFormatting sqref="E69">
    <cfRule type="duplicateValues" dxfId="234" priority="130"/>
    <cfRule type="duplicateValues" dxfId="233" priority="131"/>
  </conditionalFormatting>
  <conditionalFormatting sqref="B69">
    <cfRule type="duplicateValues" dxfId="232" priority="129"/>
  </conditionalFormatting>
  <conditionalFormatting sqref="B69">
    <cfRule type="duplicateValues" dxfId="231" priority="128"/>
  </conditionalFormatting>
  <conditionalFormatting sqref="B69">
    <cfRule type="duplicateValues" dxfId="230" priority="127"/>
  </conditionalFormatting>
  <conditionalFormatting sqref="B69">
    <cfRule type="duplicateValues" dxfId="229" priority="125"/>
    <cfRule type="duplicateValues" dxfId="228" priority="126"/>
  </conditionalFormatting>
  <conditionalFormatting sqref="B69">
    <cfRule type="duplicateValues" dxfId="227" priority="124"/>
  </conditionalFormatting>
  <conditionalFormatting sqref="B69">
    <cfRule type="duplicateValues" dxfId="226" priority="123"/>
  </conditionalFormatting>
  <conditionalFormatting sqref="B69">
    <cfRule type="duplicateValues" dxfId="225" priority="122"/>
  </conditionalFormatting>
  <conditionalFormatting sqref="B69">
    <cfRule type="duplicateValues" dxfId="224" priority="120"/>
    <cfRule type="duplicateValues" dxfId="223" priority="121"/>
  </conditionalFormatting>
  <conditionalFormatting sqref="B70">
    <cfRule type="duplicateValues" dxfId="222" priority="119"/>
  </conditionalFormatting>
  <conditionalFormatting sqref="B70">
    <cfRule type="duplicateValues" dxfId="221" priority="118"/>
  </conditionalFormatting>
  <conditionalFormatting sqref="B70">
    <cfRule type="duplicateValues" dxfId="220" priority="117"/>
  </conditionalFormatting>
  <conditionalFormatting sqref="B70">
    <cfRule type="duplicateValues" dxfId="219" priority="115"/>
    <cfRule type="duplicateValues" dxfId="218" priority="116"/>
  </conditionalFormatting>
  <conditionalFormatting sqref="B70">
    <cfRule type="duplicateValues" dxfId="217" priority="114"/>
  </conditionalFormatting>
  <conditionalFormatting sqref="B70">
    <cfRule type="duplicateValues" dxfId="216" priority="113"/>
  </conditionalFormatting>
  <conditionalFormatting sqref="B70">
    <cfRule type="duplicateValues" dxfId="215" priority="112"/>
  </conditionalFormatting>
  <conditionalFormatting sqref="B70">
    <cfRule type="duplicateValues" dxfId="214" priority="111"/>
  </conditionalFormatting>
  <conditionalFormatting sqref="B70">
    <cfRule type="duplicateValues" dxfId="213" priority="110"/>
  </conditionalFormatting>
  <conditionalFormatting sqref="B70">
    <cfRule type="duplicateValues" dxfId="212" priority="108"/>
    <cfRule type="duplicateValues" dxfId="211" priority="109"/>
  </conditionalFormatting>
  <conditionalFormatting sqref="B70">
    <cfRule type="duplicateValues" dxfId="210" priority="107"/>
  </conditionalFormatting>
  <conditionalFormatting sqref="B70">
    <cfRule type="duplicateValues" dxfId="209" priority="106"/>
  </conditionalFormatting>
  <conditionalFormatting sqref="B70">
    <cfRule type="duplicateValues" dxfId="208" priority="105"/>
  </conditionalFormatting>
  <conditionalFormatting sqref="B70">
    <cfRule type="duplicateValues" dxfId="207" priority="103"/>
    <cfRule type="duplicateValues" dxfId="206" priority="104"/>
  </conditionalFormatting>
  <conditionalFormatting sqref="B99:B1048576 B1:B70">
    <cfRule type="duplicateValues" dxfId="205" priority="102"/>
  </conditionalFormatting>
  <conditionalFormatting sqref="B71:B72">
    <cfRule type="duplicateValues" dxfId="204" priority="101"/>
  </conditionalFormatting>
  <conditionalFormatting sqref="B71:B72">
    <cfRule type="duplicateValues" dxfId="203" priority="100"/>
  </conditionalFormatting>
  <conditionalFormatting sqref="B71:B72">
    <cfRule type="duplicateValues" dxfId="202" priority="99"/>
  </conditionalFormatting>
  <conditionalFormatting sqref="B71:B72">
    <cfRule type="duplicateValues" dxfId="201" priority="97"/>
    <cfRule type="duplicateValues" dxfId="200" priority="98"/>
  </conditionalFormatting>
  <conditionalFormatting sqref="B71:B72">
    <cfRule type="duplicateValues" dxfId="199" priority="96"/>
  </conditionalFormatting>
  <conditionalFormatting sqref="B71:B72">
    <cfRule type="duplicateValues" dxfId="198" priority="95"/>
  </conditionalFormatting>
  <conditionalFormatting sqref="B71:B72">
    <cfRule type="duplicateValues" dxfId="197" priority="94"/>
  </conditionalFormatting>
  <conditionalFormatting sqref="B71:B72">
    <cfRule type="duplicateValues" dxfId="196" priority="93"/>
  </conditionalFormatting>
  <conditionalFormatting sqref="B71:B72">
    <cfRule type="duplicateValues" dxfId="195" priority="92"/>
  </conditionalFormatting>
  <conditionalFormatting sqref="B71:B72">
    <cfRule type="duplicateValues" dxfId="194" priority="90"/>
    <cfRule type="duplicateValues" dxfId="193" priority="91"/>
  </conditionalFormatting>
  <conditionalFormatting sqref="B71:B72">
    <cfRule type="duplicateValues" dxfId="192" priority="89"/>
  </conditionalFormatting>
  <conditionalFormatting sqref="B71:B72">
    <cfRule type="duplicateValues" dxfId="191" priority="88"/>
  </conditionalFormatting>
  <conditionalFormatting sqref="B71:B72">
    <cfRule type="duplicateValues" dxfId="190" priority="87"/>
  </conditionalFormatting>
  <conditionalFormatting sqref="B71:B72">
    <cfRule type="duplicateValues" dxfId="189" priority="85"/>
    <cfRule type="duplicateValues" dxfId="188" priority="86"/>
  </conditionalFormatting>
  <conditionalFormatting sqref="B71:B72">
    <cfRule type="duplicateValues" dxfId="187" priority="84"/>
  </conditionalFormatting>
  <conditionalFormatting sqref="B99:B1048576 B1:B72">
    <cfRule type="duplicateValues" dxfId="186" priority="83"/>
  </conditionalFormatting>
  <conditionalFormatting sqref="E97 E68:E72 E6:E46 E2:E4 E99:E1048576">
    <cfRule type="duplicateValues" dxfId="185" priority="123658"/>
  </conditionalFormatting>
  <conditionalFormatting sqref="E97 E68:E72 E6:E46 E1:E4 E99:E1048576">
    <cfRule type="duplicateValues" dxfId="184" priority="123663"/>
  </conditionalFormatting>
  <conditionalFormatting sqref="E97 E68:E72 E6:E46 E1:E4 E99:E1048576">
    <cfRule type="duplicateValues" dxfId="183" priority="123668"/>
    <cfRule type="duplicateValues" dxfId="182" priority="123669"/>
  </conditionalFormatting>
  <conditionalFormatting sqref="E97 E68:E72 E1:E46 E99:E1048576">
    <cfRule type="duplicateValues" dxfId="181" priority="123678"/>
  </conditionalFormatting>
  <conditionalFormatting sqref="E97 E1:E72 E99:E1048576">
    <cfRule type="duplicateValues" dxfId="180" priority="123682"/>
    <cfRule type="duplicateValues" dxfId="179" priority="123683"/>
  </conditionalFormatting>
  <conditionalFormatting sqref="E73:E83">
    <cfRule type="duplicateValues" dxfId="178" priority="123719"/>
  </conditionalFormatting>
  <conditionalFormatting sqref="E73:E83">
    <cfRule type="duplicateValues" dxfId="177" priority="123731"/>
    <cfRule type="duplicateValues" dxfId="176" priority="123732"/>
  </conditionalFormatting>
  <conditionalFormatting sqref="B73:B83">
    <cfRule type="duplicateValues" dxfId="175" priority="123767"/>
  </conditionalFormatting>
  <conditionalFormatting sqref="B73:B83">
    <cfRule type="duplicateValues" dxfId="174" priority="123773"/>
    <cfRule type="duplicateValues" dxfId="173" priority="123774"/>
  </conditionalFormatting>
  <conditionalFormatting sqref="E84:E97">
    <cfRule type="duplicateValues" dxfId="172" priority="18"/>
  </conditionalFormatting>
  <conditionalFormatting sqref="E84:E97">
    <cfRule type="duplicateValues" dxfId="171" priority="16"/>
    <cfRule type="duplicateValues" dxfId="170" priority="17"/>
  </conditionalFormatting>
  <conditionalFormatting sqref="B84:B85 B87:B90">
    <cfRule type="duplicateValues" dxfId="169" priority="15"/>
  </conditionalFormatting>
  <conditionalFormatting sqref="B84:B85 B87:B90">
    <cfRule type="duplicateValues" dxfId="168" priority="13"/>
    <cfRule type="duplicateValues" dxfId="167" priority="14"/>
  </conditionalFormatting>
  <conditionalFormatting sqref="E6:E46">
    <cfRule type="duplicateValues" dxfId="166" priority="124001"/>
  </conditionalFormatting>
  <conditionalFormatting sqref="B6:B46">
    <cfRule type="duplicateValues" dxfId="165" priority="124003"/>
  </conditionalFormatting>
  <conditionalFormatting sqref="B5:B46">
    <cfRule type="duplicateValues" dxfId="164" priority="124030"/>
  </conditionalFormatting>
  <conditionalFormatting sqref="E5:E42">
    <cfRule type="duplicateValues" dxfId="163" priority="124032"/>
  </conditionalFormatting>
  <conditionalFormatting sqref="B5:B46">
    <cfRule type="duplicateValues" dxfId="162" priority="124034"/>
    <cfRule type="duplicateValues" dxfId="161" priority="124035"/>
  </conditionalFormatting>
  <conditionalFormatting sqref="E5:E42">
    <cfRule type="duplicateValues" dxfId="160" priority="124038"/>
    <cfRule type="duplicateValues" dxfId="159" priority="124039"/>
  </conditionalFormatting>
  <conditionalFormatting sqref="B91:B97">
    <cfRule type="duplicateValues" dxfId="158" priority="12"/>
  </conditionalFormatting>
  <conditionalFormatting sqref="B91:B97">
    <cfRule type="duplicateValues" dxfId="157" priority="10"/>
    <cfRule type="duplicateValues" dxfId="156" priority="11"/>
  </conditionalFormatting>
  <conditionalFormatting sqref="B86">
    <cfRule type="duplicateValues" dxfId="155" priority="9"/>
  </conditionalFormatting>
  <conditionalFormatting sqref="B86">
    <cfRule type="duplicateValues" dxfId="154" priority="7"/>
    <cfRule type="duplicateValues" dxfId="153" priority="8"/>
  </conditionalFormatting>
  <conditionalFormatting sqref="B98">
    <cfRule type="duplicateValues" dxfId="152" priority="6"/>
  </conditionalFormatting>
  <conditionalFormatting sqref="B98">
    <cfRule type="duplicateValues" dxfId="151" priority="4"/>
    <cfRule type="duplicateValues" dxfId="150" priority="5"/>
  </conditionalFormatting>
  <conditionalFormatting sqref="E98">
    <cfRule type="duplicateValues" dxfId="149" priority="3"/>
  </conditionalFormatting>
  <conditionalFormatting sqref="E98">
    <cfRule type="duplicateValues" dxfId="148" priority="1"/>
    <cfRule type="duplicateValues" dxfId="147" priority="2"/>
  </conditionalFormatting>
  <hyperlinks>
    <hyperlink ref="B76" r:id="rId7" display="javascript:do_default(1)"/>
    <hyperlink ref="B86" r:id="rId8" display="javascript:do_default(12)"/>
    <hyperlink ref="D87" r:id="rId9" tooltip="Group ReservaC Sto. Dgo." display="javascript:showDetailWithPersid(%22cnt:D0A40B64F33FCB4EA87F5FB17EDB90DB%22)"/>
  </hyperlinks>
  <pageMargins left="0.7" right="0.7" top="0.75" bottom="0.75" header="0.3" footer="0.3"/>
  <pageSetup scale="60" orientation="landscape" r:id="rId1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63" t="s">
        <v>0</v>
      </c>
      <c r="B1" s="164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65" t="s">
        <v>8</v>
      </c>
      <c r="B9" s="166"/>
    </row>
    <row r="10" spans="1:9" x14ac:dyDescent="0.35">
      <c r="A10" s="8" t="s">
        <v>2010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67" t="s">
        <v>9</v>
      </c>
      <c r="B14" s="168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2301</v>
      </c>
      <c r="C70" s="3" t="s">
        <v>2302</v>
      </c>
      <c r="D70" s="3" t="s">
        <v>2303</v>
      </c>
    </row>
    <row r="71" spans="1:5" x14ac:dyDescent="0.35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35">
      <c r="A72" s="3" t="s">
        <v>2308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2"/>
  <sheetViews>
    <sheetView tabSelected="1" zoomScale="70" zoomScaleNormal="70" workbookViewId="0">
      <selection activeCell="D48" sqref="D48"/>
    </sheetView>
  </sheetViews>
  <sheetFormatPr baseColWidth="10" defaultColWidth="23.42578125" defaultRowHeight="15" x14ac:dyDescent="0.25"/>
  <cols>
    <col min="1" max="1" width="26.42578125" style="93" bestFit="1" customWidth="1"/>
    <col min="2" max="2" width="23" style="93" customWidth="1"/>
    <col min="3" max="3" width="67.7109375" style="93" customWidth="1"/>
    <col min="4" max="4" width="37.42578125" style="93" bestFit="1" customWidth="1"/>
    <col min="5" max="5" width="18.85546875" style="93" bestFit="1" customWidth="1"/>
    <col min="6" max="6" width="38.5703125" style="93" bestFit="1" customWidth="1"/>
    <col min="7" max="7" width="23.42578125" style="93"/>
    <col min="8" max="8" width="38.5703125" style="93" bestFit="1" customWidth="1"/>
    <col min="9" max="16384" width="23.42578125" style="93"/>
  </cols>
  <sheetData>
    <row r="1" spans="1:9" ht="22.5" customHeight="1" x14ac:dyDescent="0.25">
      <c r="A1" s="134" t="s">
        <v>2150</v>
      </c>
      <c r="B1" s="135"/>
      <c r="C1" s="135"/>
      <c r="D1" s="135"/>
      <c r="E1" s="136"/>
      <c r="F1" s="132" t="s">
        <v>2559</v>
      </c>
      <c r="G1" s="133"/>
      <c r="H1" s="93">
        <f>COUNTIF(A:E,"2 Gavetas Vacías + 1 Fallando")</f>
        <v>3</v>
      </c>
      <c r="I1" s="93">
        <f>COUNTIF(A:E,("3 Gavetas Vacías"))</f>
        <v>3</v>
      </c>
    </row>
    <row r="2" spans="1:9" ht="25.5" customHeight="1" x14ac:dyDescent="0.25">
      <c r="A2" s="137" t="s">
        <v>2451</v>
      </c>
      <c r="B2" s="138"/>
      <c r="C2" s="138"/>
      <c r="D2" s="138"/>
      <c r="E2" s="139"/>
      <c r="F2" s="117" t="s">
        <v>2558</v>
      </c>
      <c r="G2" s="116">
        <f>G3+G4</f>
        <v>94</v>
      </c>
      <c r="H2" s="117" t="s">
        <v>2561</v>
      </c>
      <c r="I2" s="116">
        <f>COUNTIF(A:E,"Abastecido")</f>
        <v>1</v>
      </c>
    </row>
    <row r="3" spans="1:9" ht="18" x14ac:dyDescent="0.25">
      <c r="A3" s="171"/>
      <c r="B3" s="172"/>
      <c r="C3" s="172"/>
      <c r="D3" s="172"/>
      <c r="E3" s="181"/>
      <c r="F3" s="117" t="s">
        <v>2557</v>
      </c>
      <c r="G3" s="116">
        <f>COUNTIF(REPORTE!A:Q,"fuera de Servicio")</f>
        <v>72</v>
      </c>
      <c r="H3" s="117" t="s">
        <v>2562</v>
      </c>
      <c r="I3" s="116">
        <f>COUNTIF(A:E,"Gavetas Vacías + Gavetas Fallando")</f>
        <v>9</v>
      </c>
    </row>
    <row r="4" spans="1:9" ht="18.75" thickBot="1" x14ac:dyDescent="0.3">
      <c r="A4" s="178" t="s">
        <v>2413</v>
      </c>
      <c r="B4" s="180">
        <v>44352.708333333336</v>
      </c>
      <c r="C4" s="172"/>
      <c r="D4" s="172"/>
      <c r="E4" s="182"/>
      <c r="F4" s="117" t="s">
        <v>2554</v>
      </c>
      <c r="G4" s="116">
        <f>COUNTIF(REPORTE!A:Q,"En Servicio")</f>
        <v>22</v>
      </c>
      <c r="H4" s="117" t="s">
        <v>2563</v>
      </c>
      <c r="I4" s="116">
        <f>COUNTIF(A:E,"Solucionado")</f>
        <v>1</v>
      </c>
    </row>
    <row r="5" spans="1:9" ht="18.75" thickBot="1" x14ac:dyDescent="0.3">
      <c r="A5" s="178" t="s">
        <v>2414</v>
      </c>
      <c r="B5" s="180">
        <v>44353.25</v>
      </c>
      <c r="C5" s="179"/>
      <c r="D5" s="172"/>
      <c r="E5" s="182"/>
      <c r="F5" s="117" t="s">
        <v>2555</v>
      </c>
      <c r="G5" s="116">
        <f>COUNTIF(REPORTE!A:Q,"reinicio exitoso")</f>
        <v>0</v>
      </c>
      <c r="H5" s="117" t="s">
        <v>2564</v>
      </c>
      <c r="I5" s="116">
        <f>I1+H1</f>
        <v>6</v>
      </c>
    </row>
    <row r="6" spans="1:9" ht="18" x14ac:dyDescent="0.25">
      <c r="A6" s="171"/>
      <c r="B6" s="172"/>
      <c r="C6" s="172"/>
      <c r="D6" s="172"/>
      <c r="E6" s="184"/>
      <c r="F6" s="117" t="s">
        <v>2556</v>
      </c>
      <c r="G6" s="116">
        <f>COUNTIF(REPORTE!A:Q,"carga exitosa")</f>
        <v>0</v>
      </c>
    </row>
    <row r="7" spans="1:9" ht="18" customHeight="1" x14ac:dyDescent="0.25">
      <c r="A7" s="140" t="s">
        <v>2415</v>
      </c>
      <c r="B7" s="141"/>
      <c r="C7" s="141"/>
      <c r="D7" s="141"/>
      <c r="E7" s="142"/>
      <c r="F7" s="117" t="s">
        <v>2560</v>
      </c>
      <c r="G7" s="116">
        <f>COUNTIF(A:E,"Sin Efectivo")</f>
        <v>10</v>
      </c>
    </row>
    <row r="8" spans="1:9" ht="18" x14ac:dyDescent="0.25">
      <c r="A8" s="173" t="s">
        <v>15</v>
      </c>
      <c r="B8" s="173" t="s">
        <v>2416</v>
      </c>
      <c r="C8" s="173" t="s">
        <v>46</v>
      </c>
      <c r="D8" s="183" t="s">
        <v>2419</v>
      </c>
      <c r="E8" s="173" t="s">
        <v>2417</v>
      </c>
    </row>
    <row r="9" spans="1:9" ht="18.75" thickBot="1" x14ac:dyDescent="0.3">
      <c r="A9" s="190" t="s">
        <v>1276</v>
      </c>
      <c r="B9" s="191">
        <v>136</v>
      </c>
      <c r="C9" s="194" t="s">
        <v>2384</v>
      </c>
      <c r="D9" s="199" t="s">
        <v>2551</v>
      </c>
      <c r="E9" s="196">
        <v>3335910552</v>
      </c>
    </row>
    <row r="10" spans="1:9" ht="18.75" thickBot="1" x14ac:dyDescent="0.3">
      <c r="A10" s="174" t="s">
        <v>2473</v>
      </c>
      <c r="B10" s="202">
        <f>COUNT(B9)</f>
        <v>1</v>
      </c>
      <c r="C10" s="143"/>
      <c r="D10" s="144"/>
      <c r="E10" s="145"/>
    </row>
    <row r="11" spans="1:9" x14ac:dyDescent="0.25">
      <c r="A11" s="171"/>
      <c r="B11" s="176"/>
      <c r="C11" s="171"/>
      <c r="D11" s="171"/>
      <c r="E11" s="176"/>
    </row>
    <row r="12" spans="1:9" ht="18" customHeight="1" x14ac:dyDescent="0.25">
      <c r="A12" s="140" t="s">
        <v>2474</v>
      </c>
      <c r="B12" s="141"/>
      <c r="C12" s="141"/>
      <c r="D12" s="141"/>
      <c r="E12" s="142"/>
    </row>
    <row r="13" spans="1:9" ht="18" x14ac:dyDescent="0.25">
      <c r="A13" s="173" t="s">
        <v>15</v>
      </c>
      <c r="B13" s="173" t="s">
        <v>2416</v>
      </c>
      <c r="C13" s="173" t="s">
        <v>46</v>
      </c>
      <c r="D13" s="173" t="s">
        <v>2419</v>
      </c>
      <c r="E13" s="173" t="s">
        <v>2417</v>
      </c>
    </row>
    <row r="14" spans="1:9" ht="18" customHeight="1" thickBot="1" x14ac:dyDescent="0.3">
      <c r="A14" s="190" t="e">
        <v>#N/A</v>
      </c>
      <c r="B14" s="191"/>
      <c r="C14" s="194" t="e">
        <v>#N/A</v>
      </c>
      <c r="D14" s="187" t="s">
        <v>2544</v>
      </c>
      <c r="E14" s="191"/>
    </row>
    <row r="15" spans="1:9" ht="18.75" thickBot="1" x14ac:dyDescent="0.3">
      <c r="A15" s="174" t="s">
        <v>2473</v>
      </c>
      <c r="B15" s="202">
        <f>COUNT(B14)</f>
        <v>0</v>
      </c>
      <c r="C15" s="143"/>
      <c r="D15" s="144"/>
      <c r="E15" s="145"/>
    </row>
    <row r="16" spans="1:9" ht="15.75" thickBot="1" x14ac:dyDescent="0.3">
      <c r="A16" s="171"/>
      <c r="B16" s="176"/>
      <c r="C16" s="171"/>
      <c r="D16" s="171"/>
      <c r="E16" s="176"/>
    </row>
    <row r="17" spans="1:5" ht="18.75" customHeight="1" thickBot="1" x14ac:dyDescent="0.3">
      <c r="A17" s="149" t="s">
        <v>2475</v>
      </c>
      <c r="B17" s="150"/>
      <c r="C17" s="150"/>
      <c r="D17" s="150"/>
      <c r="E17" s="151"/>
    </row>
    <row r="18" spans="1:5" ht="18" x14ac:dyDescent="0.25">
      <c r="A18" s="173" t="s">
        <v>15</v>
      </c>
      <c r="B18" s="173" t="s">
        <v>2416</v>
      </c>
      <c r="C18" s="173" t="s">
        <v>46</v>
      </c>
      <c r="D18" s="173" t="s">
        <v>2419</v>
      </c>
      <c r="E18" s="173" t="s">
        <v>2417</v>
      </c>
    </row>
    <row r="19" spans="1:5" ht="18" x14ac:dyDescent="0.25">
      <c r="A19" s="191" t="s">
        <v>1273</v>
      </c>
      <c r="B19" s="191">
        <v>593</v>
      </c>
      <c r="C19" s="191" t="s">
        <v>1612</v>
      </c>
      <c r="D19" s="186" t="s">
        <v>2437</v>
      </c>
      <c r="E19" s="196">
        <v>3335908779</v>
      </c>
    </row>
    <row r="20" spans="1:5" ht="18.75" customHeight="1" x14ac:dyDescent="0.25">
      <c r="A20" s="191" t="s">
        <v>1273</v>
      </c>
      <c r="B20" s="191">
        <v>949</v>
      </c>
      <c r="C20" s="191" t="s">
        <v>1844</v>
      </c>
      <c r="D20" s="186" t="s">
        <v>2437</v>
      </c>
      <c r="E20" s="196">
        <v>3335910595</v>
      </c>
    </row>
    <row r="21" spans="1:5" ht="18" x14ac:dyDescent="0.25">
      <c r="A21" s="191" t="s">
        <v>1276</v>
      </c>
      <c r="B21" s="191">
        <v>664</v>
      </c>
      <c r="C21" s="191" t="s">
        <v>2342</v>
      </c>
      <c r="D21" s="186" t="s">
        <v>2437</v>
      </c>
      <c r="E21" s="196">
        <v>3335909962</v>
      </c>
    </row>
    <row r="22" spans="1:5" ht="18" x14ac:dyDescent="0.25">
      <c r="A22" s="191" t="s">
        <v>1276</v>
      </c>
      <c r="B22" s="191">
        <v>361</v>
      </c>
      <c r="C22" s="191" t="s">
        <v>2600</v>
      </c>
      <c r="D22" s="186" t="s">
        <v>2437</v>
      </c>
      <c r="E22" s="196">
        <v>3335910608</v>
      </c>
    </row>
    <row r="23" spans="1:5" ht="18" x14ac:dyDescent="0.25">
      <c r="A23" s="191" t="s">
        <v>1274</v>
      </c>
      <c r="B23" s="191">
        <v>842</v>
      </c>
      <c r="C23" s="191" t="s">
        <v>1764</v>
      </c>
      <c r="D23" s="186" t="s">
        <v>2437</v>
      </c>
      <c r="E23" s="196">
        <v>3335910609</v>
      </c>
    </row>
    <row r="24" spans="1:5" ht="18" x14ac:dyDescent="0.25">
      <c r="A24" s="198" t="s">
        <v>1273</v>
      </c>
      <c r="B24" s="191">
        <v>958</v>
      </c>
      <c r="C24" s="191" t="s">
        <v>1852</v>
      </c>
      <c r="D24" s="186" t="s">
        <v>2437</v>
      </c>
      <c r="E24" s="196">
        <v>3335910258</v>
      </c>
    </row>
    <row r="25" spans="1:5" ht="18" x14ac:dyDescent="0.25">
      <c r="A25" s="198" t="s">
        <v>1273</v>
      </c>
      <c r="B25" s="191">
        <v>314</v>
      </c>
      <c r="C25" s="191" t="s">
        <v>1468</v>
      </c>
      <c r="D25" s="186" t="s">
        <v>2437</v>
      </c>
      <c r="E25" s="196">
        <v>3335910659</v>
      </c>
    </row>
    <row r="26" spans="1:5" ht="18" x14ac:dyDescent="0.25">
      <c r="A26" s="198" t="s">
        <v>1274</v>
      </c>
      <c r="B26" s="191">
        <v>399</v>
      </c>
      <c r="C26" s="191" t="s">
        <v>1494</v>
      </c>
      <c r="D26" s="186" t="s">
        <v>2437</v>
      </c>
      <c r="E26" s="196">
        <v>3335910656</v>
      </c>
    </row>
    <row r="27" spans="1:5" ht="18" x14ac:dyDescent="0.25">
      <c r="A27" s="198" t="s">
        <v>1273</v>
      </c>
      <c r="B27" s="191">
        <v>590</v>
      </c>
      <c r="C27" s="191" t="s">
        <v>1610</v>
      </c>
      <c r="D27" s="186" t="s">
        <v>2437</v>
      </c>
      <c r="E27" s="196">
        <v>3335910690</v>
      </c>
    </row>
    <row r="28" spans="1:5" ht="18" x14ac:dyDescent="0.25">
      <c r="A28" s="198" t="s">
        <v>1275</v>
      </c>
      <c r="B28" s="191">
        <v>783</v>
      </c>
      <c r="C28" s="191" t="s">
        <v>1721</v>
      </c>
      <c r="D28" s="186" t="s">
        <v>2437</v>
      </c>
      <c r="E28" s="196">
        <v>3335910692</v>
      </c>
    </row>
    <row r="29" spans="1:5" ht="18" x14ac:dyDescent="0.25">
      <c r="A29" s="198" t="e">
        <v>#N/A</v>
      </c>
      <c r="B29" s="191"/>
      <c r="C29" s="191" t="e">
        <v>#N/A</v>
      </c>
      <c r="D29" s="186"/>
      <c r="E29" s="196"/>
    </row>
    <row r="30" spans="1:5" ht="18" x14ac:dyDescent="0.25">
      <c r="A30" s="198" t="e">
        <v>#N/A</v>
      </c>
      <c r="B30" s="191"/>
      <c r="C30" s="191" t="e">
        <v>#N/A</v>
      </c>
      <c r="D30" s="186"/>
      <c r="E30" s="196"/>
    </row>
    <row r="31" spans="1:5" ht="18.75" customHeight="1" x14ac:dyDescent="0.25">
      <c r="A31" s="198" t="e">
        <v>#N/A</v>
      </c>
      <c r="B31" s="191"/>
      <c r="C31" s="191" t="e">
        <v>#N/A</v>
      </c>
      <c r="D31" s="186"/>
      <c r="E31" s="196"/>
    </row>
    <row r="32" spans="1:5" ht="18" x14ac:dyDescent="0.25">
      <c r="A32" s="198" t="e">
        <v>#N/A</v>
      </c>
      <c r="B32" s="191"/>
      <c r="C32" s="191" t="e">
        <v>#N/A</v>
      </c>
      <c r="D32" s="186"/>
      <c r="E32" s="196"/>
    </row>
    <row r="33" spans="1:5" ht="18" x14ac:dyDescent="0.25">
      <c r="A33" s="198" t="e">
        <v>#N/A</v>
      </c>
      <c r="B33" s="191"/>
      <c r="C33" s="191" t="e">
        <v>#N/A</v>
      </c>
      <c r="D33" s="186"/>
      <c r="E33" s="196"/>
    </row>
    <row r="34" spans="1:5" ht="18.75" thickBot="1" x14ac:dyDescent="0.3">
      <c r="A34" s="198" t="e">
        <v>#N/A</v>
      </c>
      <c r="B34" s="191"/>
      <c r="C34" s="191" t="e">
        <v>#N/A</v>
      </c>
      <c r="D34" s="186"/>
      <c r="E34" s="196"/>
    </row>
    <row r="35" spans="1:5" ht="18.75" thickBot="1" x14ac:dyDescent="0.3">
      <c r="A35" s="195"/>
      <c r="B35" s="202">
        <f>COUNT(B19:B34)</f>
        <v>10</v>
      </c>
      <c r="C35" s="185"/>
      <c r="D35" s="185"/>
      <c r="E35" s="185"/>
    </row>
    <row r="36" spans="1:5" ht="15.75" thickBot="1" x14ac:dyDescent="0.3">
      <c r="A36" s="171"/>
      <c r="B36" s="176"/>
      <c r="C36" s="171"/>
      <c r="D36" s="171"/>
      <c r="E36" s="176"/>
    </row>
    <row r="37" spans="1:5" ht="18.75" thickBot="1" x14ac:dyDescent="0.3">
      <c r="A37" s="149" t="s">
        <v>2535</v>
      </c>
      <c r="B37" s="150"/>
      <c r="C37" s="150"/>
      <c r="D37" s="150"/>
      <c r="E37" s="151"/>
    </row>
    <row r="38" spans="1:5" ht="18" x14ac:dyDescent="0.25">
      <c r="A38" s="173" t="s">
        <v>15</v>
      </c>
      <c r="B38" s="173" t="s">
        <v>2416</v>
      </c>
      <c r="C38" s="173" t="s">
        <v>46</v>
      </c>
      <c r="D38" s="173" t="s">
        <v>2419</v>
      </c>
      <c r="E38" s="173" t="s">
        <v>2417</v>
      </c>
    </row>
    <row r="39" spans="1:5" ht="18" x14ac:dyDescent="0.25">
      <c r="A39" s="190" t="s">
        <v>1276</v>
      </c>
      <c r="B39" s="191">
        <v>291</v>
      </c>
      <c r="C39" s="194" t="s">
        <v>2352</v>
      </c>
      <c r="D39" s="191" t="s">
        <v>2482</v>
      </c>
      <c r="E39" s="197">
        <v>3335910557</v>
      </c>
    </row>
    <row r="40" spans="1:5" ht="18" x14ac:dyDescent="0.25">
      <c r="A40" s="190" t="s">
        <v>1273</v>
      </c>
      <c r="B40" s="191">
        <v>232</v>
      </c>
      <c r="C40" s="194" t="s">
        <v>1424</v>
      </c>
      <c r="D40" s="191" t="s">
        <v>2482</v>
      </c>
      <c r="E40" s="197">
        <v>3335910598</v>
      </c>
    </row>
    <row r="41" spans="1:5" ht="18" x14ac:dyDescent="0.25">
      <c r="A41" s="190" t="s">
        <v>1273</v>
      </c>
      <c r="B41" s="191">
        <v>735</v>
      </c>
      <c r="C41" s="194" t="s">
        <v>1683</v>
      </c>
      <c r="D41" s="191" t="s">
        <v>2482</v>
      </c>
      <c r="E41" s="197">
        <v>3335910610</v>
      </c>
    </row>
    <row r="42" spans="1:5" ht="18" x14ac:dyDescent="0.25">
      <c r="A42" s="201" t="s">
        <v>1274</v>
      </c>
      <c r="B42" s="191">
        <v>673</v>
      </c>
      <c r="C42" s="194" t="s">
        <v>2275</v>
      </c>
      <c r="D42" s="191" t="s">
        <v>2482</v>
      </c>
      <c r="E42" s="194">
        <v>3335910638</v>
      </c>
    </row>
    <row r="43" spans="1:5" ht="18" x14ac:dyDescent="0.25">
      <c r="A43" s="201" t="s">
        <v>1276</v>
      </c>
      <c r="B43" s="191">
        <v>882</v>
      </c>
      <c r="C43" s="194" t="s">
        <v>1795</v>
      </c>
      <c r="D43" s="191" t="s">
        <v>2482</v>
      </c>
      <c r="E43" s="194">
        <v>3335910613</v>
      </c>
    </row>
    <row r="44" spans="1:5" ht="18" customHeight="1" x14ac:dyDescent="0.25">
      <c r="A44" s="201" t="s">
        <v>1273</v>
      </c>
      <c r="B44" s="191">
        <v>911</v>
      </c>
      <c r="C44" s="194" t="s">
        <v>1818</v>
      </c>
      <c r="D44" s="191" t="s">
        <v>2482</v>
      </c>
      <c r="E44" s="194">
        <v>3335910614</v>
      </c>
    </row>
    <row r="45" spans="1:5" ht="18" x14ac:dyDescent="0.25">
      <c r="A45" s="201" t="s">
        <v>1273</v>
      </c>
      <c r="B45" s="191">
        <v>577</v>
      </c>
      <c r="C45" s="194" t="s">
        <v>1598</v>
      </c>
      <c r="D45" s="191" t="s">
        <v>2482</v>
      </c>
      <c r="E45" s="194">
        <v>3335910615</v>
      </c>
    </row>
    <row r="46" spans="1:5" ht="18" x14ac:dyDescent="0.25">
      <c r="A46" s="201" t="s">
        <v>1273</v>
      </c>
      <c r="B46" s="191">
        <v>957</v>
      </c>
      <c r="C46" s="194" t="s">
        <v>1851</v>
      </c>
      <c r="D46" s="191" t="s">
        <v>2482</v>
      </c>
      <c r="E46" s="194">
        <v>3335910619</v>
      </c>
    </row>
    <row r="47" spans="1:5" ht="18.75" customHeight="1" x14ac:dyDescent="0.25">
      <c r="A47" s="201" t="s">
        <v>1276</v>
      </c>
      <c r="B47" s="191">
        <v>910</v>
      </c>
      <c r="C47" s="194" t="s">
        <v>1817</v>
      </c>
      <c r="D47" s="191" t="s">
        <v>2482</v>
      </c>
      <c r="E47" s="197">
        <v>3335910689</v>
      </c>
    </row>
    <row r="48" spans="1:5" ht="18.75" thickBot="1" x14ac:dyDescent="0.3">
      <c r="A48" s="201" t="e">
        <v>#N/A</v>
      </c>
      <c r="B48" s="191"/>
      <c r="C48" s="194" t="e">
        <v>#N/A</v>
      </c>
      <c r="D48" s="191"/>
      <c r="E48" s="197"/>
    </row>
    <row r="49" spans="1:5" ht="18.75" thickBot="1" x14ac:dyDescent="0.3">
      <c r="A49" s="195" t="s">
        <v>2473</v>
      </c>
      <c r="B49" s="202">
        <f>COUNT(B39:B47)</f>
        <v>9</v>
      </c>
      <c r="C49" s="185"/>
      <c r="D49" s="185"/>
      <c r="E49" s="185"/>
    </row>
    <row r="50" spans="1:5" ht="15.75" thickBot="1" x14ac:dyDescent="0.3">
      <c r="A50" s="171"/>
      <c r="B50" s="176"/>
      <c r="C50" s="171"/>
      <c r="D50" s="171"/>
      <c r="E50" s="176"/>
    </row>
    <row r="51" spans="1:5" ht="18" x14ac:dyDescent="0.25">
      <c r="A51" s="152" t="s">
        <v>2476</v>
      </c>
      <c r="B51" s="153"/>
      <c r="C51" s="153"/>
      <c r="D51" s="153"/>
      <c r="E51" s="154"/>
    </row>
    <row r="52" spans="1:5" ht="18" x14ac:dyDescent="0.25">
      <c r="A52" s="173" t="s">
        <v>15</v>
      </c>
      <c r="B52" s="173" t="s">
        <v>2416</v>
      </c>
      <c r="C52" s="175" t="s">
        <v>46</v>
      </c>
      <c r="D52" s="189" t="s">
        <v>2419</v>
      </c>
      <c r="E52" s="173" t="s">
        <v>2417</v>
      </c>
    </row>
    <row r="53" spans="1:5" ht="18" x14ac:dyDescent="0.25">
      <c r="A53" s="190" t="s">
        <v>1276</v>
      </c>
      <c r="B53" s="191">
        <v>171</v>
      </c>
      <c r="C53" s="194" t="s">
        <v>1395</v>
      </c>
      <c r="D53" s="200" t="s">
        <v>2549</v>
      </c>
      <c r="E53" s="194">
        <v>3335910234</v>
      </c>
    </row>
    <row r="54" spans="1:5" ht="18" customHeight="1" x14ac:dyDescent="0.25">
      <c r="A54" s="190" t="s">
        <v>1274</v>
      </c>
      <c r="B54" s="191">
        <v>608</v>
      </c>
      <c r="C54" s="194" t="s">
        <v>1619</v>
      </c>
      <c r="D54" s="200" t="s">
        <v>2549</v>
      </c>
      <c r="E54" s="194">
        <v>3335910019</v>
      </c>
    </row>
    <row r="55" spans="1:5" ht="18" x14ac:dyDescent="0.25">
      <c r="A55" s="190" t="s">
        <v>1276</v>
      </c>
      <c r="B55" s="191">
        <v>990</v>
      </c>
      <c r="C55" s="194" t="s">
        <v>2400</v>
      </c>
      <c r="D55" s="200" t="s">
        <v>2549</v>
      </c>
      <c r="E55" s="191">
        <v>3335910617</v>
      </c>
    </row>
    <row r="56" spans="1:5" ht="18" x14ac:dyDescent="0.25">
      <c r="A56" s="190" t="s">
        <v>1276</v>
      </c>
      <c r="B56" s="191">
        <v>538</v>
      </c>
      <c r="C56" s="194" t="s">
        <v>2395</v>
      </c>
      <c r="D56" s="200" t="s">
        <v>2549</v>
      </c>
      <c r="E56" s="191">
        <v>3335910628</v>
      </c>
    </row>
    <row r="57" spans="1:5" ht="18" x14ac:dyDescent="0.25">
      <c r="A57" s="190" t="s">
        <v>1276</v>
      </c>
      <c r="B57" s="191">
        <v>599</v>
      </c>
      <c r="C57" s="194" t="s">
        <v>1614</v>
      </c>
      <c r="D57" s="200" t="s">
        <v>2549</v>
      </c>
      <c r="E57" s="191">
        <v>3335910630</v>
      </c>
    </row>
    <row r="58" spans="1:5" ht="18.75" customHeight="1" x14ac:dyDescent="0.25">
      <c r="A58" s="190" t="s">
        <v>1276</v>
      </c>
      <c r="B58" s="191">
        <v>431</v>
      </c>
      <c r="C58" s="194" t="s">
        <v>2315</v>
      </c>
      <c r="D58" s="200" t="s">
        <v>2549</v>
      </c>
      <c r="E58" s="191">
        <v>3335910633</v>
      </c>
    </row>
    <row r="59" spans="1:5" ht="18" x14ac:dyDescent="0.25">
      <c r="A59" s="190" t="s">
        <v>1273</v>
      </c>
      <c r="B59" s="191">
        <v>701</v>
      </c>
      <c r="C59" s="194" t="s">
        <v>1999</v>
      </c>
      <c r="D59" s="200" t="s">
        <v>2548</v>
      </c>
      <c r="E59" s="194">
        <v>3335910173</v>
      </c>
    </row>
    <row r="60" spans="1:5" ht="18" customHeight="1" x14ac:dyDescent="0.25">
      <c r="A60" s="190" t="s">
        <v>1273</v>
      </c>
      <c r="B60" s="191">
        <v>113</v>
      </c>
      <c r="C60" s="194" t="s">
        <v>1365</v>
      </c>
      <c r="D60" s="200" t="s">
        <v>2548</v>
      </c>
      <c r="E60" s="194">
        <v>3335909007</v>
      </c>
    </row>
    <row r="61" spans="1:5" ht="18.75" customHeight="1" x14ac:dyDescent="0.25">
      <c r="A61" s="190" t="s">
        <v>1274</v>
      </c>
      <c r="B61" s="191">
        <v>843</v>
      </c>
      <c r="C61" s="194" t="s">
        <v>1765</v>
      </c>
      <c r="D61" s="200" t="s">
        <v>2548</v>
      </c>
      <c r="E61" s="191">
        <v>3335910278</v>
      </c>
    </row>
    <row r="62" spans="1:5" ht="18" customHeight="1" thickBot="1" x14ac:dyDescent="0.3">
      <c r="A62" s="190" t="s">
        <v>1273</v>
      </c>
      <c r="B62" s="191">
        <v>686</v>
      </c>
      <c r="C62" s="194" t="s">
        <v>2314</v>
      </c>
      <c r="D62" s="200" t="s">
        <v>2548</v>
      </c>
      <c r="E62" s="191">
        <v>3335910625</v>
      </c>
    </row>
    <row r="63" spans="1:5" ht="18.75" thickBot="1" x14ac:dyDescent="0.3">
      <c r="A63" s="174" t="s">
        <v>2473</v>
      </c>
      <c r="B63" s="202">
        <f>COUNT(B53:B62)</f>
        <v>10</v>
      </c>
      <c r="C63" s="185"/>
      <c r="D63" s="188"/>
      <c r="E63" s="188"/>
    </row>
    <row r="64" spans="1:5" ht="15.75" thickBot="1" x14ac:dyDescent="0.3">
      <c r="A64" s="171"/>
      <c r="B64" s="176"/>
      <c r="C64" s="171"/>
      <c r="D64" s="171"/>
      <c r="E64" s="176"/>
    </row>
    <row r="65" spans="1:5" ht="18.75" thickBot="1" x14ac:dyDescent="0.3">
      <c r="A65" s="155" t="s">
        <v>2477</v>
      </c>
      <c r="B65" s="156"/>
      <c r="C65" s="171" t="s">
        <v>2412</v>
      </c>
      <c r="D65" s="176"/>
      <c r="E65" s="176"/>
    </row>
    <row r="66" spans="1:5" ht="18.75" customHeight="1" thickBot="1" x14ac:dyDescent="0.3">
      <c r="A66" s="203">
        <v>30</v>
      </c>
      <c r="B66" s="204"/>
      <c r="C66" s="171"/>
      <c r="D66" s="171"/>
      <c r="E66" s="171"/>
    </row>
    <row r="67" spans="1:5" ht="15.75" thickBot="1" x14ac:dyDescent="0.3">
      <c r="A67" s="171"/>
      <c r="B67" s="176"/>
      <c r="C67" s="171"/>
      <c r="D67" s="171"/>
      <c r="E67" s="176"/>
    </row>
    <row r="68" spans="1:5" ht="18.75" thickBot="1" x14ac:dyDescent="0.3">
      <c r="A68" s="149" t="s">
        <v>2478</v>
      </c>
      <c r="B68" s="150"/>
      <c r="C68" s="150"/>
      <c r="D68" s="150"/>
      <c r="E68" s="151"/>
    </row>
    <row r="69" spans="1:5" ht="18" x14ac:dyDescent="0.25">
      <c r="A69" s="177" t="s">
        <v>15</v>
      </c>
      <c r="B69" s="173" t="s">
        <v>2416</v>
      </c>
      <c r="C69" s="175" t="s">
        <v>46</v>
      </c>
      <c r="D69" s="157" t="s">
        <v>2419</v>
      </c>
      <c r="E69" s="158"/>
    </row>
    <row r="70" spans="1:5" ht="18.75" customHeight="1" x14ac:dyDescent="0.25">
      <c r="A70" s="198" t="s">
        <v>1275</v>
      </c>
      <c r="B70" s="191">
        <v>873</v>
      </c>
      <c r="C70" s="191" t="s">
        <v>1789</v>
      </c>
      <c r="D70" s="147" t="s">
        <v>2566</v>
      </c>
      <c r="E70" s="148"/>
    </row>
    <row r="71" spans="1:5" ht="18" customHeight="1" x14ac:dyDescent="0.25">
      <c r="A71" s="198" t="s">
        <v>1273</v>
      </c>
      <c r="B71" s="191">
        <v>557</v>
      </c>
      <c r="C71" s="191" t="s">
        <v>1580</v>
      </c>
      <c r="D71" s="147" t="s">
        <v>2566</v>
      </c>
      <c r="E71" s="148"/>
    </row>
    <row r="72" spans="1:5" ht="18" x14ac:dyDescent="0.25">
      <c r="A72" s="198" t="s">
        <v>1273</v>
      </c>
      <c r="B72" s="191">
        <v>678</v>
      </c>
      <c r="C72" s="191" t="s">
        <v>2403</v>
      </c>
      <c r="D72" s="147" t="s">
        <v>2552</v>
      </c>
      <c r="E72" s="148"/>
    </row>
    <row r="73" spans="1:5" ht="18.75" customHeight="1" x14ac:dyDescent="0.25">
      <c r="A73" s="198" t="s">
        <v>1274</v>
      </c>
      <c r="B73" s="191">
        <v>843</v>
      </c>
      <c r="C73" s="191" t="s">
        <v>1765</v>
      </c>
      <c r="D73" s="147" t="s">
        <v>2552</v>
      </c>
      <c r="E73" s="148"/>
    </row>
    <row r="74" spans="1:5" ht="18" customHeight="1" x14ac:dyDescent="0.25">
      <c r="A74" s="191" t="s">
        <v>1273</v>
      </c>
      <c r="B74" s="191">
        <v>239</v>
      </c>
      <c r="C74" s="191" t="s">
        <v>1429</v>
      </c>
      <c r="D74" s="146" t="s">
        <v>2566</v>
      </c>
      <c r="E74" s="146"/>
    </row>
    <row r="75" spans="1:5" ht="18" customHeight="1" thickBot="1" x14ac:dyDescent="0.3">
      <c r="A75" s="191" t="s">
        <v>1276</v>
      </c>
      <c r="B75" s="191">
        <v>157</v>
      </c>
      <c r="C75" s="191" t="s">
        <v>1388</v>
      </c>
      <c r="D75" s="147" t="s">
        <v>2552</v>
      </c>
      <c r="E75" s="148"/>
    </row>
    <row r="76" spans="1:5" ht="18.75" thickBot="1" x14ac:dyDescent="0.3">
      <c r="A76" s="195" t="s">
        <v>2473</v>
      </c>
      <c r="B76" s="202">
        <f>COUNT(B70:B75)</f>
        <v>6</v>
      </c>
      <c r="C76" s="192"/>
      <c r="D76" s="192"/>
      <c r="E76" s="193"/>
    </row>
    <row r="78" spans="1:5" ht="18" customHeight="1" x14ac:dyDescent="0.25"/>
    <row r="79" spans="1:5" ht="18.75" customHeight="1" x14ac:dyDescent="0.25"/>
    <row r="82" ht="18.75" customHeight="1" x14ac:dyDescent="0.25"/>
    <row r="83" ht="18.75" customHeight="1" x14ac:dyDescent="0.25"/>
    <row r="85" ht="18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</sheetData>
  <mergeCells count="19">
    <mergeCell ref="D75:E75"/>
    <mergeCell ref="D74:E74"/>
    <mergeCell ref="A68:E68"/>
    <mergeCell ref="D69:E69"/>
    <mergeCell ref="D73:E73"/>
    <mergeCell ref="D70:E70"/>
    <mergeCell ref="D72:E72"/>
    <mergeCell ref="D71:E71"/>
    <mergeCell ref="C15:E15"/>
    <mergeCell ref="A17:E17"/>
    <mergeCell ref="A37:E37"/>
    <mergeCell ref="A51:E51"/>
    <mergeCell ref="A65:B65"/>
    <mergeCell ref="A12:E12"/>
    <mergeCell ref="F1:G1"/>
    <mergeCell ref="A1:E1"/>
    <mergeCell ref="A2:E2"/>
    <mergeCell ref="A7:E7"/>
    <mergeCell ref="C10:E10"/>
  </mergeCells>
  <phoneticPr fontId="46" type="noConversion"/>
  <conditionalFormatting sqref="B94:B1048576">
    <cfRule type="duplicateValues" dxfId="146" priority="236"/>
  </conditionalFormatting>
  <conditionalFormatting sqref="B24">
    <cfRule type="duplicateValues" dxfId="145" priority="113"/>
  </conditionalFormatting>
  <conditionalFormatting sqref="B24">
    <cfRule type="duplicateValues" dxfId="144" priority="112"/>
  </conditionalFormatting>
  <conditionalFormatting sqref="B24">
    <cfRule type="duplicateValues" dxfId="143" priority="111"/>
  </conditionalFormatting>
  <conditionalFormatting sqref="B24">
    <cfRule type="duplicateValues" dxfId="142" priority="110"/>
  </conditionalFormatting>
  <conditionalFormatting sqref="B24">
    <cfRule type="duplicateValues" dxfId="141" priority="109"/>
  </conditionalFormatting>
  <conditionalFormatting sqref="B24">
    <cfRule type="duplicateValues" dxfId="140" priority="108"/>
  </conditionalFormatting>
  <conditionalFormatting sqref="B24">
    <cfRule type="duplicateValues" dxfId="139" priority="106"/>
    <cfRule type="duplicateValues" dxfId="138" priority="107"/>
  </conditionalFormatting>
  <conditionalFormatting sqref="B24">
    <cfRule type="duplicateValues" dxfId="137" priority="105"/>
  </conditionalFormatting>
  <conditionalFormatting sqref="B24">
    <cfRule type="duplicateValues" dxfId="136" priority="104"/>
  </conditionalFormatting>
  <conditionalFormatting sqref="B24">
    <cfRule type="duplicateValues" dxfId="135" priority="102"/>
    <cfRule type="duplicateValues" dxfId="134" priority="103"/>
  </conditionalFormatting>
  <conditionalFormatting sqref="B23:B28">
    <cfRule type="duplicateValues" dxfId="133" priority="101"/>
  </conditionalFormatting>
  <conditionalFormatting sqref="B23:B28">
    <cfRule type="duplicateValues" dxfId="132" priority="100"/>
  </conditionalFormatting>
  <conditionalFormatting sqref="B23:B28">
    <cfRule type="duplicateValues" dxfId="131" priority="98"/>
    <cfRule type="duplicateValues" dxfId="130" priority="99"/>
  </conditionalFormatting>
  <conditionalFormatting sqref="B23:B28">
    <cfRule type="duplicateValues" dxfId="129" priority="97"/>
  </conditionalFormatting>
  <conditionalFormatting sqref="E24">
    <cfRule type="duplicateValues" dxfId="128" priority="94"/>
  </conditionalFormatting>
  <conditionalFormatting sqref="E24">
    <cfRule type="duplicateValues" dxfId="127" priority="93"/>
  </conditionalFormatting>
  <conditionalFormatting sqref="E24">
    <cfRule type="duplicateValues" dxfId="126" priority="92"/>
  </conditionalFormatting>
  <conditionalFormatting sqref="E24">
    <cfRule type="duplicateValues" dxfId="125" priority="90"/>
    <cfRule type="duplicateValues" dxfId="124" priority="91"/>
  </conditionalFormatting>
  <conditionalFormatting sqref="E24 E19:E22">
    <cfRule type="duplicateValues" dxfId="123" priority="79"/>
  </conditionalFormatting>
  <conditionalFormatting sqref="E23">
    <cfRule type="duplicateValues" dxfId="122" priority="78"/>
  </conditionalFormatting>
  <conditionalFormatting sqref="E23">
    <cfRule type="duplicateValues" dxfId="121" priority="77"/>
  </conditionalFormatting>
  <conditionalFormatting sqref="E23">
    <cfRule type="duplicateValues" dxfId="120" priority="76"/>
  </conditionalFormatting>
  <conditionalFormatting sqref="E23">
    <cfRule type="duplicateValues" dxfId="119" priority="74"/>
    <cfRule type="duplicateValues" dxfId="118" priority="75"/>
  </conditionalFormatting>
  <conditionalFormatting sqref="E23">
    <cfRule type="duplicateValues" dxfId="117" priority="73"/>
  </conditionalFormatting>
  <conditionalFormatting sqref="E23">
    <cfRule type="duplicateValues" dxfId="116" priority="72"/>
  </conditionalFormatting>
  <conditionalFormatting sqref="E23">
    <cfRule type="duplicateValues" dxfId="115" priority="71"/>
  </conditionalFormatting>
  <conditionalFormatting sqref="E23">
    <cfRule type="duplicateValues" dxfId="114" priority="69"/>
    <cfRule type="duplicateValues" dxfId="113" priority="70"/>
  </conditionalFormatting>
  <conditionalFormatting sqref="E23">
    <cfRule type="duplicateValues" dxfId="112" priority="68"/>
  </conditionalFormatting>
  <conditionalFormatting sqref="E28 E19:E25">
    <cfRule type="duplicateValues" dxfId="111" priority="67"/>
  </conditionalFormatting>
  <conditionalFormatting sqref="E24">
    <cfRule type="duplicateValues" dxfId="110" priority="66"/>
  </conditionalFormatting>
  <conditionalFormatting sqref="E24">
    <cfRule type="duplicateValues" dxfId="109" priority="65"/>
  </conditionalFormatting>
  <conditionalFormatting sqref="E24">
    <cfRule type="duplicateValues" dxfId="108" priority="64"/>
  </conditionalFormatting>
  <conditionalFormatting sqref="E24">
    <cfRule type="duplicateValues" dxfId="107" priority="62"/>
    <cfRule type="duplicateValues" dxfId="106" priority="63"/>
  </conditionalFormatting>
  <conditionalFormatting sqref="E24">
    <cfRule type="duplicateValues" dxfId="105" priority="61"/>
  </conditionalFormatting>
  <conditionalFormatting sqref="E24">
    <cfRule type="duplicateValues" dxfId="104" priority="60"/>
  </conditionalFormatting>
  <conditionalFormatting sqref="E24">
    <cfRule type="duplicateValues" dxfId="103" priority="59"/>
  </conditionalFormatting>
  <conditionalFormatting sqref="E24">
    <cfRule type="duplicateValues" dxfId="102" priority="57"/>
    <cfRule type="duplicateValues" dxfId="101" priority="58"/>
  </conditionalFormatting>
  <conditionalFormatting sqref="E25 E28">
    <cfRule type="duplicateValues" dxfId="100" priority="56"/>
  </conditionalFormatting>
  <conditionalFormatting sqref="E25">
    <cfRule type="duplicateValues" dxfId="99" priority="55"/>
  </conditionalFormatting>
  <conditionalFormatting sqref="E25">
    <cfRule type="duplicateValues" dxfId="98" priority="54"/>
  </conditionalFormatting>
  <conditionalFormatting sqref="E25 E28">
    <cfRule type="duplicateValues" dxfId="97" priority="52"/>
    <cfRule type="duplicateValues" dxfId="96" priority="53"/>
  </conditionalFormatting>
  <conditionalFormatting sqref="E25">
    <cfRule type="duplicateValues" dxfId="95" priority="51"/>
  </conditionalFormatting>
  <conditionalFormatting sqref="E25">
    <cfRule type="duplicateValues" dxfId="94" priority="50"/>
  </conditionalFormatting>
  <conditionalFormatting sqref="E25">
    <cfRule type="duplicateValues" dxfId="93" priority="49"/>
  </conditionalFormatting>
  <conditionalFormatting sqref="E25">
    <cfRule type="duplicateValues" dxfId="92" priority="48"/>
  </conditionalFormatting>
  <conditionalFormatting sqref="E25">
    <cfRule type="duplicateValues" dxfId="91" priority="47"/>
  </conditionalFormatting>
  <conditionalFormatting sqref="E25">
    <cfRule type="duplicateValues" dxfId="90" priority="45"/>
    <cfRule type="duplicateValues" dxfId="89" priority="46"/>
  </conditionalFormatting>
  <conditionalFormatting sqref="E25">
    <cfRule type="duplicateValues" dxfId="88" priority="44"/>
  </conditionalFormatting>
  <conditionalFormatting sqref="E25">
    <cfRule type="duplicateValues" dxfId="87" priority="43"/>
  </conditionalFormatting>
  <conditionalFormatting sqref="E25">
    <cfRule type="duplicateValues" dxfId="86" priority="42"/>
  </conditionalFormatting>
  <conditionalFormatting sqref="E25">
    <cfRule type="duplicateValues" dxfId="85" priority="40"/>
    <cfRule type="duplicateValues" dxfId="84" priority="41"/>
  </conditionalFormatting>
  <conditionalFormatting sqref="B1:B18 B29:B70">
    <cfRule type="duplicateValues" dxfId="0" priority="123950"/>
  </conditionalFormatting>
  <conditionalFormatting sqref="E29:E40 E1:E18 E42:E70">
    <cfRule type="duplicateValues" dxfId="83" priority="123953"/>
  </conditionalFormatting>
  <conditionalFormatting sqref="E41">
    <cfRule type="duplicateValues" dxfId="82" priority="37"/>
  </conditionalFormatting>
  <conditionalFormatting sqref="B26">
    <cfRule type="duplicateValues" dxfId="81" priority="18"/>
  </conditionalFormatting>
  <conditionalFormatting sqref="B26">
    <cfRule type="duplicateValues" dxfId="80" priority="17"/>
  </conditionalFormatting>
  <conditionalFormatting sqref="B26">
    <cfRule type="duplicateValues" dxfId="79" priority="16"/>
  </conditionalFormatting>
  <conditionalFormatting sqref="B26">
    <cfRule type="duplicateValues" dxfId="78" priority="15"/>
  </conditionalFormatting>
  <conditionalFormatting sqref="B26">
    <cfRule type="duplicateValues" dxfId="77" priority="14"/>
  </conditionalFormatting>
  <conditionalFormatting sqref="B26">
    <cfRule type="duplicateValues" dxfId="76" priority="13"/>
  </conditionalFormatting>
  <conditionalFormatting sqref="B26">
    <cfRule type="duplicateValues" dxfId="75" priority="11"/>
    <cfRule type="duplicateValues" dxfId="74" priority="12"/>
  </conditionalFormatting>
  <conditionalFormatting sqref="B26">
    <cfRule type="duplicateValues" dxfId="73" priority="10"/>
  </conditionalFormatting>
  <conditionalFormatting sqref="B26">
    <cfRule type="duplicateValues" dxfId="72" priority="9"/>
  </conditionalFormatting>
  <conditionalFormatting sqref="B26">
    <cfRule type="duplicateValues" dxfId="71" priority="7"/>
    <cfRule type="duplicateValues" dxfId="70" priority="8"/>
  </conditionalFormatting>
  <conditionalFormatting sqref="E26">
    <cfRule type="duplicateValues" dxfId="69" priority="6"/>
  </conditionalFormatting>
  <conditionalFormatting sqref="E26">
    <cfRule type="duplicateValues" dxfId="68" priority="4"/>
    <cfRule type="duplicateValues" dxfId="67" priority="5"/>
  </conditionalFormatting>
  <conditionalFormatting sqref="E27">
    <cfRule type="duplicateValues" dxfId="66" priority="3"/>
  </conditionalFormatting>
  <conditionalFormatting sqref="E27">
    <cfRule type="duplicateValues" dxfId="65" priority="1"/>
    <cfRule type="duplicateValues" dxfId="64" priority="2"/>
  </conditionalFormatting>
  <conditionalFormatting sqref="B19:B28">
    <cfRule type="duplicateValues" dxfId="7" priority="124061"/>
  </conditionalFormatting>
  <conditionalFormatting sqref="B19:B28">
    <cfRule type="duplicateValues" dxfId="6" priority="124063"/>
    <cfRule type="duplicateValues" dxfId="5" priority="124064"/>
  </conditionalFormatting>
  <conditionalFormatting sqref="E19:E22">
    <cfRule type="duplicateValues" dxfId="4" priority="124067"/>
  </conditionalFormatting>
  <conditionalFormatting sqref="E19:E22">
    <cfRule type="duplicateValues" dxfId="3" priority="124069"/>
    <cfRule type="duplicateValues" dxfId="2" priority="124070"/>
  </conditionalFormatting>
  <conditionalFormatting sqref="E19:E24">
    <cfRule type="duplicateValues" dxfId="1" priority="124073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28"/>
  <sheetViews>
    <sheetView zoomScale="110" zoomScaleNormal="110" workbookViewId="0">
      <pane ySplit="1" topLeftCell="A824" activePane="bottomLeft" state="frozen"/>
      <selection pane="bottomLeft" activeCell="B829" sqref="B829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2363</v>
      </c>
      <c r="C2" s="38" t="s">
        <v>1274</v>
      </c>
    </row>
    <row r="3" spans="1:3" x14ac:dyDescent="0.25">
      <c r="A3" s="38">
        <v>2</v>
      </c>
      <c r="B3" s="38" t="s">
        <v>2133</v>
      </c>
      <c r="C3" s="38" t="s">
        <v>1273</v>
      </c>
    </row>
    <row r="4" spans="1:3" x14ac:dyDescent="0.25">
      <c r="A4" s="38">
        <v>3</v>
      </c>
      <c r="B4" s="38" t="s">
        <v>2137</v>
      </c>
      <c r="C4" s="38" t="s">
        <v>1276</v>
      </c>
    </row>
    <row r="5" spans="1:3" x14ac:dyDescent="0.25">
      <c r="A5" s="38">
        <v>4</v>
      </c>
      <c r="B5" s="38" t="s">
        <v>2160</v>
      </c>
      <c r="C5" s="38" t="s">
        <v>1276</v>
      </c>
    </row>
    <row r="6" spans="1:3" x14ac:dyDescent="0.25">
      <c r="A6" s="38">
        <v>5</v>
      </c>
      <c r="B6" s="38" t="s">
        <v>2003</v>
      </c>
      <c r="C6" s="38" t="s">
        <v>1275</v>
      </c>
    </row>
    <row r="7" spans="1:3" x14ac:dyDescent="0.25">
      <c r="A7" s="38">
        <v>6</v>
      </c>
      <c r="B7" s="38" t="s">
        <v>2004</v>
      </c>
      <c r="C7" s="38" t="s">
        <v>1275</v>
      </c>
    </row>
    <row r="8" spans="1:3" x14ac:dyDescent="0.25">
      <c r="A8" s="38">
        <v>7</v>
      </c>
      <c r="B8" s="38" t="s">
        <v>2540</v>
      </c>
      <c r="C8" s="38" t="s">
        <v>1275</v>
      </c>
    </row>
    <row r="9" spans="1:3" x14ac:dyDescent="0.25">
      <c r="A9" s="38">
        <v>8</v>
      </c>
      <c r="B9" s="38" t="s">
        <v>2009</v>
      </c>
      <c r="C9" s="38" t="s">
        <v>1276</v>
      </c>
    </row>
    <row r="10" spans="1:3" x14ac:dyDescent="0.25">
      <c r="A10" s="38">
        <v>9</v>
      </c>
      <c r="B10" s="38" t="s">
        <v>2002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2135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2134</v>
      </c>
      <c r="C16" s="38" t="s">
        <v>1273</v>
      </c>
    </row>
    <row r="17" spans="1:3" x14ac:dyDescent="0.25">
      <c r="A17" s="38">
        <v>16</v>
      </c>
      <c r="B17" s="38" t="s">
        <v>2138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2335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2382</v>
      </c>
      <c r="C23" s="38" t="s">
        <v>1276</v>
      </c>
    </row>
    <row r="24" spans="1:3" x14ac:dyDescent="0.25">
      <c r="A24" s="38">
        <v>23</v>
      </c>
      <c r="B24" s="38" t="s">
        <v>2364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2141</v>
      </c>
      <c r="C26" s="38" t="s">
        <v>1273</v>
      </c>
    </row>
    <row r="27" spans="1:3" x14ac:dyDescent="0.25">
      <c r="A27" s="38">
        <v>27</v>
      </c>
      <c r="B27" s="38" t="s">
        <v>2146</v>
      </c>
      <c r="C27" s="38" t="s">
        <v>1274</v>
      </c>
    </row>
    <row r="28" spans="1:3" x14ac:dyDescent="0.25">
      <c r="A28" s="38">
        <v>28</v>
      </c>
      <c r="B28" s="38" t="s">
        <v>2182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2397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2318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2321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2327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1891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2372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2247</v>
      </c>
      <c r="C93" s="38" t="s">
        <v>1273</v>
      </c>
    </row>
    <row r="94" spans="1:3" x14ac:dyDescent="0.25">
      <c r="A94" s="38">
        <v>119</v>
      </c>
      <c r="B94" s="38" t="s">
        <v>2223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2384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2183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2262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1907</v>
      </c>
      <c r="C121" s="38" t="s">
        <v>1273</v>
      </c>
    </row>
    <row r="122" spans="1:3" x14ac:dyDescent="0.25">
      <c r="A122" s="38">
        <v>165</v>
      </c>
      <c r="B122" s="38" t="s">
        <v>2313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2260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2340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1894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2360</v>
      </c>
      <c r="C155" s="38" t="s">
        <v>1273</v>
      </c>
    </row>
    <row r="156" spans="1:3" x14ac:dyDescent="0.25">
      <c r="A156" s="38">
        <v>225</v>
      </c>
      <c r="B156" s="38" t="s">
        <v>2359</v>
      </c>
      <c r="C156" s="38" t="s">
        <v>1273</v>
      </c>
    </row>
    <row r="157" spans="1:3" x14ac:dyDescent="0.25">
      <c r="A157" s="38">
        <v>227</v>
      </c>
      <c r="B157" s="38" t="s">
        <v>2343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2320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2142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2329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2383</v>
      </c>
      <c r="C178" s="38" t="s">
        <v>1276</v>
      </c>
    </row>
    <row r="179" spans="1:3" x14ac:dyDescent="0.25">
      <c r="A179" s="38">
        <v>259</v>
      </c>
      <c r="B179" s="38" t="s">
        <v>2338</v>
      </c>
      <c r="C179" s="38" t="s">
        <v>1273</v>
      </c>
    </row>
    <row r="180" spans="1:3" x14ac:dyDescent="0.25">
      <c r="A180" s="38">
        <v>261</v>
      </c>
      <c r="B180" s="38" t="s">
        <v>2387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1997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2316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2298</v>
      </c>
      <c r="C197" s="38" t="s">
        <v>1276</v>
      </c>
    </row>
    <row r="198" spans="1:3" x14ac:dyDescent="0.25">
      <c r="A198" s="38">
        <v>289</v>
      </c>
      <c r="B198" s="38" t="s">
        <v>2259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2352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2361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1892</v>
      </c>
      <c r="C213" s="38" t="s">
        <v>1276</v>
      </c>
    </row>
    <row r="214" spans="1:3" x14ac:dyDescent="0.25">
      <c r="A214" s="38">
        <v>307</v>
      </c>
      <c r="B214" s="38" t="s">
        <v>2184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2185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2385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1937</v>
      </c>
      <c r="C222" s="38" t="s">
        <v>1276</v>
      </c>
    </row>
    <row r="223" spans="1:3" x14ac:dyDescent="0.25">
      <c r="A223" s="38">
        <v>318</v>
      </c>
      <c r="B223" s="38" t="s">
        <v>2312</v>
      </c>
      <c r="C223" s="38" t="s">
        <v>1273</v>
      </c>
    </row>
    <row r="224" spans="1:3" x14ac:dyDescent="0.25">
      <c r="A224" s="38">
        <v>319</v>
      </c>
      <c r="B224" s="38" t="s">
        <v>1944</v>
      </c>
      <c r="C224" s="38" t="s">
        <v>1273</v>
      </c>
    </row>
    <row r="225" spans="1:3" x14ac:dyDescent="0.25">
      <c r="A225" s="38">
        <v>320</v>
      </c>
      <c r="B225" s="38" t="s">
        <v>1982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1925</v>
      </c>
      <c r="C227" s="38" t="s">
        <v>1273</v>
      </c>
    </row>
    <row r="228" spans="1:3" x14ac:dyDescent="0.25">
      <c r="A228" s="38">
        <v>326</v>
      </c>
      <c r="B228" s="38" t="s">
        <v>2319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2324</v>
      </c>
      <c r="C231" s="38" t="s">
        <v>1273</v>
      </c>
    </row>
    <row r="232" spans="1:3" x14ac:dyDescent="0.25">
      <c r="A232" s="38">
        <v>332</v>
      </c>
      <c r="B232" s="38" t="s">
        <v>2272</v>
      </c>
      <c r="C232" s="38" t="s">
        <v>1276</v>
      </c>
    </row>
    <row r="233" spans="1:3" x14ac:dyDescent="0.25">
      <c r="A233" s="38">
        <v>333</v>
      </c>
      <c r="B233" s="38" t="s">
        <v>2273</v>
      </c>
      <c r="C233" s="38" t="s">
        <v>1276</v>
      </c>
    </row>
    <row r="234" spans="1:3" x14ac:dyDescent="0.25">
      <c r="A234" s="38">
        <v>334</v>
      </c>
      <c r="B234" s="38" t="s">
        <v>1968</v>
      </c>
      <c r="C234" s="38" t="s">
        <v>1276</v>
      </c>
    </row>
    <row r="235" spans="1:3" x14ac:dyDescent="0.25">
      <c r="A235" s="38">
        <v>335</v>
      </c>
      <c r="B235" s="38" t="s">
        <v>1919</v>
      </c>
      <c r="C235" s="38" t="s">
        <v>1273</v>
      </c>
    </row>
    <row r="236" spans="1:3" x14ac:dyDescent="0.25">
      <c r="A236" s="38">
        <v>336</v>
      </c>
      <c r="B236" s="38" t="s">
        <v>2145</v>
      </c>
      <c r="C236" s="38" t="s">
        <v>1273</v>
      </c>
    </row>
    <row r="237" spans="1:3" x14ac:dyDescent="0.25">
      <c r="A237" s="38">
        <v>337</v>
      </c>
      <c r="B237" s="38" t="s">
        <v>1933</v>
      </c>
      <c r="C237" s="38" t="s">
        <v>1276</v>
      </c>
    </row>
    <row r="238" spans="1:3" x14ac:dyDescent="0.25">
      <c r="A238" s="38">
        <v>338</v>
      </c>
      <c r="B238" s="38" t="s">
        <v>2339</v>
      </c>
      <c r="C238" s="38" t="s">
        <v>1273</v>
      </c>
    </row>
    <row r="239" spans="1:3" x14ac:dyDescent="0.25">
      <c r="A239" s="38">
        <v>339</v>
      </c>
      <c r="B239" s="38" t="s">
        <v>2341</v>
      </c>
      <c r="C239" s="38" t="s">
        <v>1273</v>
      </c>
    </row>
    <row r="240" spans="1:3" x14ac:dyDescent="0.25">
      <c r="A240" s="38">
        <v>342</v>
      </c>
      <c r="B240" s="38" t="s">
        <v>2265</v>
      </c>
      <c r="C240" s="38" t="s">
        <v>1275</v>
      </c>
    </row>
    <row r="241" spans="1:3" x14ac:dyDescent="0.25">
      <c r="A241" s="38">
        <v>345</v>
      </c>
      <c r="B241" s="38" t="s">
        <v>2447</v>
      </c>
      <c r="C241" s="38" t="s">
        <v>1274</v>
      </c>
    </row>
    <row r="242" spans="1:3" x14ac:dyDescent="0.25">
      <c r="A242" s="38">
        <v>346</v>
      </c>
      <c r="B242" s="38" t="s">
        <v>2220</v>
      </c>
      <c r="C242" s="38" t="s">
        <v>1273</v>
      </c>
    </row>
    <row r="243" spans="1:3" x14ac:dyDescent="0.25">
      <c r="A243" s="38">
        <v>347</v>
      </c>
      <c r="B243" s="38" t="s">
        <v>2264</v>
      </c>
      <c r="C243" s="38" t="s">
        <v>1273</v>
      </c>
    </row>
    <row r="244" spans="1:3" x14ac:dyDescent="0.25">
      <c r="A244" s="38">
        <v>348</v>
      </c>
      <c r="B244" s="38" t="s">
        <v>2456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2222</v>
      </c>
      <c r="C253" s="38" t="s">
        <v>1276</v>
      </c>
    </row>
    <row r="254" spans="1:3" x14ac:dyDescent="0.25">
      <c r="A254" s="38">
        <v>359</v>
      </c>
      <c r="B254" s="38" t="s">
        <v>2347</v>
      </c>
      <c r="C254" s="38" t="s">
        <v>1273</v>
      </c>
    </row>
    <row r="255" spans="1:3" x14ac:dyDescent="0.25">
      <c r="A255" s="38">
        <v>360</v>
      </c>
      <c r="B255" s="38" t="s">
        <v>2483</v>
      </c>
      <c r="C255" s="38" t="s">
        <v>1275</v>
      </c>
    </row>
    <row r="256" spans="1:3" s="75" customFormat="1" x14ac:dyDescent="0.25">
      <c r="A256" s="83">
        <v>363</v>
      </c>
      <c r="B256" s="83" t="s">
        <v>2469</v>
      </c>
      <c r="C256" s="83" t="s">
        <v>1273</v>
      </c>
    </row>
    <row r="257" spans="1:3" x14ac:dyDescent="0.25">
      <c r="A257" s="38">
        <v>364</v>
      </c>
      <c r="B257" s="38" t="s">
        <v>2409</v>
      </c>
      <c r="C257" s="38" t="s">
        <v>1276</v>
      </c>
    </row>
    <row r="258" spans="1:3" s="75" customFormat="1" x14ac:dyDescent="0.25">
      <c r="A258" s="83">
        <v>365</v>
      </c>
      <c r="B258" s="83" t="s">
        <v>2467</v>
      </c>
      <c r="C258" s="83" t="s">
        <v>1273</v>
      </c>
    </row>
    <row r="259" spans="1:3" x14ac:dyDescent="0.25">
      <c r="A259" s="38">
        <v>366</v>
      </c>
      <c r="B259" s="38" t="s">
        <v>2233</v>
      </c>
      <c r="C259" s="38" t="s">
        <v>1274</v>
      </c>
    </row>
    <row r="260" spans="1:3" s="75" customFormat="1" x14ac:dyDescent="0.25">
      <c r="A260" s="99">
        <v>368</v>
      </c>
      <c r="B260" s="99" t="s">
        <v>2536</v>
      </c>
      <c r="C260" s="99" t="s">
        <v>1274</v>
      </c>
    </row>
    <row r="261" spans="1:3" s="75" customFormat="1" x14ac:dyDescent="0.25">
      <c r="A261" s="83">
        <v>369</v>
      </c>
      <c r="B261" s="83" t="s">
        <v>2468</v>
      </c>
      <c r="C261" s="83" t="s">
        <v>1273</v>
      </c>
    </row>
    <row r="262" spans="1:3" x14ac:dyDescent="0.25">
      <c r="A262" s="38">
        <v>370</v>
      </c>
      <c r="B262" s="38" t="s">
        <v>2232</v>
      </c>
      <c r="C262" s="38" t="s">
        <v>1276</v>
      </c>
    </row>
    <row r="263" spans="1:3" x14ac:dyDescent="0.25">
      <c r="A263" s="38">
        <v>372</v>
      </c>
      <c r="B263" s="38" t="s">
        <v>2246</v>
      </c>
      <c r="C263" s="38" t="s">
        <v>1276</v>
      </c>
    </row>
    <row r="264" spans="1:3" x14ac:dyDescent="0.25">
      <c r="A264" s="38">
        <v>373</v>
      </c>
      <c r="B264" s="38" t="s">
        <v>2227</v>
      </c>
      <c r="C264" s="38" t="s">
        <v>1276</v>
      </c>
    </row>
    <row r="265" spans="1:3" x14ac:dyDescent="0.25">
      <c r="A265" s="38">
        <v>377</v>
      </c>
      <c r="B265" s="38" t="s">
        <v>2263</v>
      </c>
      <c r="C265" s="38" t="s">
        <v>1273</v>
      </c>
    </row>
    <row r="266" spans="1:3" x14ac:dyDescent="0.25">
      <c r="A266" s="38">
        <v>378</v>
      </c>
      <c r="B266" s="38" t="s">
        <v>2226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2441</v>
      </c>
      <c r="C268" s="38" t="s">
        <v>1273</v>
      </c>
    </row>
    <row r="269" spans="1:3" x14ac:dyDescent="0.25">
      <c r="A269" s="38">
        <v>383</v>
      </c>
      <c r="B269" s="38" t="s">
        <v>2266</v>
      </c>
      <c r="C269" s="38" t="s">
        <v>1276</v>
      </c>
    </row>
    <row r="270" spans="1:3" s="75" customFormat="1" x14ac:dyDescent="0.25">
      <c r="A270" s="81">
        <v>384</v>
      </c>
      <c r="B270" s="81" t="s">
        <v>2461</v>
      </c>
      <c r="C270" s="81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2311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2315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1921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2374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1946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1951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2334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2336</v>
      </c>
      <c r="C326" s="38" t="s">
        <v>1273</v>
      </c>
    </row>
    <row r="327" spans="1:3" x14ac:dyDescent="0.25">
      <c r="A327" s="38">
        <v>458</v>
      </c>
      <c r="B327" s="38" t="s">
        <v>2309</v>
      </c>
      <c r="C327" s="38" t="s">
        <v>1273</v>
      </c>
    </row>
    <row r="328" spans="1:3" x14ac:dyDescent="0.25">
      <c r="A328" s="38">
        <v>459</v>
      </c>
      <c r="B328" s="38" t="s">
        <v>2228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1909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2330</v>
      </c>
      <c r="C332" s="38" t="s">
        <v>1273</v>
      </c>
    </row>
    <row r="333" spans="1:3" x14ac:dyDescent="0.25">
      <c r="A333" s="38">
        <v>466</v>
      </c>
      <c r="B333" s="38" t="s">
        <v>1916</v>
      </c>
      <c r="C333" s="38" t="s">
        <v>1273</v>
      </c>
    </row>
    <row r="334" spans="1:3" x14ac:dyDescent="0.25">
      <c r="A334" s="38">
        <v>467</v>
      </c>
      <c r="B334" s="38" t="s">
        <v>1917</v>
      </c>
      <c r="C334" s="38" t="s">
        <v>1276</v>
      </c>
    </row>
    <row r="335" spans="1:3" x14ac:dyDescent="0.25">
      <c r="A335" s="38">
        <v>468</v>
      </c>
      <c r="B335" s="38" t="s">
        <v>2177</v>
      </c>
      <c r="C335" s="38" t="s">
        <v>1273</v>
      </c>
    </row>
    <row r="336" spans="1:3" x14ac:dyDescent="0.25">
      <c r="A336" s="38">
        <v>469</v>
      </c>
      <c r="B336" s="38" t="s">
        <v>2251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1931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2187</v>
      </c>
      <c r="C342" s="38" t="s">
        <v>1274</v>
      </c>
    </row>
    <row r="343" spans="1:3" x14ac:dyDescent="0.25">
      <c r="A343" s="38">
        <v>482</v>
      </c>
      <c r="B343" s="38" t="s">
        <v>2369</v>
      </c>
      <c r="C343" s="38" t="s">
        <v>1276</v>
      </c>
    </row>
    <row r="344" spans="1:3" x14ac:dyDescent="0.25">
      <c r="A344" s="38">
        <v>483</v>
      </c>
      <c r="B344" s="38" t="s">
        <v>2353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62" customFormat="1" x14ac:dyDescent="0.25">
      <c r="A351" s="72">
        <v>491</v>
      </c>
      <c r="B351" s="72" t="s">
        <v>2310</v>
      </c>
      <c r="C351" s="38" t="s">
        <v>1274</v>
      </c>
    </row>
    <row r="352" spans="1:3" x14ac:dyDescent="0.25">
      <c r="A352" s="38">
        <v>492</v>
      </c>
      <c r="B352" s="38" t="s">
        <v>2448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2450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2443</v>
      </c>
      <c r="C357" s="38" t="s">
        <v>1276</v>
      </c>
    </row>
    <row r="358" spans="1:3" x14ac:dyDescent="0.25">
      <c r="A358" s="38">
        <v>498</v>
      </c>
      <c r="B358" s="38" t="s">
        <v>2331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2377</v>
      </c>
      <c r="C362" s="38" t="s">
        <v>1276</v>
      </c>
    </row>
    <row r="363" spans="1:3" x14ac:dyDescent="0.25">
      <c r="A363" s="38">
        <v>504</v>
      </c>
      <c r="B363" s="38" t="s">
        <v>2258</v>
      </c>
      <c r="C363" s="38" t="s">
        <v>1276</v>
      </c>
    </row>
    <row r="364" spans="1:3" x14ac:dyDescent="0.25">
      <c r="A364" s="38">
        <v>507</v>
      </c>
      <c r="B364" s="38" t="s">
        <v>1972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2261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2317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2346</v>
      </c>
      <c r="C379" s="38" t="s">
        <v>1273</v>
      </c>
    </row>
    <row r="380" spans="1:3" x14ac:dyDescent="0.25">
      <c r="A380" s="38">
        <v>527</v>
      </c>
      <c r="B380" s="38" t="s">
        <v>1955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1947</v>
      </c>
      <c r="C386" s="38" t="s">
        <v>1273</v>
      </c>
    </row>
    <row r="387" spans="1:3" x14ac:dyDescent="0.25">
      <c r="A387" s="38">
        <v>534</v>
      </c>
      <c r="B387" s="38" t="s">
        <v>1565</v>
      </c>
      <c r="C387" s="38" t="s">
        <v>1273</v>
      </c>
    </row>
    <row r="388" spans="1:3" x14ac:dyDescent="0.25">
      <c r="A388" s="38">
        <v>535</v>
      </c>
      <c r="B388" s="38" t="s">
        <v>2323</v>
      </c>
      <c r="C388" s="38" t="s">
        <v>1273</v>
      </c>
    </row>
    <row r="389" spans="1:3" x14ac:dyDescent="0.25">
      <c r="A389" s="38">
        <v>536</v>
      </c>
      <c r="B389" s="38" t="s">
        <v>1566</v>
      </c>
      <c r="C389" s="38" t="s">
        <v>1273</v>
      </c>
    </row>
    <row r="390" spans="1:3" x14ac:dyDescent="0.25">
      <c r="A390" s="38">
        <v>537</v>
      </c>
      <c r="B390" s="38" t="s">
        <v>1567</v>
      </c>
      <c r="C390" s="38" t="s">
        <v>1275</v>
      </c>
    </row>
    <row r="391" spans="1:3" x14ac:dyDescent="0.25">
      <c r="A391" s="38">
        <v>538</v>
      </c>
      <c r="B391" s="38" t="s">
        <v>2395</v>
      </c>
      <c r="C391" s="38" t="s">
        <v>1276</v>
      </c>
    </row>
    <row r="392" spans="1:3" x14ac:dyDescent="0.25">
      <c r="A392" s="38">
        <v>539</v>
      </c>
      <c r="B392" s="38" t="s">
        <v>2337</v>
      </c>
      <c r="C392" s="38" t="s">
        <v>1273</v>
      </c>
    </row>
    <row r="393" spans="1:3" x14ac:dyDescent="0.25">
      <c r="A393" s="38">
        <v>540</v>
      </c>
      <c r="B393" s="38" t="s">
        <v>2401</v>
      </c>
      <c r="C393" s="38" t="s">
        <v>1273</v>
      </c>
    </row>
    <row r="394" spans="1:3" x14ac:dyDescent="0.25">
      <c r="A394" s="38">
        <v>541</v>
      </c>
      <c r="B394" s="38" t="s">
        <v>1568</v>
      </c>
      <c r="C394" s="38" t="s">
        <v>1273</v>
      </c>
    </row>
    <row r="395" spans="1:3" x14ac:dyDescent="0.25">
      <c r="A395" s="38">
        <v>542</v>
      </c>
      <c r="B395" s="38" t="s">
        <v>2354</v>
      </c>
      <c r="C395" s="38" t="s">
        <v>1273</v>
      </c>
    </row>
    <row r="396" spans="1:3" x14ac:dyDescent="0.25">
      <c r="A396" s="38">
        <v>544</v>
      </c>
      <c r="B396" s="38" t="s">
        <v>1569</v>
      </c>
      <c r="C396" s="38" t="s">
        <v>1273</v>
      </c>
    </row>
    <row r="397" spans="1:3" x14ac:dyDescent="0.25">
      <c r="A397" s="38">
        <v>545</v>
      </c>
      <c r="B397" s="38" t="s">
        <v>1570</v>
      </c>
      <c r="C397" s="38" t="s">
        <v>1273</v>
      </c>
    </row>
    <row r="398" spans="1:3" x14ac:dyDescent="0.25">
      <c r="A398" s="38">
        <v>546</v>
      </c>
      <c r="B398" s="38" t="s">
        <v>1571</v>
      </c>
      <c r="C398" s="38" t="s">
        <v>1273</v>
      </c>
    </row>
    <row r="399" spans="1:3" x14ac:dyDescent="0.25">
      <c r="A399" s="38">
        <v>547</v>
      </c>
      <c r="B399" s="38" t="s">
        <v>1572</v>
      </c>
      <c r="C399" s="38" t="s">
        <v>1273</v>
      </c>
    </row>
    <row r="400" spans="1:3" x14ac:dyDescent="0.25">
      <c r="A400" s="38">
        <v>548</v>
      </c>
      <c r="B400" s="38" t="s">
        <v>1573</v>
      </c>
      <c r="C400" s="38" t="s">
        <v>1273</v>
      </c>
    </row>
    <row r="401" spans="1:3" x14ac:dyDescent="0.25">
      <c r="A401" s="38">
        <v>549</v>
      </c>
      <c r="B401" s="38" t="s">
        <v>1574</v>
      </c>
      <c r="C401" s="38" t="s">
        <v>1273</v>
      </c>
    </row>
    <row r="402" spans="1:3" x14ac:dyDescent="0.25">
      <c r="A402" s="38">
        <v>551</v>
      </c>
      <c r="B402" s="38" t="s">
        <v>1575</v>
      </c>
      <c r="C402" s="38" t="s">
        <v>1273</v>
      </c>
    </row>
    <row r="403" spans="1:3" x14ac:dyDescent="0.25">
      <c r="A403" s="38">
        <v>552</v>
      </c>
      <c r="B403" s="38" t="s">
        <v>1576</v>
      </c>
      <c r="C403" s="38" t="s">
        <v>1273</v>
      </c>
    </row>
    <row r="404" spans="1:3" x14ac:dyDescent="0.25">
      <c r="A404" s="38">
        <v>553</v>
      </c>
      <c r="B404" s="38" t="s">
        <v>2542</v>
      </c>
      <c r="C404" s="38" t="s">
        <v>1273</v>
      </c>
    </row>
    <row r="405" spans="1:3" x14ac:dyDescent="0.25">
      <c r="A405" s="38">
        <v>554</v>
      </c>
      <c r="B405" s="38" t="s">
        <v>1577</v>
      </c>
      <c r="C405" s="38" t="s">
        <v>1273</v>
      </c>
    </row>
    <row r="406" spans="1:3" x14ac:dyDescent="0.25">
      <c r="A406" s="38">
        <v>555</v>
      </c>
      <c r="B406" s="38" t="s">
        <v>1578</v>
      </c>
      <c r="C406" s="38" t="s">
        <v>1273</v>
      </c>
    </row>
    <row r="407" spans="1:3" x14ac:dyDescent="0.25">
      <c r="A407" s="38">
        <v>556</v>
      </c>
      <c r="B407" s="38" t="s">
        <v>1579</v>
      </c>
      <c r="C407" s="38" t="s">
        <v>1273</v>
      </c>
    </row>
    <row r="408" spans="1:3" x14ac:dyDescent="0.25">
      <c r="A408" s="38">
        <v>557</v>
      </c>
      <c r="B408" s="38" t="s">
        <v>1580</v>
      </c>
      <c r="C408" s="38" t="s">
        <v>1273</v>
      </c>
    </row>
    <row r="409" spans="1:3" x14ac:dyDescent="0.25">
      <c r="A409" s="38">
        <v>558</v>
      </c>
      <c r="B409" s="38" t="s">
        <v>2326</v>
      </c>
      <c r="C409" s="38" t="s">
        <v>1273</v>
      </c>
    </row>
    <row r="410" spans="1:3" x14ac:dyDescent="0.25">
      <c r="A410" s="38">
        <v>559</v>
      </c>
      <c r="B410" s="38" t="s">
        <v>1581</v>
      </c>
      <c r="C410" s="38" t="s">
        <v>1273</v>
      </c>
    </row>
    <row r="411" spans="1:3" x14ac:dyDescent="0.25">
      <c r="A411" s="38">
        <v>560</v>
      </c>
      <c r="B411" s="38" t="s">
        <v>1582</v>
      </c>
      <c r="C411" s="38" t="s">
        <v>1273</v>
      </c>
    </row>
    <row r="412" spans="1:3" x14ac:dyDescent="0.25">
      <c r="A412" s="38">
        <v>561</v>
      </c>
      <c r="B412" s="38" t="s">
        <v>1583</v>
      </c>
      <c r="C412" s="38" t="s">
        <v>1273</v>
      </c>
    </row>
    <row r="413" spans="1:3" x14ac:dyDescent="0.25">
      <c r="A413" s="38">
        <v>562</v>
      </c>
      <c r="B413" s="38" t="s">
        <v>1584</v>
      </c>
      <c r="C413" s="38" t="s">
        <v>1273</v>
      </c>
    </row>
    <row r="414" spans="1:3" x14ac:dyDescent="0.25">
      <c r="A414" s="38">
        <v>563</v>
      </c>
      <c r="B414" s="38" t="s">
        <v>1585</v>
      </c>
      <c r="C414" s="38" t="s">
        <v>1273</v>
      </c>
    </row>
    <row r="415" spans="1:3" x14ac:dyDescent="0.25">
      <c r="A415" s="38">
        <v>564</v>
      </c>
      <c r="B415" s="38" t="s">
        <v>1586</v>
      </c>
      <c r="C415" s="38" t="s">
        <v>1273</v>
      </c>
    </row>
    <row r="416" spans="1:3" x14ac:dyDescent="0.25">
      <c r="A416" s="38">
        <v>565</v>
      </c>
      <c r="B416" s="38" t="s">
        <v>1587</v>
      </c>
      <c r="C416" s="38" t="s">
        <v>1273</v>
      </c>
    </row>
    <row r="417" spans="1:3" x14ac:dyDescent="0.25">
      <c r="A417" s="38">
        <v>566</v>
      </c>
      <c r="B417" s="38" t="s">
        <v>1588</v>
      </c>
      <c r="C417" s="38" t="s">
        <v>1273</v>
      </c>
    </row>
    <row r="418" spans="1:3" x14ac:dyDescent="0.25">
      <c r="A418" s="38">
        <v>567</v>
      </c>
      <c r="B418" s="38" t="s">
        <v>1589</v>
      </c>
      <c r="C418" s="38" t="s">
        <v>1273</v>
      </c>
    </row>
    <row r="419" spans="1:3" x14ac:dyDescent="0.25">
      <c r="A419" s="38">
        <v>568</v>
      </c>
      <c r="B419" s="38" t="s">
        <v>1590</v>
      </c>
      <c r="C419" s="38" t="s">
        <v>1273</v>
      </c>
    </row>
    <row r="420" spans="1:3" x14ac:dyDescent="0.25">
      <c r="A420" s="38">
        <v>569</v>
      </c>
      <c r="B420" s="38" t="s">
        <v>1591</v>
      </c>
      <c r="C420" s="38" t="s">
        <v>1273</v>
      </c>
    </row>
    <row r="421" spans="1:3" x14ac:dyDescent="0.25">
      <c r="A421" s="38">
        <v>570</v>
      </c>
      <c r="B421" s="38" t="s">
        <v>1592</v>
      </c>
      <c r="C421" s="38" t="s">
        <v>1273</v>
      </c>
    </row>
    <row r="422" spans="1:3" x14ac:dyDescent="0.25">
      <c r="A422" s="38">
        <v>571</v>
      </c>
      <c r="B422" s="38" t="s">
        <v>1593</v>
      </c>
      <c r="C422" s="38" t="s">
        <v>1273</v>
      </c>
    </row>
    <row r="423" spans="1:3" x14ac:dyDescent="0.25">
      <c r="A423" s="38">
        <v>572</v>
      </c>
      <c r="B423" s="38" t="s">
        <v>1594</v>
      </c>
      <c r="C423" s="38" t="s">
        <v>1273</v>
      </c>
    </row>
    <row r="424" spans="1:3" x14ac:dyDescent="0.25">
      <c r="A424" s="38">
        <v>573</v>
      </c>
      <c r="B424" s="38" t="s">
        <v>1595</v>
      </c>
      <c r="C424" s="38" t="s">
        <v>1273</v>
      </c>
    </row>
    <row r="425" spans="1:3" x14ac:dyDescent="0.25">
      <c r="A425" s="38">
        <v>574</v>
      </c>
      <c r="B425" s="38" t="s">
        <v>1596</v>
      </c>
      <c r="C425" s="38" t="s">
        <v>1273</v>
      </c>
    </row>
    <row r="426" spans="1:3" x14ac:dyDescent="0.25">
      <c r="A426" s="38">
        <v>575</v>
      </c>
      <c r="B426" s="38" t="s">
        <v>1597</v>
      </c>
      <c r="C426" s="38" t="s">
        <v>1273</v>
      </c>
    </row>
    <row r="427" spans="1:3" x14ac:dyDescent="0.25">
      <c r="A427" s="38">
        <v>576</v>
      </c>
      <c r="B427" s="38" t="s">
        <v>2458</v>
      </c>
      <c r="C427" s="38" t="s">
        <v>1275</v>
      </c>
    </row>
    <row r="428" spans="1:3" x14ac:dyDescent="0.25">
      <c r="A428" s="38">
        <v>577</v>
      </c>
      <c r="B428" s="38" t="s">
        <v>1598</v>
      </c>
      <c r="C428" s="38" t="s">
        <v>1273</v>
      </c>
    </row>
    <row r="429" spans="1:3" x14ac:dyDescent="0.25">
      <c r="A429" s="38">
        <v>578</v>
      </c>
      <c r="B429" s="38" t="s">
        <v>1599</v>
      </c>
      <c r="C429" s="38" t="s">
        <v>1273</v>
      </c>
    </row>
    <row r="430" spans="1:3" x14ac:dyDescent="0.25">
      <c r="A430" s="38">
        <v>579</v>
      </c>
      <c r="B430" s="38" t="s">
        <v>1600</v>
      </c>
      <c r="C430" s="38" t="s">
        <v>1274</v>
      </c>
    </row>
    <row r="431" spans="1:3" x14ac:dyDescent="0.25">
      <c r="A431" s="38">
        <v>580</v>
      </c>
      <c r="B431" s="38" t="s">
        <v>1601</v>
      </c>
      <c r="C431" s="38" t="s">
        <v>1273</v>
      </c>
    </row>
    <row r="432" spans="1:3" s="75" customFormat="1" x14ac:dyDescent="0.25">
      <c r="A432" s="77">
        <v>581</v>
      </c>
      <c r="B432" s="77" t="s">
        <v>1602</v>
      </c>
      <c r="C432" s="77" t="s">
        <v>1273</v>
      </c>
    </row>
    <row r="433" spans="1:3" x14ac:dyDescent="0.25">
      <c r="A433" s="38">
        <v>582</v>
      </c>
      <c r="B433" s="38" t="s">
        <v>2457</v>
      </c>
      <c r="C433" s="38" t="s">
        <v>1275</v>
      </c>
    </row>
    <row r="434" spans="1:3" x14ac:dyDescent="0.25">
      <c r="A434" s="38">
        <v>583</v>
      </c>
      <c r="B434" s="38" t="s">
        <v>1603</v>
      </c>
      <c r="C434" s="38" t="s">
        <v>1273</v>
      </c>
    </row>
    <row r="435" spans="1:3" x14ac:dyDescent="0.25">
      <c r="A435" s="38">
        <v>584</v>
      </c>
      <c r="B435" s="38" t="s">
        <v>1604</v>
      </c>
      <c r="C435" s="38" t="s">
        <v>1275</v>
      </c>
    </row>
    <row r="436" spans="1:3" x14ac:dyDescent="0.25">
      <c r="A436" s="38">
        <v>585</v>
      </c>
      <c r="B436" s="38" t="s">
        <v>1605</v>
      </c>
      <c r="C436" s="38" t="s">
        <v>1273</v>
      </c>
    </row>
    <row r="437" spans="1:3" x14ac:dyDescent="0.25">
      <c r="A437" s="38">
        <v>586</v>
      </c>
      <c r="B437" s="38" t="s">
        <v>1606</v>
      </c>
      <c r="C437" s="38" t="s">
        <v>1273</v>
      </c>
    </row>
    <row r="438" spans="1:3" x14ac:dyDescent="0.25">
      <c r="A438" s="38">
        <v>587</v>
      </c>
      <c r="B438" s="38" t="s">
        <v>1607</v>
      </c>
      <c r="C438" s="38" t="s">
        <v>1273</v>
      </c>
    </row>
    <row r="439" spans="1:3" x14ac:dyDescent="0.25">
      <c r="A439" s="38">
        <v>588</v>
      </c>
      <c r="B439" s="38" t="s">
        <v>1608</v>
      </c>
      <c r="C439" s="38" t="s">
        <v>1273</v>
      </c>
    </row>
    <row r="440" spans="1:3" x14ac:dyDescent="0.25">
      <c r="A440" s="38">
        <v>589</v>
      </c>
      <c r="B440" s="38" t="s">
        <v>1609</v>
      </c>
      <c r="C440" s="38" t="s">
        <v>1273</v>
      </c>
    </row>
    <row r="441" spans="1:3" x14ac:dyDescent="0.25">
      <c r="A441" s="38">
        <v>590</v>
      </c>
      <c r="B441" s="38" t="s">
        <v>1610</v>
      </c>
      <c r="C441" s="38" t="s">
        <v>1273</v>
      </c>
    </row>
    <row r="442" spans="1:3" x14ac:dyDescent="0.25">
      <c r="A442" s="38">
        <v>591</v>
      </c>
      <c r="B442" s="38" t="s">
        <v>2541</v>
      </c>
      <c r="C442" s="38" t="s">
        <v>1273</v>
      </c>
    </row>
    <row r="443" spans="1:3" x14ac:dyDescent="0.25">
      <c r="A443" s="38">
        <v>592</v>
      </c>
      <c r="B443" s="38" t="s">
        <v>1611</v>
      </c>
      <c r="C443" s="38" t="s">
        <v>1275</v>
      </c>
    </row>
    <row r="444" spans="1:3" x14ac:dyDescent="0.25">
      <c r="A444" s="38">
        <v>593</v>
      </c>
      <c r="B444" s="38" t="s">
        <v>1612</v>
      </c>
      <c r="C444" s="38" t="s">
        <v>1273</v>
      </c>
    </row>
    <row r="445" spans="1:3" x14ac:dyDescent="0.25">
      <c r="A445" s="38">
        <v>594</v>
      </c>
      <c r="B445" s="38" t="s">
        <v>1613</v>
      </c>
      <c r="C445" s="38" t="s">
        <v>1276</v>
      </c>
    </row>
    <row r="446" spans="1:3" x14ac:dyDescent="0.25">
      <c r="A446" s="38">
        <v>595</v>
      </c>
      <c r="B446" s="38" t="s">
        <v>2284</v>
      </c>
      <c r="C446" s="38" t="s">
        <v>1276</v>
      </c>
    </row>
    <row r="447" spans="1:3" x14ac:dyDescent="0.25">
      <c r="A447" s="38">
        <v>596</v>
      </c>
      <c r="B447" s="38" t="s">
        <v>2285</v>
      </c>
      <c r="C447" s="38" t="s">
        <v>1273</v>
      </c>
    </row>
    <row r="448" spans="1:3" x14ac:dyDescent="0.25">
      <c r="A448" s="38">
        <v>597</v>
      </c>
      <c r="B448" s="38" t="s">
        <v>2371</v>
      </c>
      <c r="C448" s="38" t="s">
        <v>1276</v>
      </c>
    </row>
    <row r="449" spans="1:3" x14ac:dyDescent="0.25">
      <c r="A449" s="38">
        <v>598</v>
      </c>
      <c r="B449" s="38" t="s">
        <v>2375</v>
      </c>
      <c r="C449" s="38" t="s">
        <v>1276</v>
      </c>
    </row>
    <row r="450" spans="1:3" x14ac:dyDescent="0.25">
      <c r="A450" s="38">
        <v>599</v>
      </c>
      <c r="B450" s="38" t="s">
        <v>1614</v>
      </c>
      <c r="C450" s="38" t="s">
        <v>1276</v>
      </c>
    </row>
    <row r="451" spans="1:3" s="75" customFormat="1" x14ac:dyDescent="0.25">
      <c r="A451" s="83">
        <v>600</v>
      </c>
      <c r="B451" s="83" t="s">
        <v>2462</v>
      </c>
      <c r="C451" s="83" t="s">
        <v>1273</v>
      </c>
    </row>
    <row r="452" spans="1:3" x14ac:dyDescent="0.25">
      <c r="A452" s="38">
        <v>601</v>
      </c>
      <c r="B452" s="38" t="s">
        <v>2379</v>
      </c>
      <c r="C452" s="38" t="s">
        <v>1276</v>
      </c>
    </row>
    <row r="453" spans="1:3" x14ac:dyDescent="0.25">
      <c r="A453" s="38">
        <v>602</v>
      </c>
      <c r="B453" s="38" t="s">
        <v>2391</v>
      </c>
      <c r="C453" s="38" t="s">
        <v>1276</v>
      </c>
    </row>
    <row r="454" spans="1:3" x14ac:dyDescent="0.25">
      <c r="A454" s="38">
        <v>603</v>
      </c>
      <c r="B454" s="38" t="s">
        <v>2392</v>
      </c>
      <c r="C454" s="38" t="s">
        <v>1276</v>
      </c>
    </row>
    <row r="455" spans="1:3" x14ac:dyDescent="0.25">
      <c r="A455" s="38">
        <v>604</v>
      </c>
      <c r="B455" s="38" t="s">
        <v>1615</v>
      </c>
      <c r="C455" s="38" t="s">
        <v>1276</v>
      </c>
    </row>
    <row r="456" spans="1:3" x14ac:dyDescent="0.25">
      <c r="A456" s="38">
        <v>605</v>
      </c>
      <c r="B456" s="38" t="s">
        <v>1616</v>
      </c>
      <c r="C456" s="38" t="s">
        <v>1276</v>
      </c>
    </row>
    <row r="457" spans="1:3" x14ac:dyDescent="0.25">
      <c r="A457" s="38">
        <v>606</v>
      </c>
      <c r="B457" s="38" t="s">
        <v>1617</v>
      </c>
      <c r="C457" s="38" t="s">
        <v>1276</v>
      </c>
    </row>
    <row r="458" spans="1:3" x14ac:dyDescent="0.25">
      <c r="A458" s="38">
        <v>607</v>
      </c>
      <c r="B458" s="38" t="s">
        <v>1618</v>
      </c>
      <c r="C458" s="38" t="s">
        <v>1273</v>
      </c>
    </row>
    <row r="459" spans="1:3" x14ac:dyDescent="0.25">
      <c r="A459" s="38">
        <v>608</v>
      </c>
      <c r="B459" s="38" t="s">
        <v>1619</v>
      </c>
      <c r="C459" s="38" t="s">
        <v>1274</v>
      </c>
    </row>
    <row r="460" spans="1:3" x14ac:dyDescent="0.25">
      <c r="A460" s="38">
        <v>609</v>
      </c>
      <c r="B460" s="38" t="s">
        <v>1620</v>
      </c>
      <c r="C460" s="38" t="s">
        <v>1274</v>
      </c>
    </row>
    <row r="461" spans="1:3" x14ac:dyDescent="0.25">
      <c r="A461" s="38">
        <v>610</v>
      </c>
      <c r="B461" s="38" t="s">
        <v>1621</v>
      </c>
      <c r="C461" s="38" t="s">
        <v>1273</v>
      </c>
    </row>
    <row r="462" spans="1:3" x14ac:dyDescent="0.25">
      <c r="A462" s="38">
        <v>611</v>
      </c>
      <c r="B462" s="38" t="s">
        <v>1622</v>
      </c>
      <c r="C462" s="38" t="s">
        <v>1273</v>
      </c>
    </row>
    <row r="463" spans="1:3" x14ac:dyDescent="0.25">
      <c r="A463" s="38">
        <v>612</v>
      </c>
      <c r="B463" s="38" t="s">
        <v>1623</v>
      </c>
      <c r="C463" s="38" t="s">
        <v>1274</v>
      </c>
    </row>
    <row r="464" spans="1:3" x14ac:dyDescent="0.25">
      <c r="A464" s="38">
        <v>613</v>
      </c>
      <c r="B464" s="38" t="s">
        <v>1624</v>
      </c>
      <c r="C464" s="38" t="s">
        <v>1274</v>
      </c>
    </row>
    <row r="465" spans="1:3" s="75" customFormat="1" x14ac:dyDescent="0.25">
      <c r="A465" s="83">
        <v>614</v>
      </c>
      <c r="B465" s="83" t="s">
        <v>2465</v>
      </c>
      <c r="C465" s="83" t="s">
        <v>1273</v>
      </c>
    </row>
    <row r="466" spans="1:3" x14ac:dyDescent="0.25">
      <c r="A466" s="38">
        <v>615</v>
      </c>
      <c r="B466" s="38" t="s">
        <v>1625</v>
      </c>
      <c r="C466" s="38" t="s">
        <v>1275</v>
      </c>
    </row>
    <row r="467" spans="1:3" x14ac:dyDescent="0.25">
      <c r="A467" s="38">
        <v>616</v>
      </c>
      <c r="B467" s="38" t="s">
        <v>1626</v>
      </c>
      <c r="C467" s="38" t="s">
        <v>1275</v>
      </c>
    </row>
    <row r="468" spans="1:3" x14ac:dyDescent="0.25">
      <c r="A468" s="38">
        <v>617</v>
      </c>
      <c r="B468" s="38" t="s">
        <v>1627</v>
      </c>
      <c r="C468" s="38" t="s">
        <v>1273</v>
      </c>
    </row>
    <row r="469" spans="1:3" x14ac:dyDescent="0.25">
      <c r="A469" s="38">
        <v>618</v>
      </c>
      <c r="B469" s="38" t="s">
        <v>1628</v>
      </c>
      <c r="C469" s="38" t="s">
        <v>1273</v>
      </c>
    </row>
    <row r="470" spans="1:3" x14ac:dyDescent="0.25">
      <c r="A470" s="38">
        <v>619</v>
      </c>
      <c r="B470" s="38" t="s">
        <v>1629</v>
      </c>
      <c r="C470" s="38" t="s">
        <v>1275</v>
      </c>
    </row>
    <row r="471" spans="1:3" x14ac:dyDescent="0.25">
      <c r="A471" s="38">
        <v>620</v>
      </c>
      <c r="B471" s="38" t="s">
        <v>1630</v>
      </c>
      <c r="C471" s="38" t="s">
        <v>1273</v>
      </c>
    </row>
    <row r="472" spans="1:3" x14ac:dyDescent="0.25">
      <c r="A472" s="38">
        <v>621</v>
      </c>
      <c r="B472" s="38" t="s">
        <v>2257</v>
      </c>
      <c r="C472" s="38" t="s">
        <v>1273</v>
      </c>
    </row>
    <row r="473" spans="1:3" x14ac:dyDescent="0.25">
      <c r="A473" s="38">
        <v>622</v>
      </c>
      <c r="B473" s="38" t="s">
        <v>1631</v>
      </c>
      <c r="C473" s="38" t="s">
        <v>1273</v>
      </c>
    </row>
    <row r="474" spans="1:3" x14ac:dyDescent="0.25">
      <c r="A474" s="38">
        <v>623</v>
      </c>
      <c r="B474" s="38" t="s">
        <v>1632</v>
      </c>
      <c r="C474" s="38" t="s">
        <v>1273</v>
      </c>
    </row>
    <row r="475" spans="1:3" x14ac:dyDescent="0.25">
      <c r="A475" s="38">
        <v>624</v>
      </c>
      <c r="B475" s="38" t="s">
        <v>2281</v>
      </c>
      <c r="C475" s="38" t="s">
        <v>1273</v>
      </c>
    </row>
    <row r="476" spans="1:3" x14ac:dyDescent="0.25">
      <c r="A476" s="38">
        <v>625</v>
      </c>
      <c r="B476" s="38" t="s">
        <v>2282</v>
      </c>
      <c r="C476" s="38" t="s">
        <v>1273</v>
      </c>
    </row>
    <row r="477" spans="1:3" x14ac:dyDescent="0.25">
      <c r="A477" s="38">
        <v>626</v>
      </c>
      <c r="B477" s="38" t="s">
        <v>1633</v>
      </c>
      <c r="C477" s="38" t="s">
        <v>1273</v>
      </c>
    </row>
    <row r="478" spans="1:3" x14ac:dyDescent="0.25">
      <c r="A478" s="38">
        <v>627</v>
      </c>
      <c r="B478" s="38" t="s">
        <v>1634</v>
      </c>
      <c r="C478" s="38" t="s">
        <v>1273</v>
      </c>
    </row>
    <row r="479" spans="1:3" x14ac:dyDescent="0.25">
      <c r="A479" s="38">
        <v>628</v>
      </c>
      <c r="B479" s="38" t="s">
        <v>1635</v>
      </c>
      <c r="C479" s="38" t="s">
        <v>1273</v>
      </c>
    </row>
    <row r="480" spans="1:3" x14ac:dyDescent="0.25">
      <c r="A480" s="38">
        <v>629</v>
      </c>
      <c r="B480" s="38" t="s">
        <v>1636</v>
      </c>
      <c r="C480" s="38" t="s">
        <v>1273</v>
      </c>
    </row>
    <row r="481" spans="1:3" x14ac:dyDescent="0.25">
      <c r="A481" s="38">
        <v>630</v>
      </c>
      <c r="B481" s="38" t="s">
        <v>1637</v>
      </c>
      <c r="C481" s="38" t="s">
        <v>1274</v>
      </c>
    </row>
    <row r="482" spans="1:3" x14ac:dyDescent="0.25">
      <c r="A482" s="38">
        <v>631</v>
      </c>
      <c r="B482" s="38" t="s">
        <v>1638</v>
      </c>
      <c r="C482" s="38" t="s">
        <v>1274</v>
      </c>
    </row>
    <row r="483" spans="1:3" x14ac:dyDescent="0.25">
      <c r="A483" s="38">
        <v>632</v>
      </c>
      <c r="B483" s="38" t="s">
        <v>1639</v>
      </c>
      <c r="C483" s="38" t="s">
        <v>1276</v>
      </c>
    </row>
    <row r="484" spans="1:3" x14ac:dyDescent="0.25">
      <c r="A484" s="38">
        <v>633</v>
      </c>
      <c r="B484" s="38" t="s">
        <v>1640</v>
      </c>
      <c r="C484" s="38" t="s">
        <v>1276</v>
      </c>
    </row>
    <row r="485" spans="1:3" x14ac:dyDescent="0.25">
      <c r="A485" s="38">
        <v>634</v>
      </c>
      <c r="B485" s="38" t="s">
        <v>1641</v>
      </c>
      <c r="C485" s="38" t="s">
        <v>1274</v>
      </c>
    </row>
    <row r="486" spans="1:3" x14ac:dyDescent="0.25">
      <c r="A486" s="38">
        <v>635</v>
      </c>
      <c r="B486" s="38" t="s">
        <v>1642</v>
      </c>
      <c r="C486" s="38" t="s">
        <v>1276</v>
      </c>
    </row>
    <row r="487" spans="1:3" x14ac:dyDescent="0.25">
      <c r="A487" s="38">
        <v>636</v>
      </c>
      <c r="B487" s="38" t="s">
        <v>2280</v>
      </c>
      <c r="C487" s="38" t="s">
        <v>1276</v>
      </c>
    </row>
    <row r="488" spans="1:3" x14ac:dyDescent="0.25">
      <c r="A488" s="38">
        <v>637</v>
      </c>
      <c r="B488" s="38" t="s">
        <v>1643</v>
      </c>
      <c r="C488" s="38" t="s">
        <v>1276</v>
      </c>
    </row>
    <row r="489" spans="1:3" x14ac:dyDescent="0.25">
      <c r="A489" s="38">
        <v>638</v>
      </c>
      <c r="B489" s="38" t="s">
        <v>2365</v>
      </c>
      <c r="C489" s="38" t="s">
        <v>1276</v>
      </c>
    </row>
    <row r="490" spans="1:3" x14ac:dyDescent="0.25">
      <c r="A490" s="38">
        <v>639</v>
      </c>
      <c r="B490" s="38" t="s">
        <v>1644</v>
      </c>
      <c r="C490" s="38" t="s">
        <v>1273</v>
      </c>
    </row>
    <row r="491" spans="1:3" x14ac:dyDescent="0.25">
      <c r="A491" s="38">
        <v>640</v>
      </c>
      <c r="B491" s="38" t="s">
        <v>1645</v>
      </c>
      <c r="C491" s="38" t="s">
        <v>1273</v>
      </c>
    </row>
    <row r="492" spans="1:3" x14ac:dyDescent="0.25">
      <c r="A492" s="38">
        <v>641</v>
      </c>
      <c r="B492" s="38" t="s">
        <v>1646</v>
      </c>
      <c r="C492" s="38" t="s">
        <v>1273</v>
      </c>
    </row>
    <row r="493" spans="1:3" x14ac:dyDescent="0.25">
      <c r="A493" s="38">
        <v>642</v>
      </c>
      <c r="B493" s="38" t="s">
        <v>1647</v>
      </c>
      <c r="C493" s="38" t="s">
        <v>1273</v>
      </c>
    </row>
    <row r="494" spans="1:3" x14ac:dyDescent="0.25">
      <c r="A494" s="38">
        <v>643</v>
      </c>
      <c r="B494" s="38" t="s">
        <v>1648</v>
      </c>
      <c r="C494" s="38" t="s">
        <v>1276</v>
      </c>
    </row>
    <row r="495" spans="1:3" x14ac:dyDescent="0.25">
      <c r="A495" s="38">
        <v>644</v>
      </c>
      <c r="B495" s="38" t="s">
        <v>2390</v>
      </c>
      <c r="C495" s="38" t="s">
        <v>1276</v>
      </c>
    </row>
    <row r="496" spans="1:3" x14ac:dyDescent="0.25">
      <c r="A496" s="38">
        <v>645</v>
      </c>
      <c r="B496" s="38" t="s">
        <v>1649</v>
      </c>
      <c r="C496" s="38" t="s">
        <v>1276</v>
      </c>
    </row>
    <row r="497" spans="1:3" x14ac:dyDescent="0.25">
      <c r="A497" s="38">
        <v>646</v>
      </c>
      <c r="B497" s="38" t="s">
        <v>1650</v>
      </c>
      <c r="C497" s="38" t="s">
        <v>1276</v>
      </c>
    </row>
    <row r="498" spans="1:3" x14ac:dyDescent="0.25">
      <c r="A498" s="38">
        <v>647</v>
      </c>
      <c r="B498" s="38" t="s">
        <v>1651</v>
      </c>
      <c r="C498" s="38" t="s">
        <v>1276</v>
      </c>
    </row>
    <row r="499" spans="1:3" x14ac:dyDescent="0.25">
      <c r="A499" s="38">
        <v>648</v>
      </c>
      <c r="B499" s="38" t="s">
        <v>1652</v>
      </c>
      <c r="C499" s="38" t="s">
        <v>1273</v>
      </c>
    </row>
    <row r="500" spans="1:3" x14ac:dyDescent="0.25">
      <c r="A500" s="38">
        <v>649</v>
      </c>
      <c r="B500" s="38" t="s">
        <v>1653</v>
      </c>
      <c r="C500" s="38" t="s">
        <v>1276</v>
      </c>
    </row>
    <row r="501" spans="1:3" x14ac:dyDescent="0.25">
      <c r="A501" s="38">
        <v>650</v>
      </c>
      <c r="B501" s="38" t="s">
        <v>2373</v>
      </c>
      <c r="C501" s="38" t="s">
        <v>1276</v>
      </c>
    </row>
    <row r="502" spans="1:3" x14ac:dyDescent="0.25">
      <c r="A502" s="38">
        <v>651</v>
      </c>
      <c r="B502" s="38" t="s">
        <v>2274</v>
      </c>
      <c r="C502" s="38" t="s">
        <v>1274</v>
      </c>
    </row>
    <row r="503" spans="1:3" x14ac:dyDescent="0.25">
      <c r="A503" s="38">
        <v>653</v>
      </c>
      <c r="B503" s="38" t="s">
        <v>2279</v>
      </c>
      <c r="C503" s="38" t="s">
        <v>1276</v>
      </c>
    </row>
    <row r="504" spans="1:3" x14ac:dyDescent="0.25">
      <c r="A504" s="38">
        <v>654</v>
      </c>
      <c r="B504" s="38" t="s">
        <v>2396</v>
      </c>
      <c r="C504" s="38" t="s">
        <v>1276</v>
      </c>
    </row>
    <row r="505" spans="1:3" x14ac:dyDescent="0.25">
      <c r="A505" s="38">
        <v>655</v>
      </c>
      <c r="B505" s="38" t="s">
        <v>1985</v>
      </c>
      <c r="C505" s="38" t="s">
        <v>1273</v>
      </c>
    </row>
    <row r="506" spans="1:3" x14ac:dyDescent="0.25">
      <c r="A506" s="38">
        <v>658</v>
      </c>
      <c r="B506" s="38" t="s">
        <v>2278</v>
      </c>
      <c r="C506" s="38" t="s">
        <v>1273</v>
      </c>
    </row>
    <row r="507" spans="1:3" x14ac:dyDescent="0.25">
      <c r="A507" s="38">
        <v>659</v>
      </c>
      <c r="B507" s="38" t="s">
        <v>1977</v>
      </c>
      <c r="C507" s="38" t="s">
        <v>1273</v>
      </c>
    </row>
    <row r="508" spans="1:3" x14ac:dyDescent="0.25">
      <c r="A508" s="38">
        <v>660</v>
      </c>
      <c r="B508" s="38" t="s">
        <v>2188</v>
      </c>
      <c r="C508" s="38" t="s">
        <v>1274</v>
      </c>
    </row>
    <row r="509" spans="1:3" x14ac:dyDescent="0.25">
      <c r="A509" s="38">
        <v>661</v>
      </c>
      <c r="B509" s="38" t="s">
        <v>1368</v>
      </c>
      <c r="C509" s="38" t="s">
        <v>1274</v>
      </c>
    </row>
    <row r="510" spans="1:3" x14ac:dyDescent="0.25">
      <c r="A510" s="38">
        <v>662</v>
      </c>
      <c r="B510" s="38" t="s">
        <v>2388</v>
      </c>
      <c r="C510" s="38" t="s">
        <v>1276</v>
      </c>
    </row>
    <row r="511" spans="1:3" s="75" customFormat="1" x14ac:dyDescent="0.25">
      <c r="A511" s="99">
        <v>663</v>
      </c>
      <c r="B511" s="99" t="s">
        <v>2543</v>
      </c>
      <c r="C511" s="99" t="s">
        <v>1273</v>
      </c>
    </row>
    <row r="512" spans="1:3" x14ac:dyDescent="0.25">
      <c r="A512" s="38">
        <v>664</v>
      </c>
      <c r="B512" s="38" t="s">
        <v>2342</v>
      </c>
      <c r="C512" s="38" t="s">
        <v>1276</v>
      </c>
    </row>
    <row r="513" spans="1:3" x14ac:dyDescent="0.25">
      <c r="A513" s="38">
        <v>665</v>
      </c>
      <c r="B513" s="38" t="s">
        <v>2376</v>
      </c>
      <c r="C513" s="38" t="s">
        <v>1276</v>
      </c>
    </row>
    <row r="514" spans="1:3" x14ac:dyDescent="0.25">
      <c r="A514" s="38">
        <v>666</v>
      </c>
      <c r="B514" s="38" t="s">
        <v>2350</v>
      </c>
      <c r="C514" s="38" t="s">
        <v>1276</v>
      </c>
    </row>
    <row r="515" spans="1:3" x14ac:dyDescent="0.25">
      <c r="A515" s="38">
        <v>667</v>
      </c>
      <c r="B515" s="38" t="s">
        <v>2389</v>
      </c>
      <c r="C515" s="38" t="s">
        <v>1276</v>
      </c>
    </row>
    <row r="516" spans="1:3" x14ac:dyDescent="0.25">
      <c r="A516" s="38">
        <v>668</v>
      </c>
      <c r="B516" s="38" t="s">
        <v>2293</v>
      </c>
      <c r="C516" s="38" t="s">
        <v>1276</v>
      </c>
    </row>
    <row r="517" spans="1:3" x14ac:dyDescent="0.25">
      <c r="A517" s="38">
        <v>669</v>
      </c>
      <c r="B517" s="38" t="s">
        <v>2256</v>
      </c>
      <c r="C517" s="38" t="s">
        <v>1273</v>
      </c>
    </row>
    <row r="518" spans="1:3" x14ac:dyDescent="0.25">
      <c r="A518" s="38">
        <v>670</v>
      </c>
      <c r="B518" s="38" t="s">
        <v>2277</v>
      </c>
      <c r="C518" s="38" t="s">
        <v>1273</v>
      </c>
    </row>
    <row r="519" spans="1:3" x14ac:dyDescent="0.25">
      <c r="A519" s="38">
        <v>671</v>
      </c>
      <c r="B519" s="38" t="s">
        <v>2256</v>
      </c>
      <c r="C519" s="38" t="s">
        <v>1273</v>
      </c>
    </row>
    <row r="520" spans="1:3" x14ac:dyDescent="0.25">
      <c r="A520" s="38">
        <v>672</v>
      </c>
      <c r="B520" s="38" t="s">
        <v>2328</v>
      </c>
      <c r="C520" s="38" t="s">
        <v>1273</v>
      </c>
    </row>
    <row r="521" spans="1:3" x14ac:dyDescent="0.25">
      <c r="A521" s="38">
        <v>673</v>
      </c>
      <c r="B521" s="38" t="s">
        <v>2275</v>
      </c>
      <c r="C521" s="38" t="s">
        <v>1274</v>
      </c>
    </row>
    <row r="522" spans="1:3" x14ac:dyDescent="0.25">
      <c r="A522" s="38">
        <v>676</v>
      </c>
      <c r="B522" s="38" t="s">
        <v>2345</v>
      </c>
      <c r="C522" s="38" t="s">
        <v>1273</v>
      </c>
    </row>
    <row r="523" spans="1:3" x14ac:dyDescent="0.25">
      <c r="A523" s="38">
        <v>677</v>
      </c>
      <c r="B523" s="38" t="s">
        <v>1976</v>
      </c>
      <c r="C523" s="38" t="s">
        <v>1275</v>
      </c>
    </row>
    <row r="524" spans="1:3" x14ac:dyDescent="0.25">
      <c r="A524" s="38">
        <v>678</v>
      </c>
      <c r="B524" s="38" t="s">
        <v>2403</v>
      </c>
      <c r="C524" s="38" t="s">
        <v>1273</v>
      </c>
    </row>
    <row r="525" spans="1:3" x14ac:dyDescent="0.25">
      <c r="A525" s="38">
        <v>679</v>
      </c>
      <c r="B525" s="38" t="s">
        <v>1983</v>
      </c>
      <c r="C525" s="38" t="s">
        <v>1276</v>
      </c>
    </row>
    <row r="526" spans="1:3" x14ac:dyDescent="0.25">
      <c r="A526" s="38">
        <v>680</v>
      </c>
      <c r="B526" s="38" t="s">
        <v>1991</v>
      </c>
      <c r="C526" s="38" t="s">
        <v>1274</v>
      </c>
    </row>
    <row r="527" spans="1:3" x14ac:dyDescent="0.25">
      <c r="A527" s="38">
        <v>681</v>
      </c>
      <c r="B527" s="38" t="s">
        <v>2006</v>
      </c>
      <c r="C527" s="38" t="s">
        <v>1274</v>
      </c>
    </row>
    <row r="528" spans="1:3" x14ac:dyDescent="0.25">
      <c r="A528" s="38">
        <v>682</v>
      </c>
      <c r="B528" s="38" t="s">
        <v>1993</v>
      </c>
      <c r="C528" s="38" t="s">
        <v>1274</v>
      </c>
    </row>
    <row r="529" spans="1:3" x14ac:dyDescent="0.25">
      <c r="A529" s="38">
        <v>683</v>
      </c>
      <c r="B529" s="38" t="s">
        <v>2276</v>
      </c>
      <c r="C529" s="38" t="s">
        <v>1276</v>
      </c>
    </row>
    <row r="530" spans="1:3" x14ac:dyDescent="0.25">
      <c r="A530" s="38">
        <v>684</v>
      </c>
      <c r="B530" s="38" t="s">
        <v>1992</v>
      </c>
      <c r="C530" s="38" t="s">
        <v>1273</v>
      </c>
    </row>
    <row r="531" spans="1:3" x14ac:dyDescent="0.25">
      <c r="A531" s="38">
        <v>685</v>
      </c>
      <c r="B531" s="38" t="s">
        <v>2255</v>
      </c>
      <c r="C531" s="38" t="s">
        <v>1273</v>
      </c>
    </row>
    <row r="532" spans="1:3" x14ac:dyDescent="0.25">
      <c r="A532" s="38">
        <v>686</v>
      </c>
      <c r="B532" s="38" t="s">
        <v>2314</v>
      </c>
      <c r="C532" s="38" t="s">
        <v>1273</v>
      </c>
    </row>
    <row r="533" spans="1:3" x14ac:dyDescent="0.25">
      <c r="A533" s="38">
        <v>687</v>
      </c>
      <c r="B533" s="38" t="s">
        <v>1995</v>
      </c>
      <c r="C533" s="38" t="s">
        <v>1276</v>
      </c>
    </row>
    <row r="534" spans="1:3" x14ac:dyDescent="0.25">
      <c r="A534" s="38">
        <v>688</v>
      </c>
      <c r="B534" s="38" t="s">
        <v>2005</v>
      </c>
      <c r="C534" s="38" t="s">
        <v>1273</v>
      </c>
    </row>
    <row r="535" spans="1:3" x14ac:dyDescent="0.25">
      <c r="A535" s="38">
        <v>689</v>
      </c>
      <c r="B535" s="38" t="s">
        <v>1990</v>
      </c>
      <c r="C535" s="38" t="s">
        <v>1276</v>
      </c>
    </row>
    <row r="536" spans="1:3" x14ac:dyDescent="0.25">
      <c r="A536" s="38">
        <v>690</v>
      </c>
      <c r="B536" s="38" t="s">
        <v>1989</v>
      </c>
      <c r="C536" s="38" t="s">
        <v>1273</v>
      </c>
    </row>
    <row r="537" spans="1:3" x14ac:dyDescent="0.25">
      <c r="A537" s="38">
        <v>691</v>
      </c>
      <c r="B537" s="38" t="s">
        <v>1994</v>
      </c>
      <c r="C537" s="38" t="s">
        <v>1276</v>
      </c>
    </row>
    <row r="538" spans="1:3" x14ac:dyDescent="0.25">
      <c r="A538" s="38">
        <v>693</v>
      </c>
      <c r="B538" s="38" t="s">
        <v>2008</v>
      </c>
      <c r="C538" s="38" t="s">
        <v>1274</v>
      </c>
    </row>
    <row r="539" spans="1:3" x14ac:dyDescent="0.25">
      <c r="A539" s="38">
        <v>694</v>
      </c>
      <c r="B539" s="38" t="s">
        <v>1996</v>
      </c>
      <c r="C539" s="38" t="s">
        <v>1273</v>
      </c>
    </row>
    <row r="540" spans="1:3" x14ac:dyDescent="0.25">
      <c r="A540" s="38">
        <v>695</v>
      </c>
      <c r="B540" s="38" t="s">
        <v>2001</v>
      </c>
      <c r="C540" s="38" t="s">
        <v>1273</v>
      </c>
    </row>
    <row r="541" spans="1:3" x14ac:dyDescent="0.25">
      <c r="A541" s="38">
        <v>696</v>
      </c>
      <c r="B541" s="38" t="s">
        <v>2007</v>
      </c>
      <c r="C541" s="38" t="s">
        <v>1273</v>
      </c>
    </row>
    <row r="542" spans="1:3" x14ac:dyDescent="0.25">
      <c r="A542" s="38">
        <v>697</v>
      </c>
      <c r="B542" s="38" t="s">
        <v>2000</v>
      </c>
      <c r="C542" s="38" t="s">
        <v>1273</v>
      </c>
    </row>
    <row r="543" spans="1:3" x14ac:dyDescent="0.25">
      <c r="A543" s="38">
        <v>698</v>
      </c>
      <c r="B543" s="38" t="s">
        <v>1998</v>
      </c>
      <c r="C543" s="38" t="s">
        <v>1273</v>
      </c>
    </row>
    <row r="544" spans="1:3" x14ac:dyDescent="0.25">
      <c r="A544" s="38">
        <v>699</v>
      </c>
      <c r="B544" s="38" t="s">
        <v>2344</v>
      </c>
      <c r="C544" s="38" t="s">
        <v>1275</v>
      </c>
    </row>
    <row r="545" spans="1:3" x14ac:dyDescent="0.25">
      <c r="A545" s="38">
        <v>701</v>
      </c>
      <c r="B545" s="38" t="s">
        <v>1999</v>
      </c>
      <c r="C545" s="38" t="s">
        <v>1273</v>
      </c>
    </row>
    <row r="546" spans="1:3" x14ac:dyDescent="0.25">
      <c r="A546" s="38">
        <v>703</v>
      </c>
      <c r="B546" s="38" t="s">
        <v>1654</v>
      </c>
      <c r="C546" s="38" t="s">
        <v>1276</v>
      </c>
    </row>
    <row r="547" spans="1:3" x14ac:dyDescent="0.25">
      <c r="A547" s="38">
        <v>705</v>
      </c>
      <c r="B547" s="38" t="s">
        <v>1655</v>
      </c>
      <c r="C547" s="38" t="s">
        <v>1276</v>
      </c>
    </row>
    <row r="548" spans="1:3" x14ac:dyDescent="0.25">
      <c r="A548" s="38">
        <v>706</v>
      </c>
      <c r="B548" s="38" t="s">
        <v>2362</v>
      </c>
      <c r="C548" s="38" t="s">
        <v>1273</v>
      </c>
    </row>
    <row r="549" spans="1:3" x14ac:dyDescent="0.25">
      <c r="A549" s="38">
        <v>707</v>
      </c>
      <c r="B549" s="38" t="s">
        <v>1656</v>
      </c>
      <c r="C549" s="38" t="s">
        <v>1273</v>
      </c>
    </row>
    <row r="550" spans="1:3" x14ac:dyDescent="0.25">
      <c r="A550" s="38">
        <v>708</v>
      </c>
      <c r="B550" s="38" t="s">
        <v>1657</v>
      </c>
      <c r="C550" s="38" t="s">
        <v>1273</v>
      </c>
    </row>
    <row r="551" spans="1:3" x14ac:dyDescent="0.25">
      <c r="A551" s="38">
        <v>709</v>
      </c>
      <c r="B551" s="38" t="s">
        <v>1658</v>
      </c>
      <c r="C551" s="38" t="s">
        <v>1273</v>
      </c>
    </row>
    <row r="552" spans="1:3" x14ac:dyDescent="0.25">
      <c r="A552" s="38">
        <v>710</v>
      </c>
      <c r="B552" s="38" t="s">
        <v>1659</v>
      </c>
      <c r="C552" s="38" t="s">
        <v>1273</v>
      </c>
    </row>
    <row r="553" spans="1:3" x14ac:dyDescent="0.25">
      <c r="A553" s="38">
        <v>712</v>
      </c>
      <c r="B553" s="38" t="s">
        <v>1660</v>
      </c>
      <c r="C553" s="38" t="s">
        <v>1276</v>
      </c>
    </row>
    <row r="554" spans="1:3" x14ac:dyDescent="0.25">
      <c r="A554" s="38">
        <v>713</v>
      </c>
      <c r="B554" s="38" t="s">
        <v>1661</v>
      </c>
      <c r="C554" s="38" t="s">
        <v>1273</v>
      </c>
    </row>
    <row r="555" spans="1:3" x14ac:dyDescent="0.25">
      <c r="A555" s="38">
        <v>714</v>
      </c>
      <c r="B555" s="38" t="s">
        <v>1662</v>
      </c>
      <c r="C555" s="38" t="s">
        <v>1273</v>
      </c>
    </row>
    <row r="556" spans="1:3" x14ac:dyDescent="0.25">
      <c r="A556" s="38">
        <v>715</v>
      </c>
      <c r="B556" s="38" t="s">
        <v>1663</v>
      </c>
      <c r="C556" s="38" t="s">
        <v>1273</v>
      </c>
    </row>
    <row r="557" spans="1:3" x14ac:dyDescent="0.25">
      <c r="A557" s="38">
        <v>716</v>
      </c>
      <c r="B557" s="38" t="s">
        <v>1664</v>
      </c>
      <c r="C557" s="38" t="s">
        <v>1276</v>
      </c>
    </row>
    <row r="558" spans="1:3" x14ac:dyDescent="0.25">
      <c r="A558" s="38">
        <v>717</v>
      </c>
      <c r="B558" s="38" t="s">
        <v>1665</v>
      </c>
      <c r="C558" s="38" t="s">
        <v>1273</v>
      </c>
    </row>
    <row r="559" spans="1:3" x14ac:dyDescent="0.25">
      <c r="A559" s="38">
        <v>718</v>
      </c>
      <c r="B559" s="38" t="s">
        <v>1666</v>
      </c>
      <c r="C559" s="38" t="s">
        <v>1273</v>
      </c>
    </row>
    <row r="560" spans="1:3" x14ac:dyDescent="0.25">
      <c r="A560" s="38">
        <v>719</v>
      </c>
      <c r="B560" s="38" t="s">
        <v>1667</v>
      </c>
      <c r="C560" s="38" t="s">
        <v>1273</v>
      </c>
    </row>
    <row r="561" spans="1:3" x14ac:dyDescent="0.25">
      <c r="A561" s="38">
        <v>720</v>
      </c>
      <c r="B561" s="38" t="s">
        <v>1668</v>
      </c>
      <c r="C561" s="38" t="s">
        <v>1276</v>
      </c>
    </row>
    <row r="562" spans="1:3" x14ac:dyDescent="0.25">
      <c r="A562" s="38">
        <v>721</v>
      </c>
      <c r="B562" s="38" t="s">
        <v>1669</v>
      </c>
      <c r="C562" s="38" t="s">
        <v>1273</v>
      </c>
    </row>
    <row r="563" spans="1:3" x14ac:dyDescent="0.25">
      <c r="A563" s="38">
        <v>722</v>
      </c>
      <c r="B563" s="38" t="s">
        <v>1670</v>
      </c>
      <c r="C563" s="38" t="s">
        <v>1273</v>
      </c>
    </row>
    <row r="564" spans="1:3" x14ac:dyDescent="0.25">
      <c r="A564" s="38">
        <v>723</v>
      </c>
      <c r="B564" s="38" t="s">
        <v>1671</v>
      </c>
      <c r="C564" s="38" t="s">
        <v>1273</v>
      </c>
    </row>
    <row r="565" spans="1:3" x14ac:dyDescent="0.25">
      <c r="A565" s="38">
        <v>724</v>
      </c>
      <c r="B565" s="38" t="s">
        <v>1672</v>
      </c>
      <c r="C565" s="38" t="s">
        <v>1273</v>
      </c>
    </row>
    <row r="566" spans="1:3" x14ac:dyDescent="0.25">
      <c r="A566" s="38">
        <v>725</v>
      </c>
      <c r="B566" s="38" t="s">
        <v>1673</v>
      </c>
      <c r="C566" s="38" t="s">
        <v>1273</v>
      </c>
    </row>
    <row r="567" spans="1:3" x14ac:dyDescent="0.25">
      <c r="A567" s="38">
        <v>726</v>
      </c>
      <c r="B567" s="38" t="s">
        <v>1674</v>
      </c>
      <c r="C567" s="38" t="s">
        <v>1273</v>
      </c>
    </row>
    <row r="568" spans="1:3" x14ac:dyDescent="0.25">
      <c r="A568" s="38">
        <v>727</v>
      </c>
      <c r="B568" s="38" t="s">
        <v>1675</v>
      </c>
      <c r="C568" s="38" t="s">
        <v>1276</v>
      </c>
    </row>
    <row r="569" spans="1:3" x14ac:dyDescent="0.25">
      <c r="A569" s="38">
        <v>728</v>
      </c>
      <c r="B569" s="38" t="s">
        <v>1676</v>
      </c>
      <c r="C569" s="38" t="s">
        <v>1276</v>
      </c>
    </row>
    <row r="570" spans="1:3" x14ac:dyDescent="0.25">
      <c r="A570" s="38">
        <v>729</v>
      </c>
      <c r="B570" s="38" t="s">
        <v>1677</v>
      </c>
      <c r="C570" s="38" t="s">
        <v>1276</v>
      </c>
    </row>
    <row r="571" spans="1:3" x14ac:dyDescent="0.25">
      <c r="A571" s="38">
        <v>730</v>
      </c>
      <c r="B571" s="38" t="s">
        <v>1678</v>
      </c>
      <c r="C571" s="38" t="s">
        <v>1275</v>
      </c>
    </row>
    <row r="572" spans="1:3" x14ac:dyDescent="0.25">
      <c r="A572" s="38">
        <v>731</v>
      </c>
      <c r="B572" s="38" t="s">
        <v>1679</v>
      </c>
      <c r="C572" s="38" t="s">
        <v>1276</v>
      </c>
    </row>
    <row r="573" spans="1:3" x14ac:dyDescent="0.25">
      <c r="A573" s="38">
        <v>732</v>
      </c>
      <c r="B573" s="38" t="s">
        <v>1680</v>
      </c>
      <c r="C573" s="38" t="s">
        <v>1276</v>
      </c>
    </row>
    <row r="574" spans="1:3" x14ac:dyDescent="0.25">
      <c r="A574" s="38">
        <v>733</v>
      </c>
      <c r="B574" s="38" t="s">
        <v>1681</v>
      </c>
      <c r="C574" s="38" t="s">
        <v>1275</v>
      </c>
    </row>
    <row r="575" spans="1:3" x14ac:dyDescent="0.25">
      <c r="A575" s="38">
        <v>734</v>
      </c>
      <c r="B575" s="38" t="s">
        <v>1682</v>
      </c>
      <c r="C575" s="38" t="s">
        <v>1273</v>
      </c>
    </row>
    <row r="576" spans="1:3" x14ac:dyDescent="0.25">
      <c r="A576" s="38">
        <v>735</v>
      </c>
      <c r="B576" s="38" t="s">
        <v>1683</v>
      </c>
      <c r="C576" s="38" t="s">
        <v>1273</v>
      </c>
    </row>
    <row r="577" spans="1:3" x14ac:dyDescent="0.25">
      <c r="A577" s="38">
        <v>736</v>
      </c>
      <c r="B577" s="38" t="s">
        <v>1684</v>
      </c>
      <c r="C577" s="38" t="s">
        <v>1276</v>
      </c>
    </row>
    <row r="578" spans="1:3" x14ac:dyDescent="0.25">
      <c r="A578" s="38">
        <v>737</v>
      </c>
      <c r="B578" s="38" t="s">
        <v>1685</v>
      </c>
      <c r="C578" s="38" t="s">
        <v>1276</v>
      </c>
    </row>
    <row r="579" spans="1:3" x14ac:dyDescent="0.25">
      <c r="A579" s="38">
        <v>738</v>
      </c>
      <c r="B579" s="38" t="s">
        <v>1686</v>
      </c>
      <c r="C579" s="38" t="s">
        <v>1273</v>
      </c>
    </row>
    <row r="580" spans="1:3" x14ac:dyDescent="0.25">
      <c r="A580" s="38">
        <v>739</v>
      </c>
      <c r="B580" s="38" t="s">
        <v>1687</v>
      </c>
      <c r="C580" s="38" t="s">
        <v>1273</v>
      </c>
    </row>
    <row r="581" spans="1:3" x14ac:dyDescent="0.25">
      <c r="A581" s="38">
        <v>740</v>
      </c>
      <c r="B581" s="38" t="s">
        <v>1688</v>
      </c>
      <c r="C581" s="38" t="s">
        <v>1276</v>
      </c>
    </row>
    <row r="582" spans="1:3" x14ac:dyDescent="0.25">
      <c r="A582" s="38">
        <v>741</v>
      </c>
      <c r="B582" s="38" t="s">
        <v>2254</v>
      </c>
      <c r="C582" s="38" t="s">
        <v>1276</v>
      </c>
    </row>
    <row r="583" spans="1:3" x14ac:dyDescent="0.25">
      <c r="A583" s="38">
        <v>742</v>
      </c>
      <c r="B583" s="38" t="s">
        <v>1689</v>
      </c>
      <c r="C583" s="38" t="s">
        <v>1274</v>
      </c>
    </row>
    <row r="584" spans="1:3" x14ac:dyDescent="0.25">
      <c r="A584" s="38">
        <v>743</v>
      </c>
      <c r="B584" s="38" t="s">
        <v>1690</v>
      </c>
      <c r="C584" s="38" t="s">
        <v>1273</v>
      </c>
    </row>
    <row r="585" spans="1:3" x14ac:dyDescent="0.25">
      <c r="A585" s="38">
        <v>744</v>
      </c>
      <c r="B585" s="38" t="s">
        <v>1691</v>
      </c>
      <c r="C585" s="38" t="s">
        <v>1273</v>
      </c>
    </row>
    <row r="586" spans="1:3" x14ac:dyDescent="0.25">
      <c r="A586" s="38">
        <v>745</v>
      </c>
      <c r="B586" s="38" t="s">
        <v>1692</v>
      </c>
      <c r="C586" s="38" t="s">
        <v>1273</v>
      </c>
    </row>
    <row r="587" spans="1:3" x14ac:dyDescent="0.25">
      <c r="A587" s="38">
        <v>746</v>
      </c>
      <c r="B587" s="38" t="s">
        <v>1693</v>
      </c>
      <c r="C587" s="38" t="s">
        <v>1276</v>
      </c>
    </row>
    <row r="588" spans="1:3" x14ac:dyDescent="0.25">
      <c r="A588" s="38">
        <v>747</v>
      </c>
      <c r="B588" s="38" t="s">
        <v>1694</v>
      </c>
      <c r="C588" s="38" t="s">
        <v>1276</v>
      </c>
    </row>
    <row r="589" spans="1:3" x14ac:dyDescent="0.25">
      <c r="A589" s="38">
        <v>748</v>
      </c>
      <c r="B589" s="38" t="s">
        <v>2370</v>
      </c>
      <c r="C589" s="38" t="s">
        <v>1276</v>
      </c>
    </row>
    <row r="590" spans="1:3" x14ac:dyDescent="0.25">
      <c r="A590" s="38">
        <v>749</v>
      </c>
      <c r="B590" s="38" t="s">
        <v>1695</v>
      </c>
      <c r="C590" s="38" t="s">
        <v>1276</v>
      </c>
    </row>
    <row r="591" spans="1:3" x14ac:dyDescent="0.25">
      <c r="A591" s="38">
        <v>750</v>
      </c>
      <c r="B591" s="38" t="s">
        <v>1696</v>
      </c>
      <c r="C591" s="38" t="s">
        <v>1275</v>
      </c>
    </row>
    <row r="592" spans="1:3" x14ac:dyDescent="0.25">
      <c r="A592" s="38">
        <v>751</v>
      </c>
      <c r="B592" s="38" t="s">
        <v>2253</v>
      </c>
      <c r="C592" s="38" t="s">
        <v>1275</v>
      </c>
    </row>
    <row r="593" spans="1:3" x14ac:dyDescent="0.25">
      <c r="A593" s="38">
        <v>752</v>
      </c>
      <c r="B593" s="38" t="s">
        <v>1697</v>
      </c>
      <c r="C593" s="38" t="s">
        <v>1276</v>
      </c>
    </row>
    <row r="594" spans="1:3" x14ac:dyDescent="0.25">
      <c r="A594" s="38">
        <v>753</v>
      </c>
      <c r="B594" s="38" t="s">
        <v>1698</v>
      </c>
      <c r="C594" s="38" t="s">
        <v>1273</v>
      </c>
    </row>
    <row r="595" spans="1:3" x14ac:dyDescent="0.25">
      <c r="A595" s="38">
        <v>754</v>
      </c>
      <c r="B595" s="38" t="s">
        <v>1699</v>
      </c>
      <c r="C595" s="38" t="s">
        <v>1276</v>
      </c>
    </row>
    <row r="596" spans="1:3" x14ac:dyDescent="0.25">
      <c r="A596" s="38">
        <v>755</v>
      </c>
      <c r="B596" s="38" t="s">
        <v>1700</v>
      </c>
      <c r="C596" s="38" t="s">
        <v>1273</v>
      </c>
    </row>
    <row r="597" spans="1:3" x14ac:dyDescent="0.25">
      <c r="A597" s="38">
        <v>756</v>
      </c>
      <c r="B597" s="38" t="s">
        <v>1701</v>
      </c>
      <c r="C597" s="38" t="s">
        <v>1276</v>
      </c>
    </row>
    <row r="598" spans="1:3" x14ac:dyDescent="0.25">
      <c r="A598" s="38">
        <v>757</v>
      </c>
      <c r="B598" s="38" t="s">
        <v>1702</v>
      </c>
      <c r="C598" s="38" t="s">
        <v>1276</v>
      </c>
    </row>
    <row r="599" spans="1:3" x14ac:dyDescent="0.25">
      <c r="A599" s="38">
        <v>758</v>
      </c>
      <c r="B599" s="38" t="s">
        <v>2405</v>
      </c>
      <c r="C599" s="38" t="s">
        <v>1276</v>
      </c>
    </row>
    <row r="600" spans="1:3" x14ac:dyDescent="0.25">
      <c r="A600" s="38">
        <v>759</v>
      </c>
      <c r="B600" s="38" t="s">
        <v>1703</v>
      </c>
      <c r="C600" s="38" t="s">
        <v>1273</v>
      </c>
    </row>
    <row r="601" spans="1:3" x14ac:dyDescent="0.25">
      <c r="A601" s="38">
        <v>760</v>
      </c>
      <c r="B601" s="38" t="s">
        <v>1704</v>
      </c>
      <c r="C601" s="38" t="s">
        <v>1276</v>
      </c>
    </row>
    <row r="602" spans="1:3" x14ac:dyDescent="0.25">
      <c r="A602" s="38">
        <v>761</v>
      </c>
      <c r="B602" s="38" t="s">
        <v>1705</v>
      </c>
      <c r="C602" s="38" t="s">
        <v>1273</v>
      </c>
    </row>
    <row r="603" spans="1:3" x14ac:dyDescent="0.25">
      <c r="A603" s="38">
        <v>763</v>
      </c>
      <c r="B603" s="38" t="s">
        <v>1706</v>
      </c>
      <c r="C603" s="38" t="s">
        <v>1276</v>
      </c>
    </row>
    <row r="604" spans="1:3" x14ac:dyDescent="0.25">
      <c r="A604" s="38">
        <v>764</v>
      </c>
      <c r="B604" s="38" t="s">
        <v>1707</v>
      </c>
      <c r="C604" s="38" t="s">
        <v>1275</v>
      </c>
    </row>
    <row r="605" spans="1:3" x14ac:dyDescent="0.25">
      <c r="A605" s="38">
        <v>765</v>
      </c>
      <c r="B605" s="38" t="s">
        <v>1708</v>
      </c>
      <c r="C605" s="38" t="s">
        <v>1275</v>
      </c>
    </row>
    <row r="606" spans="1:3" x14ac:dyDescent="0.25">
      <c r="A606" s="38">
        <v>766</v>
      </c>
      <c r="B606" s="38" t="s">
        <v>1709</v>
      </c>
      <c r="C606" s="38" t="s">
        <v>1275</v>
      </c>
    </row>
    <row r="607" spans="1:3" x14ac:dyDescent="0.25">
      <c r="A607" s="38">
        <v>767</v>
      </c>
      <c r="B607" s="38" t="s">
        <v>2348</v>
      </c>
      <c r="C607" s="38" t="s">
        <v>1275</v>
      </c>
    </row>
    <row r="608" spans="1:3" x14ac:dyDescent="0.25">
      <c r="A608" s="38">
        <v>768</v>
      </c>
      <c r="B608" s="38" t="s">
        <v>2322</v>
      </c>
      <c r="C608" s="38" t="s">
        <v>1273</v>
      </c>
    </row>
    <row r="609" spans="1:3" x14ac:dyDescent="0.25">
      <c r="A609" s="38">
        <v>769</v>
      </c>
      <c r="B609" s="38" t="s">
        <v>2190</v>
      </c>
      <c r="C609" s="38" t="s">
        <v>1273</v>
      </c>
    </row>
    <row r="610" spans="1:3" x14ac:dyDescent="0.25">
      <c r="A610" s="38">
        <v>770</v>
      </c>
      <c r="B610" s="38" t="s">
        <v>1710</v>
      </c>
      <c r="C610" s="38" t="s">
        <v>1276</v>
      </c>
    </row>
    <row r="611" spans="1:3" x14ac:dyDescent="0.25">
      <c r="A611" s="38">
        <v>771</v>
      </c>
      <c r="B611" s="38" t="s">
        <v>1711</v>
      </c>
      <c r="C611" s="38" t="s">
        <v>1276</v>
      </c>
    </row>
    <row r="612" spans="1:3" x14ac:dyDescent="0.25">
      <c r="A612" s="38">
        <v>772</v>
      </c>
      <c r="B612" s="38" t="s">
        <v>1712</v>
      </c>
      <c r="C612" s="38" t="s">
        <v>1274</v>
      </c>
    </row>
    <row r="613" spans="1:3" x14ac:dyDescent="0.25">
      <c r="A613" s="38">
        <v>773</v>
      </c>
      <c r="B613" s="38" t="s">
        <v>1713</v>
      </c>
      <c r="C613" s="38" t="s">
        <v>1274</v>
      </c>
    </row>
    <row r="614" spans="1:3" x14ac:dyDescent="0.25">
      <c r="A614" s="38">
        <v>774</v>
      </c>
      <c r="B614" s="38" t="s">
        <v>1714</v>
      </c>
      <c r="C614" s="38" t="s">
        <v>1276</v>
      </c>
    </row>
    <row r="615" spans="1:3" x14ac:dyDescent="0.25">
      <c r="A615" s="38">
        <v>775</v>
      </c>
      <c r="B615" s="38" t="s">
        <v>2356</v>
      </c>
      <c r="C615" s="38" t="s">
        <v>1276</v>
      </c>
    </row>
    <row r="616" spans="1:3" x14ac:dyDescent="0.25">
      <c r="A616" s="38">
        <v>776</v>
      </c>
      <c r="B616" s="38" t="s">
        <v>1715</v>
      </c>
      <c r="C616" s="38" t="s">
        <v>1274</v>
      </c>
    </row>
    <row r="617" spans="1:3" x14ac:dyDescent="0.25">
      <c r="A617" s="38">
        <v>777</v>
      </c>
      <c r="B617" s="38" t="s">
        <v>1716</v>
      </c>
      <c r="C617" s="38" t="s">
        <v>1274</v>
      </c>
    </row>
    <row r="618" spans="1:3" x14ac:dyDescent="0.25">
      <c r="A618" s="38">
        <v>778</v>
      </c>
      <c r="B618" s="38" t="s">
        <v>1717</v>
      </c>
      <c r="C618" s="38" t="s">
        <v>1276</v>
      </c>
    </row>
    <row r="619" spans="1:3" x14ac:dyDescent="0.25">
      <c r="A619" s="38">
        <v>779</v>
      </c>
      <c r="B619" s="38" t="s">
        <v>1718</v>
      </c>
      <c r="C619" s="38" t="s">
        <v>1276</v>
      </c>
    </row>
    <row r="620" spans="1:3" x14ac:dyDescent="0.25">
      <c r="A620" s="38">
        <v>780</v>
      </c>
      <c r="B620" s="38" t="s">
        <v>1719</v>
      </c>
      <c r="C620" s="38" t="s">
        <v>1275</v>
      </c>
    </row>
    <row r="621" spans="1:3" x14ac:dyDescent="0.25">
      <c r="A621" s="38">
        <v>781</v>
      </c>
      <c r="B621" s="38" t="s">
        <v>1720</v>
      </c>
      <c r="C621" s="38" t="s">
        <v>1275</v>
      </c>
    </row>
    <row r="622" spans="1:3" x14ac:dyDescent="0.25">
      <c r="A622" s="38">
        <v>782</v>
      </c>
      <c r="B622" s="38" t="s">
        <v>2325</v>
      </c>
      <c r="C622" s="38" t="s">
        <v>1276</v>
      </c>
    </row>
    <row r="623" spans="1:3" x14ac:dyDescent="0.25">
      <c r="A623" s="38">
        <v>783</v>
      </c>
      <c r="B623" s="38" t="s">
        <v>1721</v>
      </c>
      <c r="C623" s="38" t="s">
        <v>1275</v>
      </c>
    </row>
    <row r="624" spans="1:3" x14ac:dyDescent="0.25">
      <c r="A624" s="38">
        <v>784</v>
      </c>
      <c r="B624" s="38" t="s">
        <v>1722</v>
      </c>
      <c r="C624" s="38" t="s">
        <v>1273</v>
      </c>
    </row>
    <row r="625" spans="1:3" x14ac:dyDescent="0.25">
      <c r="A625" s="38">
        <v>785</v>
      </c>
      <c r="B625" s="38" t="s">
        <v>2366</v>
      </c>
      <c r="C625" s="38" t="s">
        <v>1273</v>
      </c>
    </row>
    <row r="626" spans="1:3" x14ac:dyDescent="0.25">
      <c r="A626" s="38">
        <v>786</v>
      </c>
      <c r="B626" s="38" t="s">
        <v>1723</v>
      </c>
      <c r="C626" s="38" t="s">
        <v>1273</v>
      </c>
    </row>
    <row r="627" spans="1:3" x14ac:dyDescent="0.25">
      <c r="A627" s="38">
        <v>787</v>
      </c>
      <c r="B627" s="38" t="s">
        <v>1724</v>
      </c>
      <c r="C627" s="38" t="s">
        <v>1273</v>
      </c>
    </row>
    <row r="628" spans="1:3" x14ac:dyDescent="0.25">
      <c r="A628" s="38">
        <v>788</v>
      </c>
      <c r="B628" s="38" t="s">
        <v>1725</v>
      </c>
      <c r="C628" s="38" t="s">
        <v>1273</v>
      </c>
    </row>
    <row r="629" spans="1:3" x14ac:dyDescent="0.25">
      <c r="A629" s="38">
        <v>789</v>
      </c>
      <c r="B629" s="38" t="s">
        <v>2191</v>
      </c>
      <c r="C629" s="38" t="s">
        <v>1274</v>
      </c>
    </row>
    <row r="630" spans="1:3" x14ac:dyDescent="0.25">
      <c r="A630" s="38">
        <v>790</v>
      </c>
      <c r="B630" s="38" t="s">
        <v>1726</v>
      </c>
      <c r="C630" s="38" t="s">
        <v>1273</v>
      </c>
    </row>
    <row r="631" spans="1:3" x14ac:dyDescent="0.25">
      <c r="A631" s="38">
        <v>791</v>
      </c>
      <c r="B631" s="38" t="s">
        <v>1727</v>
      </c>
      <c r="C631" s="38" t="s">
        <v>1273</v>
      </c>
    </row>
    <row r="632" spans="1:3" x14ac:dyDescent="0.25">
      <c r="A632" s="38">
        <v>792</v>
      </c>
      <c r="B632" s="38" t="s">
        <v>2192</v>
      </c>
      <c r="C632" s="38" t="s">
        <v>1273</v>
      </c>
    </row>
    <row r="633" spans="1:3" x14ac:dyDescent="0.25">
      <c r="A633" s="38">
        <v>793</v>
      </c>
      <c r="B633" s="38" t="s">
        <v>2173</v>
      </c>
      <c r="C633" s="38" t="s">
        <v>1273</v>
      </c>
    </row>
    <row r="634" spans="1:3" x14ac:dyDescent="0.25">
      <c r="A634" s="38">
        <v>794</v>
      </c>
      <c r="B634" s="38" t="s">
        <v>1728</v>
      </c>
      <c r="C634" s="38" t="s">
        <v>1273</v>
      </c>
    </row>
    <row r="635" spans="1:3" x14ac:dyDescent="0.25">
      <c r="A635" s="38">
        <v>795</v>
      </c>
      <c r="B635" s="38" t="s">
        <v>1729</v>
      </c>
      <c r="C635" s="38" t="s">
        <v>1274</v>
      </c>
    </row>
    <row r="636" spans="1:3" x14ac:dyDescent="0.25">
      <c r="A636" s="38">
        <v>796</v>
      </c>
      <c r="B636" s="38" t="s">
        <v>1730</v>
      </c>
      <c r="C636" s="38" t="s">
        <v>1276</v>
      </c>
    </row>
    <row r="637" spans="1:3" s="75" customFormat="1" x14ac:dyDescent="0.25">
      <c r="A637" s="83">
        <v>797</v>
      </c>
      <c r="B637" s="83" t="s">
        <v>2463</v>
      </c>
      <c r="C637" s="83" t="s">
        <v>1273</v>
      </c>
    </row>
    <row r="638" spans="1:3" x14ac:dyDescent="0.25">
      <c r="A638" s="38">
        <v>798</v>
      </c>
      <c r="B638" s="38" t="s">
        <v>2271</v>
      </c>
      <c r="C638" s="38" t="s">
        <v>1274</v>
      </c>
    </row>
    <row r="639" spans="1:3" x14ac:dyDescent="0.25">
      <c r="A639" s="38">
        <v>799</v>
      </c>
      <c r="B639" s="38" t="s">
        <v>1731</v>
      </c>
      <c r="C639" s="38" t="s">
        <v>1276</v>
      </c>
    </row>
    <row r="640" spans="1:3" x14ac:dyDescent="0.25">
      <c r="A640" s="38">
        <v>800</v>
      </c>
      <c r="B640" s="38" t="s">
        <v>1732</v>
      </c>
      <c r="C640" s="38" t="s">
        <v>1273</v>
      </c>
    </row>
    <row r="641" spans="1:3" x14ac:dyDescent="0.25">
      <c r="A641" s="38">
        <v>801</v>
      </c>
      <c r="B641" s="38" t="s">
        <v>1733</v>
      </c>
      <c r="C641" s="38" t="s">
        <v>1273</v>
      </c>
    </row>
    <row r="642" spans="1:3" x14ac:dyDescent="0.25">
      <c r="A642" s="38">
        <v>802</v>
      </c>
      <c r="B642" s="38" t="s">
        <v>2393</v>
      </c>
      <c r="C642" s="38" t="s">
        <v>1274</v>
      </c>
    </row>
    <row r="643" spans="1:3" x14ac:dyDescent="0.25">
      <c r="A643" s="38">
        <v>803</v>
      </c>
      <c r="B643" s="38" t="s">
        <v>1734</v>
      </c>
      <c r="C643" s="38" t="s">
        <v>1274</v>
      </c>
    </row>
    <row r="644" spans="1:3" x14ac:dyDescent="0.25">
      <c r="A644" s="38">
        <v>804</v>
      </c>
      <c r="B644" s="38" t="s">
        <v>2332</v>
      </c>
      <c r="C644" s="38" t="s">
        <v>1274</v>
      </c>
    </row>
    <row r="645" spans="1:3" x14ac:dyDescent="0.25">
      <c r="A645" s="38">
        <v>805</v>
      </c>
      <c r="B645" s="38" t="s">
        <v>1735</v>
      </c>
      <c r="C645" s="38" t="s">
        <v>1276</v>
      </c>
    </row>
    <row r="646" spans="1:3" x14ac:dyDescent="0.25">
      <c r="A646" s="38">
        <v>806</v>
      </c>
      <c r="B646" s="38" t="s">
        <v>2386</v>
      </c>
      <c r="C646" s="38" t="s">
        <v>1276</v>
      </c>
    </row>
    <row r="647" spans="1:3" x14ac:dyDescent="0.25">
      <c r="A647" s="38">
        <v>807</v>
      </c>
      <c r="B647" s="38" t="s">
        <v>2358</v>
      </c>
      <c r="C647" s="38" t="s">
        <v>1276</v>
      </c>
    </row>
    <row r="648" spans="1:3" x14ac:dyDescent="0.25">
      <c r="A648" s="38">
        <v>808</v>
      </c>
      <c r="B648" s="38" t="s">
        <v>1736</v>
      </c>
      <c r="C648" s="38" t="s">
        <v>1276</v>
      </c>
    </row>
    <row r="649" spans="1:3" x14ac:dyDescent="0.25">
      <c r="A649" s="38">
        <v>809</v>
      </c>
      <c r="B649" s="38" t="s">
        <v>2250</v>
      </c>
      <c r="C649" s="38" t="s">
        <v>1276</v>
      </c>
    </row>
    <row r="650" spans="1:3" x14ac:dyDescent="0.25">
      <c r="A650" s="38">
        <v>810</v>
      </c>
      <c r="B650" s="38" t="s">
        <v>1737</v>
      </c>
      <c r="C650" s="38" t="s">
        <v>1273</v>
      </c>
    </row>
    <row r="651" spans="1:3" x14ac:dyDescent="0.25">
      <c r="A651" s="38">
        <v>811</v>
      </c>
      <c r="B651" s="38" t="s">
        <v>1738</v>
      </c>
      <c r="C651" s="38" t="s">
        <v>1273</v>
      </c>
    </row>
    <row r="652" spans="1:3" x14ac:dyDescent="0.25">
      <c r="A652" s="38">
        <v>812</v>
      </c>
      <c r="B652" s="38" t="s">
        <v>1739</v>
      </c>
      <c r="C652" s="38" t="s">
        <v>1273</v>
      </c>
    </row>
    <row r="653" spans="1:3" x14ac:dyDescent="0.25">
      <c r="A653" s="38">
        <v>813</v>
      </c>
      <c r="B653" s="38" t="s">
        <v>2163</v>
      </c>
      <c r="C653" s="38" t="s">
        <v>1273</v>
      </c>
    </row>
    <row r="654" spans="1:3" x14ac:dyDescent="0.25">
      <c r="A654" s="38">
        <v>815</v>
      </c>
      <c r="B654" s="38" t="s">
        <v>1740</v>
      </c>
      <c r="C654" s="38" t="s">
        <v>1273</v>
      </c>
    </row>
    <row r="655" spans="1:3" x14ac:dyDescent="0.25">
      <c r="A655" s="38">
        <v>816</v>
      </c>
      <c r="B655" s="38" t="s">
        <v>1741</v>
      </c>
      <c r="C655" s="38" t="s">
        <v>1273</v>
      </c>
    </row>
    <row r="656" spans="1:3" x14ac:dyDescent="0.25">
      <c r="A656" s="38">
        <v>817</v>
      </c>
      <c r="B656" s="38" t="s">
        <v>1742</v>
      </c>
      <c r="C656" s="38" t="s">
        <v>1275</v>
      </c>
    </row>
    <row r="657" spans="1:3" x14ac:dyDescent="0.25">
      <c r="A657" s="38">
        <v>818</v>
      </c>
      <c r="B657" s="38" t="s">
        <v>1743</v>
      </c>
      <c r="C657" s="38" t="s">
        <v>1273</v>
      </c>
    </row>
    <row r="658" spans="1:3" x14ac:dyDescent="0.25">
      <c r="A658" s="38">
        <v>819</v>
      </c>
      <c r="B658" s="38" t="s">
        <v>1744</v>
      </c>
      <c r="C658" s="38" t="s">
        <v>1276</v>
      </c>
    </row>
    <row r="659" spans="1:3" x14ac:dyDescent="0.25">
      <c r="A659" s="38">
        <v>821</v>
      </c>
      <c r="B659" s="38" t="s">
        <v>1745</v>
      </c>
      <c r="C659" s="38" t="s">
        <v>1273</v>
      </c>
    </row>
    <row r="660" spans="1:3" x14ac:dyDescent="0.25">
      <c r="A660" s="38">
        <v>822</v>
      </c>
      <c r="B660" s="38" t="s">
        <v>1746</v>
      </c>
      <c r="C660" s="38" t="s">
        <v>1274</v>
      </c>
    </row>
    <row r="661" spans="1:3" x14ac:dyDescent="0.25">
      <c r="A661" s="38">
        <v>823</v>
      </c>
      <c r="B661" s="38" t="s">
        <v>1747</v>
      </c>
      <c r="C661" s="38" t="s">
        <v>1273</v>
      </c>
    </row>
    <row r="662" spans="1:3" x14ac:dyDescent="0.25">
      <c r="A662" s="38">
        <v>824</v>
      </c>
      <c r="B662" s="38" t="s">
        <v>1748</v>
      </c>
      <c r="C662" s="38" t="s">
        <v>1274</v>
      </c>
    </row>
    <row r="663" spans="1:3" x14ac:dyDescent="0.25">
      <c r="A663" s="38">
        <v>825</v>
      </c>
      <c r="B663" s="38" t="s">
        <v>1749</v>
      </c>
      <c r="C663" s="38" t="s">
        <v>1275</v>
      </c>
    </row>
    <row r="664" spans="1:3" x14ac:dyDescent="0.25">
      <c r="A664" s="38">
        <v>826</v>
      </c>
      <c r="B664" s="38" t="s">
        <v>1750</v>
      </c>
      <c r="C664" s="38" t="s">
        <v>1273</v>
      </c>
    </row>
    <row r="665" spans="1:3" x14ac:dyDescent="0.25">
      <c r="A665" s="38">
        <v>827</v>
      </c>
      <c r="B665" s="38" t="s">
        <v>1751</v>
      </c>
      <c r="C665" s="38" t="s">
        <v>1273</v>
      </c>
    </row>
    <row r="666" spans="1:3" x14ac:dyDescent="0.25">
      <c r="A666" s="38">
        <v>828</v>
      </c>
      <c r="B666" s="38" t="s">
        <v>1752</v>
      </c>
      <c r="C666" s="38" t="s">
        <v>1273</v>
      </c>
    </row>
    <row r="667" spans="1:3" x14ac:dyDescent="0.25">
      <c r="A667" s="38">
        <v>829</v>
      </c>
      <c r="B667" s="38" t="s">
        <v>1753</v>
      </c>
      <c r="C667" s="38" t="s">
        <v>1275</v>
      </c>
    </row>
    <row r="668" spans="1:3" x14ac:dyDescent="0.25">
      <c r="A668" s="38">
        <v>830</v>
      </c>
      <c r="B668" s="38" t="s">
        <v>1754</v>
      </c>
      <c r="C668" s="38" t="s">
        <v>1274</v>
      </c>
    </row>
    <row r="669" spans="1:3" x14ac:dyDescent="0.25">
      <c r="A669" s="38">
        <v>831</v>
      </c>
      <c r="B669" s="38" t="s">
        <v>1755</v>
      </c>
      <c r="C669" s="38" t="s">
        <v>1275</v>
      </c>
    </row>
    <row r="670" spans="1:3" x14ac:dyDescent="0.25">
      <c r="A670" s="38">
        <v>832</v>
      </c>
      <c r="B670" s="38" t="s">
        <v>1756</v>
      </c>
      <c r="C670" s="38" t="s">
        <v>1276</v>
      </c>
    </row>
    <row r="671" spans="1:3" x14ac:dyDescent="0.25">
      <c r="A671" s="38">
        <v>833</v>
      </c>
      <c r="B671" s="38" t="s">
        <v>1757</v>
      </c>
      <c r="C671" s="38" t="s">
        <v>1273</v>
      </c>
    </row>
    <row r="672" spans="1:3" x14ac:dyDescent="0.25">
      <c r="A672" s="38">
        <v>834</v>
      </c>
      <c r="B672" s="38" t="s">
        <v>1758</v>
      </c>
      <c r="C672" s="38" t="s">
        <v>1273</v>
      </c>
    </row>
    <row r="673" spans="1:3" x14ac:dyDescent="0.25">
      <c r="A673" s="38">
        <v>835</v>
      </c>
      <c r="B673" s="38" t="s">
        <v>1759</v>
      </c>
      <c r="C673" s="38" t="s">
        <v>1273</v>
      </c>
    </row>
    <row r="674" spans="1:3" x14ac:dyDescent="0.25">
      <c r="A674" s="38">
        <v>836</v>
      </c>
      <c r="B674" s="38" t="s">
        <v>1760</v>
      </c>
      <c r="C674" s="38" t="s">
        <v>1273</v>
      </c>
    </row>
    <row r="675" spans="1:3" x14ac:dyDescent="0.25">
      <c r="A675" s="38">
        <v>837</v>
      </c>
      <c r="B675" s="38" t="s">
        <v>2249</v>
      </c>
      <c r="C675" s="38" t="s">
        <v>1276</v>
      </c>
    </row>
    <row r="676" spans="1:3" x14ac:dyDescent="0.25">
      <c r="A676" s="38">
        <v>838</v>
      </c>
      <c r="B676" s="38" t="s">
        <v>1761</v>
      </c>
      <c r="C676" s="38" t="s">
        <v>1274</v>
      </c>
    </row>
    <row r="677" spans="1:3" x14ac:dyDescent="0.25">
      <c r="A677" s="38">
        <v>839</v>
      </c>
      <c r="B677" s="38" t="s">
        <v>1762</v>
      </c>
      <c r="C677" s="38" t="s">
        <v>1273</v>
      </c>
    </row>
    <row r="678" spans="1:3" x14ac:dyDescent="0.25">
      <c r="A678" s="38">
        <v>840</v>
      </c>
      <c r="B678" s="38" t="s">
        <v>2380</v>
      </c>
      <c r="C678" s="38" t="s">
        <v>1276</v>
      </c>
    </row>
    <row r="679" spans="1:3" x14ac:dyDescent="0.25">
      <c r="A679" s="38">
        <v>841</v>
      </c>
      <c r="B679" s="38" t="s">
        <v>1763</v>
      </c>
      <c r="C679" s="38" t="s">
        <v>1273</v>
      </c>
    </row>
    <row r="680" spans="1:3" x14ac:dyDescent="0.25">
      <c r="A680" s="38">
        <v>842</v>
      </c>
      <c r="B680" s="38" t="s">
        <v>1764</v>
      </c>
      <c r="C680" s="38" t="s">
        <v>1274</v>
      </c>
    </row>
    <row r="681" spans="1:3" x14ac:dyDescent="0.25">
      <c r="A681" s="38">
        <v>843</v>
      </c>
      <c r="B681" s="38" t="s">
        <v>1765</v>
      </c>
      <c r="C681" s="38" t="s">
        <v>1274</v>
      </c>
    </row>
    <row r="682" spans="1:3" x14ac:dyDescent="0.25">
      <c r="A682" s="38">
        <v>844</v>
      </c>
      <c r="B682" s="38" t="s">
        <v>1766</v>
      </c>
      <c r="C682" s="38" t="s">
        <v>1274</v>
      </c>
    </row>
    <row r="683" spans="1:3" x14ac:dyDescent="0.25">
      <c r="A683" s="38">
        <v>845</v>
      </c>
      <c r="B683" s="38" t="s">
        <v>1767</v>
      </c>
      <c r="C683" s="38" t="s">
        <v>1273</v>
      </c>
    </row>
    <row r="684" spans="1:3" x14ac:dyDescent="0.25">
      <c r="A684" s="38">
        <v>849</v>
      </c>
      <c r="B684" s="38" t="s">
        <v>1768</v>
      </c>
      <c r="C684" s="38" t="s">
        <v>1273</v>
      </c>
    </row>
    <row r="685" spans="1:3" x14ac:dyDescent="0.25">
      <c r="A685" s="38">
        <v>850</v>
      </c>
      <c r="B685" s="38" t="s">
        <v>1769</v>
      </c>
      <c r="C685" s="38" t="s">
        <v>1273</v>
      </c>
    </row>
    <row r="686" spans="1:3" x14ac:dyDescent="0.25">
      <c r="A686" s="38">
        <v>851</v>
      </c>
      <c r="B686" s="38" t="s">
        <v>1770</v>
      </c>
      <c r="C686" s="38" t="s">
        <v>1276</v>
      </c>
    </row>
    <row r="687" spans="1:3" x14ac:dyDescent="0.25">
      <c r="A687" s="38">
        <v>852</v>
      </c>
      <c r="B687" s="38" t="s">
        <v>1771</v>
      </c>
      <c r="C687" s="38" t="s">
        <v>1276</v>
      </c>
    </row>
    <row r="688" spans="1:3" x14ac:dyDescent="0.25">
      <c r="A688" s="38">
        <v>853</v>
      </c>
      <c r="B688" s="38" t="s">
        <v>2333</v>
      </c>
      <c r="C688" s="38" t="s">
        <v>1276</v>
      </c>
    </row>
    <row r="689" spans="1:3" x14ac:dyDescent="0.25">
      <c r="A689" s="38">
        <v>854</v>
      </c>
      <c r="B689" s="38" t="s">
        <v>1772</v>
      </c>
      <c r="C689" s="38" t="s">
        <v>1276</v>
      </c>
    </row>
    <row r="690" spans="1:3" x14ac:dyDescent="0.25">
      <c r="A690" s="38">
        <v>855</v>
      </c>
      <c r="B690" s="38" t="s">
        <v>1773</v>
      </c>
      <c r="C690" s="38" t="s">
        <v>1276</v>
      </c>
    </row>
    <row r="691" spans="1:3" x14ac:dyDescent="0.25">
      <c r="A691" s="38">
        <v>856</v>
      </c>
      <c r="B691" s="38" t="s">
        <v>1774</v>
      </c>
      <c r="C691" s="38" t="s">
        <v>1276</v>
      </c>
    </row>
    <row r="692" spans="1:3" x14ac:dyDescent="0.25">
      <c r="A692" s="38">
        <v>857</v>
      </c>
      <c r="B692" s="38" t="s">
        <v>1775</v>
      </c>
      <c r="C692" s="38" t="s">
        <v>1276</v>
      </c>
    </row>
    <row r="693" spans="1:3" x14ac:dyDescent="0.25">
      <c r="A693" s="38">
        <v>858</v>
      </c>
      <c r="B693" s="38" t="s">
        <v>1776</v>
      </c>
      <c r="C693" s="38" t="s">
        <v>1273</v>
      </c>
    </row>
    <row r="694" spans="1:3" x14ac:dyDescent="0.25">
      <c r="A694" s="38">
        <v>859</v>
      </c>
      <c r="B694" s="38" t="s">
        <v>1777</v>
      </c>
      <c r="C694" s="38" t="s">
        <v>1274</v>
      </c>
    </row>
    <row r="695" spans="1:3" x14ac:dyDescent="0.25">
      <c r="A695" s="38">
        <v>860</v>
      </c>
      <c r="B695" s="38" t="s">
        <v>1778</v>
      </c>
      <c r="C695" s="38" t="s">
        <v>1273</v>
      </c>
    </row>
    <row r="696" spans="1:3" x14ac:dyDescent="0.25">
      <c r="A696" s="38">
        <v>861</v>
      </c>
      <c r="B696" s="38" t="s">
        <v>1779</v>
      </c>
      <c r="C696" s="38" t="s">
        <v>1273</v>
      </c>
    </row>
    <row r="697" spans="1:3" x14ac:dyDescent="0.25">
      <c r="A697" s="38">
        <v>862</v>
      </c>
      <c r="B697" s="38" t="s">
        <v>2349</v>
      </c>
      <c r="C697" s="38" t="s">
        <v>1276</v>
      </c>
    </row>
    <row r="698" spans="1:3" x14ac:dyDescent="0.25">
      <c r="A698" s="38">
        <v>863</v>
      </c>
      <c r="B698" s="38" t="s">
        <v>1780</v>
      </c>
      <c r="C698" s="38" t="s">
        <v>1273</v>
      </c>
    </row>
    <row r="699" spans="1:3" x14ac:dyDescent="0.25">
      <c r="A699" s="38">
        <v>864</v>
      </c>
      <c r="B699" s="38" t="s">
        <v>1781</v>
      </c>
      <c r="C699" s="38" t="s">
        <v>1276</v>
      </c>
    </row>
    <row r="700" spans="1:3" x14ac:dyDescent="0.25">
      <c r="A700" s="38">
        <v>865</v>
      </c>
      <c r="B700" s="38" t="s">
        <v>1782</v>
      </c>
      <c r="C700" s="38" t="s">
        <v>1273</v>
      </c>
    </row>
    <row r="701" spans="1:3" x14ac:dyDescent="0.25">
      <c r="A701" s="38">
        <v>866</v>
      </c>
      <c r="B701" s="38" t="s">
        <v>1783</v>
      </c>
      <c r="C701" s="38" t="s">
        <v>1273</v>
      </c>
    </row>
    <row r="702" spans="1:3" x14ac:dyDescent="0.25">
      <c r="A702" s="38">
        <v>867</v>
      </c>
      <c r="B702" s="38" t="s">
        <v>1784</v>
      </c>
      <c r="C702" s="38" t="s">
        <v>1274</v>
      </c>
    </row>
    <row r="703" spans="1:3" x14ac:dyDescent="0.25">
      <c r="A703" s="38">
        <v>868</v>
      </c>
      <c r="B703" s="38" t="s">
        <v>1785</v>
      </c>
      <c r="C703" s="38" t="s">
        <v>1273</v>
      </c>
    </row>
    <row r="704" spans="1:3" x14ac:dyDescent="0.25">
      <c r="A704" s="38">
        <v>869</v>
      </c>
      <c r="B704" s="38" t="s">
        <v>1786</v>
      </c>
      <c r="C704" s="38" t="s">
        <v>1276</v>
      </c>
    </row>
    <row r="705" spans="1:3" x14ac:dyDescent="0.25">
      <c r="A705" s="38">
        <v>870</v>
      </c>
      <c r="B705" s="38" t="s">
        <v>1787</v>
      </c>
      <c r="C705" s="38" t="s">
        <v>1275</v>
      </c>
    </row>
    <row r="706" spans="1:3" x14ac:dyDescent="0.25">
      <c r="A706" s="38">
        <v>871</v>
      </c>
      <c r="B706" s="38" t="s">
        <v>2193</v>
      </c>
      <c r="C706" s="38" t="s">
        <v>1275</v>
      </c>
    </row>
    <row r="707" spans="1:3" x14ac:dyDescent="0.25">
      <c r="A707" s="38">
        <v>872</v>
      </c>
      <c r="B707" s="38" t="s">
        <v>1788</v>
      </c>
      <c r="C707" s="38" t="s">
        <v>1276</v>
      </c>
    </row>
    <row r="708" spans="1:3" x14ac:dyDescent="0.25">
      <c r="A708" s="38">
        <v>873</v>
      </c>
      <c r="B708" s="38" t="s">
        <v>1789</v>
      </c>
      <c r="C708" s="38" t="s">
        <v>1275</v>
      </c>
    </row>
    <row r="709" spans="1:3" x14ac:dyDescent="0.25">
      <c r="A709" s="38">
        <v>874</v>
      </c>
      <c r="B709" s="38" t="s">
        <v>1790</v>
      </c>
      <c r="C709" s="38" t="s">
        <v>1276</v>
      </c>
    </row>
    <row r="710" spans="1:3" x14ac:dyDescent="0.25">
      <c r="A710" s="38">
        <v>875</v>
      </c>
      <c r="B710" s="38" t="s">
        <v>2270</v>
      </c>
      <c r="C710" s="38" t="s">
        <v>1273</v>
      </c>
    </row>
    <row r="711" spans="1:3" x14ac:dyDescent="0.25">
      <c r="A711" s="38">
        <v>876</v>
      </c>
      <c r="B711" s="38" t="s">
        <v>1791</v>
      </c>
      <c r="C711" s="38" t="s">
        <v>1273</v>
      </c>
    </row>
    <row r="712" spans="1:3" x14ac:dyDescent="0.25">
      <c r="A712" s="38">
        <v>877</v>
      </c>
      <c r="B712" s="38" t="s">
        <v>1792</v>
      </c>
      <c r="C712" s="38" t="s">
        <v>1276</v>
      </c>
    </row>
    <row r="713" spans="1:3" x14ac:dyDescent="0.25">
      <c r="A713" s="38">
        <v>878</v>
      </c>
      <c r="B713" s="38" t="s">
        <v>2158</v>
      </c>
      <c r="C713" s="38" t="s">
        <v>1276</v>
      </c>
    </row>
    <row r="714" spans="1:3" x14ac:dyDescent="0.25">
      <c r="A714" s="38">
        <v>879</v>
      </c>
      <c r="B714" s="38" t="s">
        <v>1793</v>
      </c>
      <c r="C714" s="38" t="s">
        <v>1273</v>
      </c>
    </row>
    <row r="715" spans="1:3" x14ac:dyDescent="0.25">
      <c r="A715" s="38">
        <v>880</v>
      </c>
      <c r="B715" s="38" t="s">
        <v>2398</v>
      </c>
      <c r="C715" s="38" t="s">
        <v>1275</v>
      </c>
    </row>
    <row r="716" spans="1:3" x14ac:dyDescent="0.25">
      <c r="A716" s="38">
        <v>881</v>
      </c>
      <c r="B716" s="38" t="s">
        <v>1794</v>
      </c>
      <c r="C716" s="38" t="s">
        <v>1275</v>
      </c>
    </row>
    <row r="717" spans="1:3" x14ac:dyDescent="0.25">
      <c r="A717" s="38">
        <v>882</v>
      </c>
      <c r="B717" s="38" t="s">
        <v>1795</v>
      </c>
      <c r="C717" s="38" t="s">
        <v>1276</v>
      </c>
    </row>
    <row r="718" spans="1:3" x14ac:dyDescent="0.25">
      <c r="A718" s="38">
        <v>883</v>
      </c>
      <c r="B718" s="38" t="s">
        <v>1796</v>
      </c>
      <c r="C718" s="38" t="s">
        <v>1273</v>
      </c>
    </row>
    <row r="719" spans="1:3" x14ac:dyDescent="0.25">
      <c r="A719" s="38">
        <v>884</v>
      </c>
      <c r="B719" s="38" t="s">
        <v>1797</v>
      </c>
      <c r="C719" s="38" t="s">
        <v>1273</v>
      </c>
    </row>
    <row r="720" spans="1:3" x14ac:dyDescent="0.25">
      <c r="A720" s="38">
        <v>885</v>
      </c>
      <c r="B720" s="38" t="s">
        <v>1798</v>
      </c>
      <c r="C720" s="38" t="s">
        <v>1275</v>
      </c>
    </row>
    <row r="721" spans="1:3" x14ac:dyDescent="0.25">
      <c r="A721" s="38">
        <v>886</v>
      </c>
      <c r="B721" s="38" t="s">
        <v>1799</v>
      </c>
      <c r="C721" s="38" t="s">
        <v>1276</v>
      </c>
    </row>
    <row r="722" spans="1:3" x14ac:dyDescent="0.25">
      <c r="A722" s="38">
        <v>887</v>
      </c>
      <c r="B722" s="38" t="s">
        <v>2368</v>
      </c>
      <c r="C722" s="38" t="s">
        <v>1273</v>
      </c>
    </row>
    <row r="723" spans="1:3" x14ac:dyDescent="0.25">
      <c r="A723" s="38">
        <v>888</v>
      </c>
      <c r="B723" s="38" t="s">
        <v>2267</v>
      </c>
      <c r="C723" s="38" t="s">
        <v>1276</v>
      </c>
    </row>
    <row r="724" spans="1:3" x14ac:dyDescent="0.25">
      <c r="A724" s="38">
        <v>889</v>
      </c>
      <c r="B724" s="38" t="s">
        <v>2248</v>
      </c>
      <c r="C724" s="38" t="s">
        <v>1273</v>
      </c>
    </row>
    <row r="725" spans="1:3" x14ac:dyDescent="0.25">
      <c r="A725" s="38">
        <v>890</v>
      </c>
      <c r="B725" s="38" t="s">
        <v>1800</v>
      </c>
      <c r="C725" s="38" t="s">
        <v>1275</v>
      </c>
    </row>
    <row r="726" spans="1:3" x14ac:dyDescent="0.25">
      <c r="A726" s="38">
        <v>891</v>
      </c>
      <c r="B726" s="38" t="s">
        <v>1801</v>
      </c>
      <c r="C726" s="38" t="s">
        <v>1275</v>
      </c>
    </row>
    <row r="727" spans="1:3" x14ac:dyDescent="0.25">
      <c r="A727" s="38">
        <v>892</v>
      </c>
      <c r="B727" s="38" t="s">
        <v>1802</v>
      </c>
      <c r="C727" s="38" t="s">
        <v>1273</v>
      </c>
    </row>
    <row r="728" spans="1:3" x14ac:dyDescent="0.25">
      <c r="A728" s="38">
        <v>893</v>
      </c>
      <c r="B728" s="38" t="s">
        <v>1803</v>
      </c>
      <c r="C728" s="38" t="s">
        <v>1274</v>
      </c>
    </row>
    <row r="729" spans="1:3" x14ac:dyDescent="0.25">
      <c r="A729" s="38">
        <v>894</v>
      </c>
      <c r="B729" s="38" t="s">
        <v>2147</v>
      </c>
      <c r="C729" s="38" t="s">
        <v>1276</v>
      </c>
    </row>
    <row r="730" spans="1:3" x14ac:dyDescent="0.25">
      <c r="A730" s="38">
        <v>895</v>
      </c>
      <c r="B730" s="38" t="s">
        <v>2381</v>
      </c>
      <c r="C730" s="38" t="s">
        <v>1276</v>
      </c>
    </row>
    <row r="731" spans="1:3" x14ac:dyDescent="0.25">
      <c r="A731" s="38">
        <v>896</v>
      </c>
      <c r="B731" s="38" t="s">
        <v>1804</v>
      </c>
      <c r="C731" s="38" t="s">
        <v>1273</v>
      </c>
    </row>
    <row r="732" spans="1:3" x14ac:dyDescent="0.25">
      <c r="A732" s="38">
        <v>897</v>
      </c>
      <c r="B732" s="38" t="s">
        <v>1805</v>
      </c>
      <c r="C732" s="38" t="s">
        <v>1273</v>
      </c>
    </row>
    <row r="733" spans="1:3" x14ac:dyDescent="0.25">
      <c r="A733" s="38">
        <v>899</v>
      </c>
      <c r="B733" s="38" t="s">
        <v>1806</v>
      </c>
      <c r="C733" s="38" t="s">
        <v>1274</v>
      </c>
    </row>
    <row r="734" spans="1:3" x14ac:dyDescent="0.25">
      <c r="A734" s="38">
        <v>900</v>
      </c>
      <c r="B734" s="38" t="s">
        <v>1807</v>
      </c>
      <c r="C734" s="38" t="s">
        <v>1273</v>
      </c>
    </row>
    <row r="735" spans="1:3" x14ac:dyDescent="0.25">
      <c r="A735" s="38">
        <v>901</v>
      </c>
      <c r="B735" s="38" t="s">
        <v>1808</v>
      </c>
      <c r="C735" s="38" t="s">
        <v>1273</v>
      </c>
    </row>
    <row r="736" spans="1:3" x14ac:dyDescent="0.25">
      <c r="A736" s="38">
        <v>902</v>
      </c>
      <c r="B736" s="38" t="s">
        <v>1809</v>
      </c>
      <c r="C736" s="38" t="s">
        <v>1273</v>
      </c>
    </row>
    <row r="737" spans="1:3" x14ac:dyDescent="0.25">
      <c r="A737" s="38">
        <v>903</v>
      </c>
      <c r="B737" s="38" t="s">
        <v>1810</v>
      </c>
      <c r="C737" s="38" t="s">
        <v>1276</v>
      </c>
    </row>
    <row r="738" spans="1:3" x14ac:dyDescent="0.25">
      <c r="A738" s="38">
        <v>904</v>
      </c>
      <c r="B738" s="38" t="s">
        <v>1811</v>
      </c>
      <c r="C738" s="38" t="s">
        <v>1273</v>
      </c>
    </row>
    <row r="739" spans="1:3" x14ac:dyDescent="0.25">
      <c r="A739" s="38">
        <v>905</v>
      </c>
      <c r="B739" s="38" t="s">
        <v>1812</v>
      </c>
      <c r="C739" s="38" t="s">
        <v>1276</v>
      </c>
    </row>
    <row r="740" spans="1:3" x14ac:dyDescent="0.25">
      <c r="A740" s="38">
        <v>906</v>
      </c>
      <c r="B740" s="38" t="s">
        <v>1813</v>
      </c>
      <c r="C740" s="38" t="s">
        <v>1273</v>
      </c>
    </row>
    <row r="741" spans="1:3" x14ac:dyDescent="0.25">
      <c r="A741" s="38">
        <v>907</v>
      </c>
      <c r="B741" s="38" t="s">
        <v>1814</v>
      </c>
      <c r="C741" s="38" t="s">
        <v>1273</v>
      </c>
    </row>
    <row r="742" spans="1:3" x14ac:dyDescent="0.25">
      <c r="A742" s="38">
        <v>908</v>
      </c>
      <c r="B742" s="38" t="s">
        <v>1815</v>
      </c>
      <c r="C742" s="38" t="s">
        <v>1273</v>
      </c>
    </row>
    <row r="743" spans="1:3" x14ac:dyDescent="0.25">
      <c r="A743" s="38">
        <v>909</v>
      </c>
      <c r="B743" s="38" t="s">
        <v>1816</v>
      </c>
      <c r="C743" s="38" t="s">
        <v>1273</v>
      </c>
    </row>
    <row r="744" spans="1:3" x14ac:dyDescent="0.25">
      <c r="A744" s="38">
        <v>910</v>
      </c>
      <c r="B744" s="38" t="s">
        <v>1817</v>
      </c>
      <c r="C744" s="38" t="s">
        <v>1276</v>
      </c>
    </row>
    <row r="745" spans="1:3" x14ac:dyDescent="0.25">
      <c r="A745" s="38">
        <v>911</v>
      </c>
      <c r="B745" s="38" t="s">
        <v>1818</v>
      </c>
      <c r="C745" s="38" t="s">
        <v>1273</v>
      </c>
    </row>
    <row r="746" spans="1:3" x14ac:dyDescent="0.25">
      <c r="A746" s="38">
        <v>912</v>
      </c>
      <c r="B746" s="38" t="s">
        <v>1819</v>
      </c>
      <c r="C746" s="38" t="s">
        <v>1274</v>
      </c>
    </row>
    <row r="747" spans="1:3" x14ac:dyDescent="0.25">
      <c r="A747" s="38">
        <v>913</v>
      </c>
      <c r="B747" s="38" t="s">
        <v>1820</v>
      </c>
      <c r="C747" s="38" t="s">
        <v>1273</v>
      </c>
    </row>
    <row r="748" spans="1:3" x14ac:dyDescent="0.25">
      <c r="A748" s="38">
        <v>914</v>
      </c>
      <c r="B748" s="38" t="s">
        <v>1821</v>
      </c>
      <c r="C748" s="38" t="s">
        <v>1273</v>
      </c>
    </row>
    <row r="749" spans="1:3" x14ac:dyDescent="0.25">
      <c r="A749" s="38">
        <v>915</v>
      </c>
      <c r="B749" s="38" t="s">
        <v>1822</v>
      </c>
      <c r="C749" s="38" t="s">
        <v>1273</v>
      </c>
    </row>
    <row r="750" spans="1:3" x14ac:dyDescent="0.25">
      <c r="A750" s="38">
        <v>916</v>
      </c>
      <c r="B750" s="38" t="s">
        <v>1823</v>
      </c>
      <c r="C750" s="38" t="s">
        <v>1273</v>
      </c>
    </row>
    <row r="751" spans="1:3" x14ac:dyDescent="0.25">
      <c r="A751" s="38">
        <v>917</v>
      </c>
      <c r="B751" s="38" t="s">
        <v>1824</v>
      </c>
      <c r="C751" s="38" t="s">
        <v>1273</v>
      </c>
    </row>
    <row r="752" spans="1:3" x14ac:dyDescent="0.25">
      <c r="A752" s="38">
        <v>918</v>
      </c>
      <c r="B752" s="38" t="s">
        <v>1825</v>
      </c>
      <c r="C752" s="38" t="s">
        <v>1273</v>
      </c>
    </row>
    <row r="753" spans="1:3" x14ac:dyDescent="0.25">
      <c r="A753" s="38">
        <v>919</v>
      </c>
      <c r="B753" s="38" t="s">
        <v>2355</v>
      </c>
      <c r="C753" s="38" t="s">
        <v>1273</v>
      </c>
    </row>
    <row r="754" spans="1:3" x14ac:dyDescent="0.25">
      <c r="A754" s="38">
        <v>921</v>
      </c>
      <c r="B754" s="38" t="s">
        <v>1826</v>
      </c>
      <c r="C754" s="38" t="s">
        <v>1276</v>
      </c>
    </row>
    <row r="755" spans="1:3" x14ac:dyDescent="0.25">
      <c r="A755" s="38">
        <v>923</v>
      </c>
      <c r="B755" s="38" t="s">
        <v>1827</v>
      </c>
      <c r="C755" s="38" t="s">
        <v>1274</v>
      </c>
    </row>
    <row r="756" spans="1:3" x14ac:dyDescent="0.25">
      <c r="A756" s="38">
        <v>924</v>
      </c>
      <c r="B756" s="38" t="s">
        <v>2357</v>
      </c>
      <c r="C756" s="38" t="s">
        <v>1276</v>
      </c>
    </row>
    <row r="757" spans="1:3" x14ac:dyDescent="0.25">
      <c r="A757" s="38">
        <v>925</v>
      </c>
      <c r="B757" s="38" t="s">
        <v>1828</v>
      </c>
      <c r="C757" s="38" t="s">
        <v>1273</v>
      </c>
    </row>
    <row r="758" spans="1:3" x14ac:dyDescent="0.25">
      <c r="A758" s="38">
        <v>926</v>
      </c>
      <c r="B758" s="38" t="s">
        <v>2351</v>
      </c>
      <c r="C758" s="38" t="s">
        <v>1276</v>
      </c>
    </row>
    <row r="759" spans="1:3" x14ac:dyDescent="0.25">
      <c r="A759" s="38">
        <v>927</v>
      </c>
      <c r="B759" s="38" t="s">
        <v>2269</v>
      </c>
      <c r="C759" s="38" t="s">
        <v>1273</v>
      </c>
    </row>
    <row r="760" spans="1:3" x14ac:dyDescent="0.25">
      <c r="A760" s="38">
        <v>928</v>
      </c>
      <c r="B760" s="38" t="s">
        <v>1918</v>
      </c>
      <c r="C760" s="38" t="s">
        <v>1276</v>
      </c>
    </row>
    <row r="761" spans="1:3" x14ac:dyDescent="0.25">
      <c r="A761" s="38">
        <v>929</v>
      </c>
      <c r="B761" s="38" t="s">
        <v>1929</v>
      </c>
      <c r="C761" s="38" t="s">
        <v>1273</v>
      </c>
    </row>
    <row r="762" spans="1:3" x14ac:dyDescent="0.25">
      <c r="A762" s="38">
        <v>930</v>
      </c>
      <c r="B762" s="38" t="s">
        <v>1924</v>
      </c>
      <c r="C762" s="38" t="s">
        <v>1273</v>
      </c>
    </row>
    <row r="763" spans="1:3" x14ac:dyDescent="0.25">
      <c r="A763" s="38">
        <v>931</v>
      </c>
      <c r="B763" s="38" t="s">
        <v>1829</v>
      </c>
      <c r="C763" s="38" t="s">
        <v>1273</v>
      </c>
    </row>
    <row r="764" spans="1:3" x14ac:dyDescent="0.25">
      <c r="A764" s="38">
        <v>932</v>
      </c>
      <c r="B764" s="38" t="s">
        <v>1830</v>
      </c>
      <c r="C764" s="38" t="s">
        <v>1273</v>
      </c>
    </row>
    <row r="765" spans="1:3" x14ac:dyDescent="0.25">
      <c r="A765" s="38">
        <v>933</v>
      </c>
      <c r="B765" s="38" t="s">
        <v>1948</v>
      </c>
      <c r="C765" s="38" t="s">
        <v>1274</v>
      </c>
    </row>
    <row r="766" spans="1:3" x14ac:dyDescent="0.25">
      <c r="A766" s="38">
        <v>934</v>
      </c>
      <c r="B766" s="38" t="s">
        <v>1908</v>
      </c>
      <c r="C766" s="38" t="s">
        <v>1274</v>
      </c>
    </row>
    <row r="767" spans="1:3" x14ac:dyDescent="0.25">
      <c r="A767" s="38">
        <v>935</v>
      </c>
      <c r="B767" s="38" t="s">
        <v>1831</v>
      </c>
      <c r="C767" s="38" t="s">
        <v>1273</v>
      </c>
    </row>
    <row r="768" spans="1:3" x14ac:dyDescent="0.25">
      <c r="A768" s="38">
        <v>936</v>
      </c>
      <c r="B768" s="38" t="s">
        <v>1832</v>
      </c>
      <c r="C768" s="38" t="s">
        <v>1276</v>
      </c>
    </row>
    <row r="769" spans="1:3" x14ac:dyDescent="0.25">
      <c r="A769" s="38">
        <v>937</v>
      </c>
      <c r="B769" s="38" t="s">
        <v>1833</v>
      </c>
      <c r="C769" s="38" t="s">
        <v>1276</v>
      </c>
    </row>
    <row r="770" spans="1:3" x14ac:dyDescent="0.25">
      <c r="A770" s="38">
        <v>938</v>
      </c>
      <c r="B770" s="38" t="s">
        <v>1834</v>
      </c>
      <c r="C770" s="38" t="s">
        <v>1273</v>
      </c>
    </row>
    <row r="771" spans="1:3" x14ac:dyDescent="0.25">
      <c r="A771" s="38">
        <v>939</v>
      </c>
      <c r="B771" s="38" t="s">
        <v>1835</v>
      </c>
      <c r="C771" s="38" t="s">
        <v>1273</v>
      </c>
    </row>
    <row r="772" spans="1:3" x14ac:dyDescent="0.25">
      <c r="A772" s="38">
        <v>940</v>
      </c>
      <c r="B772" s="38" t="s">
        <v>2378</v>
      </c>
      <c r="C772" s="38" t="s">
        <v>1276</v>
      </c>
    </row>
    <row r="773" spans="1:3" x14ac:dyDescent="0.25">
      <c r="A773" s="38">
        <v>941</v>
      </c>
      <c r="B773" s="38" t="s">
        <v>1836</v>
      </c>
      <c r="C773" s="38" t="s">
        <v>1276</v>
      </c>
    </row>
    <row r="774" spans="1:3" x14ac:dyDescent="0.25">
      <c r="A774" s="38">
        <v>942</v>
      </c>
      <c r="B774" s="38" t="s">
        <v>1837</v>
      </c>
      <c r="C774" s="38" t="s">
        <v>1276</v>
      </c>
    </row>
    <row r="775" spans="1:3" x14ac:dyDescent="0.25">
      <c r="A775" s="38">
        <v>943</v>
      </c>
      <c r="B775" s="38" t="s">
        <v>1838</v>
      </c>
      <c r="C775" s="38" t="s">
        <v>1273</v>
      </c>
    </row>
    <row r="776" spans="1:3" x14ac:dyDescent="0.25">
      <c r="A776" s="38">
        <v>944</v>
      </c>
      <c r="B776" s="38" t="s">
        <v>1839</v>
      </c>
      <c r="C776" s="38" t="s">
        <v>1276</v>
      </c>
    </row>
    <row r="777" spans="1:3" x14ac:dyDescent="0.25">
      <c r="A777" s="38">
        <v>945</v>
      </c>
      <c r="B777" s="38" t="s">
        <v>1840</v>
      </c>
      <c r="C777" s="38" t="s">
        <v>1274</v>
      </c>
    </row>
    <row r="778" spans="1:3" x14ac:dyDescent="0.25">
      <c r="A778" s="38">
        <v>946</v>
      </c>
      <c r="B778" s="38" t="s">
        <v>1841</v>
      </c>
      <c r="C778" s="38" t="s">
        <v>1273</v>
      </c>
    </row>
    <row r="779" spans="1:3" x14ac:dyDescent="0.25">
      <c r="A779" s="38">
        <v>947</v>
      </c>
      <c r="B779" s="38" t="s">
        <v>1842</v>
      </c>
      <c r="C779" s="38" t="s">
        <v>1273</v>
      </c>
    </row>
    <row r="780" spans="1:3" x14ac:dyDescent="0.25">
      <c r="A780" s="38">
        <v>948</v>
      </c>
      <c r="B780" s="38" t="s">
        <v>1843</v>
      </c>
      <c r="C780" s="38" t="s">
        <v>1276</v>
      </c>
    </row>
    <row r="781" spans="1:3" x14ac:dyDescent="0.25">
      <c r="A781" s="38">
        <v>949</v>
      </c>
      <c r="B781" s="38" t="s">
        <v>1844</v>
      </c>
      <c r="C781" s="38" t="s">
        <v>1273</v>
      </c>
    </row>
    <row r="782" spans="1:3" x14ac:dyDescent="0.25">
      <c r="A782" s="38">
        <v>950</v>
      </c>
      <c r="B782" s="38" t="s">
        <v>1845</v>
      </c>
      <c r="C782" s="38" t="s">
        <v>1276</v>
      </c>
    </row>
    <row r="783" spans="1:3" x14ac:dyDescent="0.25">
      <c r="A783" s="38">
        <v>951</v>
      </c>
      <c r="B783" s="38" t="s">
        <v>1846</v>
      </c>
      <c r="C783" s="38" t="s">
        <v>1273</v>
      </c>
    </row>
    <row r="784" spans="1:3" x14ac:dyDescent="0.25">
      <c r="A784" s="38">
        <v>952</v>
      </c>
      <c r="B784" s="38" t="s">
        <v>1847</v>
      </c>
      <c r="C784" s="38" t="s">
        <v>1273</v>
      </c>
    </row>
    <row r="785" spans="1:3" x14ac:dyDescent="0.25">
      <c r="A785" s="38">
        <v>953</v>
      </c>
      <c r="B785" s="38" t="s">
        <v>1848</v>
      </c>
      <c r="C785" s="38" t="s">
        <v>1273</v>
      </c>
    </row>
    <row r="786" spans="1:3" x14ac:dyDescent="0.25">
      <c r="A786" s="38">
        <v>954</v>
      </c>
      <c r="B786" s="38" t="s">
        <v>1849</v>
      </c>
      <c r="C786" s="38" t="s">
        <v>1276</v>
      </c>
    </row>
    <row r="787" spans="1:3" x14ac:dyDescent="0.25">
      <c r="A787" s="38">
        <v>955</v>
      </c>
      <c r="B787" s="38" t="s">
        <v>1850</v>
      </c>
      <c r="C787" s="38" t="s">
        <v>1273</v>
      </c>
    </row>
    <row r="788" spans="1:3" x14ac:dyDescent="0.25">
      <c r="A788" s="38">
        <v>956</v>
      </c>
      <c r="B788" s="38" t="s">
        <v>2399</v>
      </c>
      <c r="C788" s="38" t="s">
        <v>1276</v>
      </c>
    </row>
    <row r="789" spans="1:3" x14ac:dyDescent="0.25">
      <c r="A789" s="38">
        <v>957</v>
      </c>
      <c r="B789" s="38" t="s">
        <v>1851</v>
      </c>
      <c r="C789" s="38" t="s">
        <v>1273</v>
      </c>
    </row>
    <row r="790" spans="1:3" x14ac:dyDescent="0.25">
      <c r="A790" s="38">
        <v>958</v>
      </c>
      <c r="B790" s="38" t="s">
        <v>1852</v>
      </c>
      <c r="C790" s="38" t="s">
        <v>1273</v>
      </c>
    </row>
    <row r="791" spans="1:3" x14ac:dyDescent="0.25">
      <c r="A791" s="38">
        <v>959</v>
      </c>
      <c r="B791" s="38" t="s">
        <v>2268</v>
      </c>
      <c r="C791" s="38" t="s">
        <v>1274</v>
      </c>
    </row>
    <row r="792" spans="1:3" x14ac:dyDescent="0.25">
      <c r="A792" s="38">
        <v>960</v>
      </c>
      <c r="B792" s="38" t="s">
        <v>1853</v>
      </c>
      <c r="C792" s="38" t="s">
        <v>1275</v>
      </c>
    </row>
    <row r="793" spans="1:3" x14ac:dyDescent="0.25">
      <c r="A793" s="38">
        <v>961</v>
      </c>
      <c r="B793" s="38" t="s">
        <v>1854</v>
      </c>
      <c r="C793" s="38" t="s">
        <v>1273</v>
      </c>
    </row>
    <row r="794" spans="1:3" x14ac:dyDescent="0.25">
      <c r="A794" s="38">
        <v>962</v>
      </c>
      <c r="B794" s="38" t="s">
        <v>1855</v>
      </c>
      <c r="C794" s="38" t="s">
        <v>1275</v>
      </c>
    </row>
    <row r="795" spans="1:3" x14ac:dyDescent="0.25">
      <c r="A795" s="38">
        <v>963</v>
      </c>
      <c r="B795" s="38" t="s">
        <v>1856</v>
      </c>
      <c r="C795" s="38" t="s">
        <v>1274</v>
      </c>
    </row>
    <row r="796" spans="1:3" x14ac:dyDescent="0.25">
      <c r="A796" s="38">
        <v>964</v>
      </c>
      <c r="B796" s="38" t="s">
        <v>1857</v>
      </c>
      <c r="C796" s="38" t="s">
        <v>1276</v>
      </c>
    </row>
    <row r="797" spans="1:3" x14ac:dyDescent="0.25">
      <c r="A797" s="38">
        <v>965</v>
      </c>
      <c r="B797" s="38" t="s">
        <v>2283</v>
      </c>
      <c r="C797" s="38" t="s">
        <v>1276</v>
      </c>
    </row>
    <row r="798" spans="1:3" x14ac:dyDescent="0.25">
      <c r="A798" s="38">
        <v>966</v>
      </c>
      <c r="B798" s="38" t="s">
        <v>2144</v>
      </c>
      <c r="C798" s="38" t="s">
        <v>1273</v>
      </c>
    </row>
    <row r="799" spans="1:3" x14ac:dyDescent="0.25">
      <c r="A799" s="38">
        <v>967</v>
      </c>
      <c r="B799" s="38" t="s">
        <v>1858</v>
      </c>
      <c r="C799" s="38" t="s">
        <v>1273</v>
      </c>
    </row>
    <row r="800" spans="1:3" x14ac:dyDescent="0.25">
      <c r="A800" s="38">
        <v>968</v>
      </c>
      <c r="B800" s="38" t="s">
        <v>1859</v>
      </c>
      <c r="C800" s="38" t="s">
        <v>1275</v>
      </c>
    </row>
    <row r="801" spans="1:3" x14ac:dyDescent="0.25">
      <c r="A801" s="38">
        <v>969</v>
      </c>
      <c r="B801" s="38" t="s">
        <v>1860</v>
      </c>
      <c r="C801" s="38" t="s">
        <v>1276</v>
      </c>
    </row>
    <row r="802" spans="1:3" x14ac:dyDescent="0.25">
      <c r="A802" s="38">
        <v>970</v>
      </c>
      <c r="B802" s="38" t="s">
        <v>2367</v>
      </c>
      <c r="C802" s="38" t="s">
        <v>1273</v>
      </c>
    </row>
    <row r="803" spans="1:3" x14ac:dyDescent="0.25">
      <c r="A803" s="38">
        <v>971</v>
      </c>
      <c r="B803" s="38" t="s">
        <v>1861</v>
      </c>
      <c r="C803" s="38" t="s">
        <v>1273</v>
      </c>
    </row>
    <row r="804" spans="1:3" x14ac:dyDescent="0.25">
      <c r="A804" s="38">
        <v>972</v>
      </c>
      <c r="B804" s="38" t="s">
        <v>1862</v>
      </c>
      <c r="C804" s="38" t="s">
        <v>1273</v>
      </c>
    </row>
    <row r="805" spans="1:3" x14ac:dyDescent="0.25">
      <c r="A805" s="38">
        <v>973</v>
      </c>
      <c r="B805" s="38" t="s">
        <v>1863</v>
      </c>
      <c r="C805" s="38" t="s">
        <v>1273</v>
      </c>
    </row>
    <row r="806" spans="1:3" x14ac:dyDescent="0.25">
      <c r="A806" s="38">
        <v>974</v>
      </c>
      <c r="B806" s="38" t="s">
        <v>1864</v>
      </c>
      <c r="C806" s="38" t="s">
        <v>1273</v>
      </c>
    </row>
    <row r="807" spans="1:3" x14ac:dyDescent="0.25">
      <c r="A807" s="38">
        <v>976</v>
      </c>
      <c r="B807" s="38" t="s">
        <v>1865</v>
      </c>
      <c r="C807" s="38" t="s">
        <v>1273</v>
      </c>
    </row>
    <row r="808" spans="1:3" x14ac:dyDescent="0.25">
      <c r="A808" s="38">
        <v>977</v>
      </c>
      <c r="B808" s="38" t="s">
        <v>1899</v>
      </c>
      <c r="C808" s="38" t="s">
        <v>1273</v>
      </c>
    </row>
    <row r="809" spans="1:3" x14ac:dyDescent="0.25">
      <c r="A809" s="38">
        <v>978</v>
      </c>
      <c r="B809" s="38" t="s">
        <v>1866</v>
      </c>
      <c r="C809" s="38" t="s">
        <v>1273</v>
      </c>
    </row>
    <row r="810" spans="1:3" x14ac:dyDescent="0.25">
      <c r="A810" s="38">
        <v>979</v>
      </c>
      <c r="B810" s="38" t="s">
        <v>1867</v>
      </c>
      <c r="C810" s="38" t="s">
        <v>1273</v>
      </c>
    </row>
    <row r="811" spans="1:3" x14ac:dyDescent="0.25">
      <c r="A811" s="38">
        <v>980</v>
      </c>
      <c r="B811" s="38" t="s">
        <v>1868</v>
      </c>
      <c r="C811" s="38" t="s">
        <v>1273</v>
      </c>
    </row>
    <row r="812" spans="1:3" x14ac:dyDescent="0.25">
      <c r="A812" s="38">
        <v>981</v>
      </c>
      <c r="B812" s="38" t="s">
        <v>1869</v>
      </c>
      <c r="C812" s="38" t="s">
        <v>1273</v>
      </c>
    </row>
    <row r="813" spans="1:3" x14ac:dyDescent="0.25">
      <c r="A813" s="38">
        <v>982</v>
      </c>
      <c r="B813" s="38" t="s">
        <v>1870</v>
      </c>
      <c r="C813" s="38" t="s">
        <v>1273</v>
      </c>
    </row>
    <row r="814" spans="1:3" x14ac:dyDescent="0.25">
      <c r="A814" s="38">
        <v>983</v>
      </c>
      <c r="B814" s="38" t="s">
        <v>1871</v>
      </c>
      <c r="C814" s="38" t="s">
        <v>1273</v>
      </c>
    </row>
    <row r="815" spans="1:3" x14ac:dyDescent="0.25">
      <c r="A815" s="38">
        <v>984</v>
      </c>
      <c r="B815" s="38" t="s">
        <v>1872</v>
      </c>
      <c r="C815" s="38" t="s">
        <v>1275</v>
      </c>
    </row>
    <row r="816" spans="1:3" x14ac:dyDescent="0.25">
      <c r="A816" s="38">
        <v>985</v>
      </c>
      <c r="B816" s="38" t="s">
        <v>1873</v>
      </c>
      <c r="C816" s="38" t="s">
        <v>1276</v>
      </c>
    </row>
    <row r="817" spans="1:3" x14ac:dyDescent="0.25">
      <c r="A817" s="38">
        <v>986</v>
      </c>
      <c r="B817" s="38" t="s">
        <v>1874</v>
      </c>
      <c r="C817" s="38" t="s">
        <v>1276</v>
      </c>
    </row>
    <row r="818" spans="1:3" x14ac:dyDescent="0.25">
      <c r="A818" s="38">
        <v>987</v>
      </c>
      <c r="B818" s="38" t="s">
        <v>1875</v>
      </c>
      <c r="C818" s="38" t="s">
        <v>1276</v>
      </c>
    </row>
    <row r="819" spans="1:3" x14ac:dyDescent="0.25">
      <c r="A819" s="38">
        <v>988</v>
      </c>
      <c r="B819" s="38" t="s">
        <v>1876</v>
      </c>
      <c r="C819" s="38" t="s">
        <v>1273</v>
      </c>
    </row>
    <row r="820" spans="1:3" x14ac:dyDescent="0.25">
      <c r="A820" s="38">
        <v>989</v>
      </c>
      <c r="B820" s="38" t="s">
        <v>1877</v>
      </c>
      <c r="C820" s="38" t="s">
        <v>1273</v>
      </c>
    </row>
    <row r="821" spans="1:3" x14ac:dyDescent="0.25">
      <c r="A821" s="38">
        <v>990</v>
      </c>
      <c r="B821" s="38" t="s">
        <v>2400</v>
      </c>
      <c r="C821" s="38" t="s">
        <v>1276</v>
      </c>
    </row>
    <row r="822" spans="1:3" s="62" customFormat="1" x14ac:dyDescent="0.25">
      <c r="A822" s="38">
        <v>991</v>
      </c>
      <c r="B822" s="38" t="s">
        <v>1878</v>
      </c>
      <c r="C822" s="38" t="s">
        <v>1276</v>
      </c>
    </row>
    <row r="823" spans="1:3" s="62" customFormat="1" x14ac:dyDescent="0.25">
      <c r="A823" s="38">
        <v>993</v>
      </c>
      <c r="B823" s="38" t="s">
        <v>1879</v>
      </c>
      <c r="C823" s="38" t="s">
        <v>1273</v>
      </c>
    </row>
    <row r="824" spans="1:3" s="62" customFormat="1" x14ac:dyDescent="0.25">
      <c r="A824" s="38">
        <v>994</v>
      </c>
      <c r="B824" s="38" t="s">
        <v>2252</v>
      </c>
      <c r="C824" s="38" t="s">
        <v>1273</v>
      </c>
    </row>
    <row r="825" spans="1:3" s="75" customFormat="1" x14ac:dyDescent="0.25">
      <c r="A825" s="38">
        <v>995</v>
      </c>
      <c r="B825" s="38" t="s">
        <v>1880</v>
      </c>
      <c r="C825" s="38" t="s">
        <v>1275</v>
      </c>
    </row>
    <row r="826" spans="1:3" s="75" customFormat="1" x14ac:dyDescent="0.25">
      <c r="A826" s="38">
        <v>996</v>
      </c>
      <c r="B826" s="38" t="s">
        <v>1881</v>
      </c>
      <c r="C826" s="38" t="s">
        <v>1273</v>
      </c>
    </row>
    <row r="827" spans="1:3" s="75" customFormat="1" x14ac:dyDescent="0.25">
      <c r="A827" s="38">
        <v>166</v>
      </c>
      <c r="B827" s="38" t="s">
        <v>2545</v>
      </c>
      <c r="C827" s="38" t="s">
        <v>1276</v>
      </c>
    </row>
    <row r="828" spans="1:3" s="75" customFormat="1" x14ac:dyDescent="0.25">
      <c r="A828" s="38">
        <v>361</v>
      </c>
      <c r="B828" s="38" t="s">
        <v>2572</v>
      </c>
      <c r="C828" s="38" t="s">
        <v>1276</v>
      </c>
    </row>
  </sheetData>
  <autoFilter ref="A1:C826">
    <sortState ref="A2:C828">
      <sortCondition ref="A1:A828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29:A1048576 A1:A826">
    <cfRule type="duplicateValues" dxfId="63" priority="3"/>
  </conditionalFormatting>
  <conditionalFormatting sqref="A827">
    <cfRule type="duplicateValues" dxfId="62" priority="2"/>
  </conditionalFormatting>
  <conditionalFormatting sqref="A828">
    <cfRule type="duplicateValues" dxfId="61" priority="1"/>
  </conditionalFormatting>
  <pageMargins left="0.7" right="0.7" top="0.75" bottom="0.75" header="0.3" footer="0.3"/>
  <pageSetup orientation="portrait" r:id="rId7"/>
  <legacyDrawing r:id="rId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workbookViewId="0">
      <selection activeCell="F28" sqref="F28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59" t="s">
        <v>2421</v>
      </c>
      <c r="B1" s="160"/>
      <c r="C1" s="160"/>
      <c r="D1" s="160"/>
    </row>
    <row r="2" spans="1:5" x14ac:dyDescent="0.25">
      <c r="A2" s="50" t="s">
        <v>2422</v>
      </c>
      <c r="B2" s="50" t="s">
        <v>18</v>
      </c>
      <c r="C2" s="50" t="s">
        <v>2423</v>
      </c>
      <c r="D2" s="50" t="s">
        <v>2424</v>
      </c>
    </row>
    <row r="3" spans="1:5" ht="15.75" x14ac:dyDescent="0.25">
      <c r="A3" s="51"/>
      <c r="B3" s="51"/>
      <c r="C3" s="51"/>
      <c r="D3" s="63"/>
      <c r="E3" s="65"/>
    </row>
    <row r="4" spans="1:5" ht="15.75" x14ac:dyDescent="0.25">
      <c r="A4" s="51"/>
      <c r="B4" s="51"/>
      <c r="C4" s="51"/>
      <c r="D4" s="63"/>
      <c r="E4" s="65"/>
    </row>
    <row r="5" spans="1:5" ht="15.75" x14ac:dyDescent="0.25">
      <c r="A5" s="51"/>
      <c r="B5" s="51"/>
      <c r="C5" s="51"/>
      <c r="D5" s="63"/>
    </row>
    <row r="6" spans="1:5" ht="15.75" x14ac:dyDescent="0.25">
      <c r="A6" s="51"/>
      <c r="B6" s="51"/>
      <c r="C6" s="51"/>
      <c r="D6" s="63"/>
    </row>
    <row r="7" spans="1:5" ht="15.75" x14ac:dyDescent="0.25">
      <c r="A7" s="51"/>
      <c r="B7" s="51"/>
      <c r="C7" s="51"/>
      <c r="D7" s="63"/>
    </row>
    <row r="8" spans="1:5" ht="15.75" x14ac:dyDescent="0.25">
      <c r="A8" s="51"/>
      <c r="B8" s="51"/>
      <c r="C8" s="51"/>
      <c r="D8" s="63"/>
    </row>
    <row r="9" spans="1:5" ht="15.75" x14ac:dyDescent="0.25">
      <c r="A9" s="51"/>
      <c r="B9" s="51"/>
      <c r="C9" s="51"/>
      <c r="D9" s="51"/>
    </row>
    <row r="10" spans="1:5" ht="15.75" x14ac:dyDescent="0.25">
      <c r="A10" s="51"/>
      <c r="B10" s="51"/>
      <c r="C10" s="51"/>
      <c r="D10" s="51"/>
    </row>
    <row r="11" spans="1:5" ht="15.75" x14ac:dyDescent="0.25">
      <c r="A11" s="51"/>
      <c r="B11" s="51"/>
      <c r="C11" s="51"/>
      <c r="D11" s="51"/>
    </row>
    <row r="12" spans="1:5" ht="15.75" x14ac:dyDescent="0.25">
      <c r="A12" s="48"/>
      <c r="B12" s="48"/>
      <c r="C12" s="52" t="s">
        <v>2425</v>
      </c>
      <c r="D12" s="51">
        <f>COUNTA(A3:A11)</f>
        <v>0</v>
      </c>
    </row>
    <row r="13" spans="1:5" ht="16.5" thickBot="1" x14ac:dyDescent="0.3">
      <c r="A13" s="48"/>
      <c r="B13" s="48"/>
      <c r="C13" s="53" t="s">
        <v>2426</v>
      </c>
      <c r="D13" s="51">
        <f>COUNTIFS($D$3:$D$12,"Disponible")</f>
        <v>0</v>
      </c>
    </row>
    <row r="14" spans="1:5" ht="16.5" thickBot="1" x14ac:dyDescent="0.3">
      <c r="A14" s="48"/>
      <c r="B14" s="48" t="s">
        <v>2412</v>
      </c>
      <c r="C14" s="54" t="s">
        <v>2427</v>
      </c>
      <c r="D14" s="51">
        <f>COUNTIFS($D$3:$D$12,"No Disponible")</f>
        <v>0</v>
      </c>
    </row>
    <row r="15" spans="1:5" ht="15.75" thickBot="1" x14ac:dyDescent="0.3">
      <c r="A15" s="48"/>
      <c r="B15" s="48"/>
      <c r="C15" s="54" t="s">
        <v>2428</v>
      </c>
      <c r="D15" s="55" t="e">
        <f>D13/D12</f>
        <v>#DIV/0!</v>
      </c>
    </row>
    <row r="16" spans="1:5" ht="15.75" thickBot="1" x14ac:dyDescent="0.3">
      <c r="A16" s="48"/>
      <c r="B16" s="48" t="s">
        <v>2412</v>
      </c>
      <c r="C16" s="56" t="s">
        <v>2429</v>
      </c>
      <c r="D16" s="57" t="e">
        <f>D14/D12</f>
        <v>#DIV/0!</v>
      </c>
    </row>
    <row r="17" spans="1:4" x14ac:dyDescent="0.25">
      <c r="A17" s="48"/>
      <c r="B17" s="48"/>
      <c r="C17" s="48"/>
      <c r="D17" s="48"/>
    </row>
    <row r="18" spans="1:4" ht="29.25" x14ac:dyDescent="0.25">
      <c r="A18" s="159" t="s">
        <v>2430</v>
      </c>
      <c r="B18" s="160"/>
      <c r="C18" s="160"/>
      <c r="D18" s="160"/>
    </row>
    <row r="19" spans="1:4" x14ac:dyDescent="0.25">
      <c r="A19" s="50" t="s">
        <v>2422</v>
      </c>
      <c r="B19" s="50" t="s">
        <v>18</v>
      </c>
      <c r="C19" s="50" t="s">
        <v>2431</v>
      </c>
      <c r="D19" s="50" t="s">
        <v>2432</v>
      </c>
    </row>
    <row r="20" spans="1:4" ht="15.75" x14ac:dyDescent="0.25">
      <c r="A20" s="51"/>
      <c r="B20" s="51"/>
      <c r="C20" s="63"/>
      <c r="D20" s="63"/>
    </row>
    <row r="21" spans="1:4" ht="15.75" x14ac:dyDescent="0.25">
      <c r="A21" s="51"/>
      <c r="B21" s="51"/>
      <c r="C21" s="63"/>
      <c r="D21" s="63"/>
    </row>
    <row r="22" spans="1:4" ht="15.75" x14ac:dyDescent="0.25">
      <c r="A22" s="51"/>
      <c r="B22" s="51"/>
      <c r="C22" s="63"/>
      <c r="D22" s="63"/>
    </row>
    <row r="23" spans="1:4" ht="15.75" x14ac:dyDescent="0.25">
      <c r="A23" s="51"/>
      <c r="B23" s="51"/>
      <c r="C23" s="63"/>
      <c r="D23" s="63"/>
    </row>
    <row r="24" spans="1:4" s="87" customFormat="1" ht="15.75" x14ac:dyDescent="0.25">
      <c r="A24" s="51"/>
      <c r="B24" s="51"/>
      <c r="C24" s="63"/>
      <c r="D24" s="63"/>
    </row>
    <row r="25" spans="1:4" s="87" customFormat="1" ht="15.75" x14ac:dyDescent="0.25">
      <c r="A25" s="51"/>
      <c r="B25" s="51"/>
      <c r="C25" s="63"/>
      <c r="D25" s="63"/>
    </row>
    <row r="26" spans="1:4" s="87" customFormat="1" ht="15.75" x14ac:dyDescent="0.25">
      <c r="A26" s="51"/>
      <c r="B26" s="51"/>
      <c r="C26" s="63"/>
      <c r="D26" s="63"/>
    </row>
    <row r="27" spans="1:4" s="87" customFormat="1" ht="15.75" x14ac:dyDescent="0.25">
      <c r="A27" s="51"/>
      <c r="B27" s="51"/>
      <c r="C27" s="63"/>
      <c r="D27" s="63"/>
    </row>
    <row r="28" spans="1:4" ht="15.75" x14ac:dyDescent="0.25">
      <c r="A28" s="51"/>
      <c r="B28" s="51"/>
      <c r="C28" s="63"/>
      <c r="D28" s="63"/>
    </row>
    <row r="29" spans="1:4" s="64" customFormat="1" ht="15.75" x14ac:dyDescent="0.25">
      <c r="A29" s="51"/>
      <c r="B29" s="51"/>
      <c r="C29" s="63"/>
      <c r="D29" s="63"/>
    </row>
    <row r="30" spans="1:4" s="64" customFormat="1" ht="15.75" x14ac:dyDescent="0.25">
      <c r="A30" s="51"/>
      <c r="B30" s="51"/>
      <c r="C30" s="63"/>
      <c r="D30" s="63"/>
    </row>
    <row r="31" spans="1:4" s="64" customFormat="1" ht="15.75" x14ac:dyDescent="0.25">
      <c r="A31" s="51"/>
      <c r="B31" s="51"/>
      <c r="C31" s="63"/>
      <c r="D31" s="63"/>
    </row>
    <row r="32" spans="1:4" s="87" customFormat="1" ht="15.75" x14ac:dyDescent="0.25">
      <c r="A32" s="51"/>
      <c r="B32" s="51"/>
      <c r="C32" s="63"/>
      <c r="D32" s="63"/>
    </row>
    <row r="33" spans="1:4" s="64" customFormat="1" ht="15.75" x14ac:dyDescent="0.25">
      <c r="A33" s="51"/>
      <c r="B33" s="51"/>
      <c r="C33" s="51"/>
      <c r="D33" s="63"/>
    </row>
    <row r="34" spans="1:4" ht="16.5" thickBot="1" x14ac:dyDescent="0.3">
      <c r="A34" s="58"/>
      <c r="B34" s="58"/>
      <c r="C34" s="59" t="s">
        <v>2433</v>
      </c>
      <c r="D34" s="51">
        <f>COUNTA(A20:A32)</f>
        <v>0</v>
      </c>
    </row>
    <row r="35" spans="1:4" ht="16.5" thickBot="1" x14ac:dyDescent="0.3">
      <c r="A35" s="60"/>
      <c r="B35" s="60"/>
      <c r="C35" s="61" t="s">
        <v>2434</v>
      </c>
      <c r="D35" s="51">
        <f>COUNTIFS($D$20:$D$33,"Disponible")</f>
        <v>0</v>
      </c>
    </row>
    <row r="36" spans="1:4" ht="16.5" thickBot="1" x14ac:dyDescent="0.3">
      <c r="A36" s="48"/>
      <c r="B36" s="48"/>
      <c r="C36" s="61" t="s">
        <v>2427</v>
      </c>
      <c r="D36" s="51">
        <f>COUNTIFS($D$20:$D$28,"No Disponible")</f>
        <v>0</v>
      </c>
    </row>
    <row r="37" spans="1:4" ht="15.75" thickBot="1" x14ac:dyDescent="0.3">
      <c r="A37" s="48"/>
      <c r="B37" s="48"/>
      <c r="C37" s="61" t="s">
        <v>2435</v>
      </c>
      <c r="D37" s="55" t="e">
        <f>D35/D34</f>
        <v>#DIV/0!</v>
      </c>
    </row>
    <row r="38" spans="1:4" ht="15.75" thickBot="1" x14ac:dyDescent="0.3">
      <c r="A38" s="48"/>
      <c r="B38" s="48"/>
      <c r="C38" s="61" t="s">
        <v>2436</v>
      </c>
      <c r="D38" s="57" t="e">
        <f>D36/D34</f>
        <v>#DIV/0!</v>
      </c>
    </row>
  </sheetData>
  <mergeCells count="2">
    <mergeCell ref="A1:D1"/>
    <mergeCell ref="A18:D18"/>
  </mergeCells>
  <conditionalFormatting sqref="B4:B8">
    <cfRule type="duplicateValues" dxfId="60" priority="6"/>
  </conditionalFormatting>
  <conditionalFormatting sqref="B4:B8">
    <cfRule type="duplicateValues" dxfId="59" priority="5"/>
  </conditionalFormatting>
  <conditionalFormatting sqref="A3:A8">
    <cfRule type="duplicateValues" dxfId="58" priority="3"/>
    <cfRule type="duplicateValues" dxfId="57" priority="4"/>
  </conditionalFormatting>
  <conditionalFormatting sqref="B3">
    <cfRule type="duplicateValues" dxfId="56" priority="2"/>
  </conditionalFormatting>
  <conditionalFormatting sqref="B3">
    <cfRule type="duplicateValues" dxfId="55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zoomScale="70" zoomScaleNormal="70" workbookViewId="0">
      <selection activeCell="A4" sqref="A4:XFD4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61" t="s">
        <v>58</v>
      </c>
      <c r="B1" s="162"/>
      <c r="C1" s="162"/>
      <c r="D1" s="162"/>
      <c r="E1" s="162"/>
      <c r="F1" s="162"/>
      <c r="G1" s="162"/>
      <c r="H1" s="162"/>
      <c r="I1" s="162"/>
      <c r="J1" s="162"/>
      <c r="K1" s="162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68" t="str">
        <f ca="1">CONCATENATE(TODAY()-C3," días")</f>
        <v>27.8324421296275 días</v>
      </c>
      <c r="B3" s="109" t="s">
        <v>2547</v>
      </c>
      <c r="C3" s="112">
        <v>44325.167557870373</v>
      </c>
      <c r="D3" s="112" t="s">
        <v>2180</v>
      </c>
      <c r="E3" s="106">
        <v>812</v>
      </c>
      <c r="F3" s="114" t="str">
        <f>VLOOKUP(E3,'LISTADO ATM'!$A$2:$B$818,2,0)</f>
        <v xml:space="preserve">ATM Canasta del Pueblo </v>
      </c>
      <c r="G3" s="114" t="str">
        <f>VLOOKUP(E3,VIP!$A$2:$O4512,6,0)</f>
        <v>NO</v>
      </c>
      <c r="H3" s="114" t="str">
        <f>VLOOKUP(E3,VIP!$A$2:$O4544,7,FALSE)</f>
        <v>Si</v>
      </c>
      <c r="I3" s="114" t="str">
        <f>VLOOKUP(E3,VIP!$A$2:$O4421,8,FALSE)</f>
        <v>Si</v>
      </c>
      <c r="J3" s="114" t="str">
        <f>VLOOKUP(E3,VIP!$A$2:$O4350,8,FALSE)</f>
        <v>Si</v>
      </c>
      <c r="K3" s="107" t="s">
        <v>2219</v>
      </c>
    </row>
    <row r="4" spans="1:11" ht="18" x14ac:dyDescent="0.25">
      <c r="A4" s="68" t="str">
        <f t="shared" ref="A4:A9" ca="1" si="0">CONCATENATE(TODAY()-C4," días")</f>
        <v>44353 días</v>
      </c>
      <c r="B4" s="40"/>
      <c r="C4" s="47"/>
      <c r="D4" s="40"/>
      <c r="E4" s="86"/>
      <c r="F4" s="40" t="e">
        <f>VLOOKUP(E4,'LISTADO ATM'!$A$2:$B$818,2,0)</f>
        <v>#N/A</v>
      </c>
      <c r="G4" s="40" t="e">
        <f>VLOOKUP(E4,VIP!$A$2:$O4513,6,0)</f>
        <v>#N/A</v>
      </c>
      <c r="H4" s="40" t="e">
        <f>VLOOKUP(E4,VIP!$A$2:$O4545,7,FALSE)</f>
        <v>#N/A</v>
      </c>
      <c r="I4" s="40" t="e">
        <f>VLOOKUP(E4,VIP!$A$2:$O4422,8,FALSE)</f>
        <v>#N/A</v>
      </c>
      <c r="J4" s="40" t="e">
        <f>VLOOKUP(E4,VIP!$A$2:$O4351,8,FALSE)</f>
        <v>#N/A</v>
      </c>
      <c r="K4" s="49"/>
    </row>
    <row r="5" spans="1:11" ht="18" x14ac:dyDescent="0.25">
      <c r="A5" s="68" t="str">
        <f t="shared" ca="1" si="0"/>
        <v>44353 días</v>
      </c>
      <c r="B5" s="40"/>
      <c r="C5" s="47"/>
      <c r="D5" s="40"/>
      <c r="E5" s="86"/>
      <c r="F5" s="40" t="e">
        <f>VLOOKUP(E5,'LISTADO ATM'!$A$2:$B$818,2,0)</f>
        <v>#N/A</v>
      </c>
      <c r="G5" s="40" t="e">
        <f>VLOOKUP(E5,VIP!$A$2:$O4514,6,0)</f>
        <v>#N/A</v>
      </c>
      <c r="H5" s="40" t="e">
        <f>VLOOKUP(E5,VIP!$A$2:$O4546,7,FALSE)</f>
        <v>#N/A</v>
      </c>
      <c r="I5" s="40" t="e">
        <f>VLOOKUP(E5,VIP!$A$2:$O4423,8,FALSE)</f>
        <v>#N/A</v>
      </c>
      <c r="J5" s="40" t="e">
        <f>VLOOKUP(E5,VIP!$A$2:$O4352,8,FALSE)</f>
        <v>#N/A</v>
      </c>
      <c r="K5" s="49"/>
    </row>
    <row r="6" spans="1:11" ht="18" x14ac:dyDescent="0.25">
      <c r="A6" s="68" t="str">
        <f t="shared" ca="1" si="0"/>
        <v>44353 días</v>
      </c>
      <c r="B6" s="40"/>
      <c r="C6" s="47"/>
      <c r="D6" s="40"/>
      <c r="E6" s="86"/>
      <c r="F6" s="40" t="e">
        <f>VLOOKUP(E6,'LISTADO ATM'!$A$2:$B$818,2,0)</f>
        <v>#N/A</v>
      </c>
      <c r="G6" s="40" t="e">
        <f>VLOOKUP(E6,VIP!$A$2:$O4515,6,0)</f>
        <v>#N/A</v>
      </c>
      <c r="H6" s="40" t="e">
        <f>VLOOKUP(E6,VIP!$A$2:$O4547,7,FALSE)</f>
        <v>#N/A</v>
      </c>
      <c r="I6" s="40" t="e">
        <f>VLOOKUP(E6,VIP!$A$2:$O4424,8,FALSE)</f>
        <v>#N/A</v>
      </c>
      <c r="J6" s="40" t="e">
        <f>VLOOKUP(E6,VIP!$A$2:$O4353,8,FALSE)</f>
        <v>#N/A</v>
      </c>
      <c r="K6" s="49"/>
    </row>
    <row r="7" spans="1:11" ht="18" x14ac:dyDescent="0.25">
      <c r="A7" s="68" t="str">
        <f t="shared" ca="1" si="0"/>
        <v>44353 días</v>
      </c>
      <c r="B7" s="71"/>
      <c r="C7" s="67"/>
      <c r="D7" s="40"/>
      <c r="E7" s="86"/>
      <c r="F7" s="40" t="e">
        <f>VLOOKUP(E7,'LISTADO ATM'!$A$2:$B$818,2,0)</f>
        <v>#N/A</v>
      </c>
      <c r="G7" s="40" t="e">
        <f>VLOOKUP(E7,VIP!$A$2:$O4516,6,0)</f>
        <v>#N/A</v>
      </c>
      <c r="H7" s="40" t="e">
        <f>VLOOKUP(E7,VIP!$A$2:$O4548,7,FALSE)</f>
        <v>#N/A</v>
      </c>
      <c r="I7" s="40" t="e">
        <f>VLOOKUP(E7,VIP!$A$2:$O4425,8,FALSE)</f>
        <v>#N/A</v>
      </c>
      <c r="J7" s="40" t="e">
        <f>VLOOKUP(E7,VIP!$A$2:$O4354,8,FALSE)</f>
        <v>#N/A</v>
      </c>
      <c r="K7" s="49"/>
    </row>
    <row r="8" spans="1:11" ht="18" x14ac:dyDescent="0.25">
      <c r="A8" s="68" t="str">
        <f t="shared" ca="1" si="0"/>
        <v>44353 días</v>
      </c>
      <c r="B8" s="40"/>
      <c r="C8" s="47"/>
      <c r="D8" s="40"/>
      <c r="E8" s="86"/>
      <c r="F8" s="40" t="e">
        <f>VLOOKUP(E8,'LISTADO ATM'!$A$2:$B$818,2,0)</f>
        <v>#N/A</v>
      </c>
      <c r="G8" s="40" t="s">
        <v>2031</v>
      </c>
      <c r="H8" s="40" t="e">
        <f>VLOOKUP(E8,VIP!$A$2:$O4549,7,FALSE)</f>
        <v>#N/A</v>
      </c>
      <c r="I8" s="40" t="e">
        <f>VLOOKUP(E8,VIP!$A$2:$O4426,8,FALSE)</f>
        <v>#N/A</v>
      </c>
      <c r="J8" s="40" t="e">
        <f>VLOOKUP(E8,VIP!$A$2:$O4355,8,FALSE)</f>
        <v>#N/A</v>
      </c>
      <c r="K8" s="78"/>
    </row>
    <row r="9" spans="1:11" ht="18" x14ac:dyDescent="0.25">
      <c r="A9" s="68" t="str">
        <f t="shared" ca="1" si="0"/>
        <v>44353 días</v>
      </c>
      <c r="B9" s="88"/>
      <c r="C9" s="85"/>
      <c r="D9" s="40"/>
      <c r="E9" s="86"/>
      <c r="F9" s="40" t="e">
        <f>VLOOKUP(E9,'LISTADO ATM'!$A$2:$B$818,2,0)</f>
        <v>#N/A</v>
      </c>
      <c r="G9" s="40" t="s">
        <v>2031</v>
      </c>
      <c r="H9" s="40" t="e">
        <f>VLOOKUP(E9,VIP!$A$2:$O4550,7,FALSE)</f>
        <v>#N/A</v>
      </c>
      <c r="I9" s="40" t="e">
        <f>VLOOKUP(E9,VIP!$A$2:$O4427,8,FALSE)</f>
        <v>#N/A</v>
      </c>
      <c r="J9" s="40" t="e">
        <f>VLOOKUP(E9,VIP!$A$2:$O4356,8,FALSE)</f>
        <v>#N/A</v>
      </c>
      <c r="K9" s="49"/>
    </row>
  </sheetData>
  <autoFilter ref="A2:K2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4:E1048576 E1:E2">
    <cfRule type="duplicateValues" dxfId="54" priority="99275"/>
  </conditionalFormatting>
  <conditionalFormatting sqref="B7">
    <cfRule type="duplicateValues" dxfId="53" priority="59"/>
    <cfRule type="duplicateValues" dxfId="52" priority="60"/>
    <cfRule type="duplicateValues" dxfId="51" priority="61"/>
  </conditionalFormatting>
  <conditionalFormatting sqref="B7">
    <cfRule type="duplicateValues" dxfId="50" priority="58"/>
  </conditionalFormatting>
  <conditionalFormatting sqref="B7">
    <cfRule type="duplicateValues" dxfId="49" priority="56"/>
    <cfRule type="duplicateValues" dxfId="48" priority="57"/>
  </conditionalFormatting>
  <conditionalFormatting sqref="B7">
    <cfRule type="duplicateValues" dxfId="47" priority="53"/>
    <cfRule type="duplicateValues" dxfId="46" priority="54"/>
    <cfRule type="duplicateValues" dxfId="45" priority="55"/>
  </conditionalFormatting>
  <conditionalFormatting sqref="B7">
    <cfRule type="duplicateValues" dxfId="44" priority="52"/>
  </conditionalFormatting>
  <conditionalFormatting sqref="B7">
    <cfRule type="duplicateValues" dxfId="43" priority="50"/>
    <cfRule type="duplicateValues" dxfId="42" priority="51"/>
  </conditionalFormatting>
  <conditionalFormatting sqref="B7">
    <cfRule type="duplicateValues" dxfId="41" priority="49"/>
  </conditionalFormatting>
  <conditionalFormatting sqref="B7">
    <cfRule type="duplicateValues" dxfId="40" priority="46"/>
    <cfRule type="duplicateValues" dxfId="39" priority="47"/>
    <cfRule type="duplicateValues" dxfId="38" priority="48"/>
  </conditionalFormatting>
  <conditionalFormatting sqref="B7">
    <cfRule type="duplicateValues" dxfId="37" priority="45"/>
  </conditionalFormatting>
  <conditionalFormatting sqref="B7">
    <cfRule type="duplicateValues" dxfId="36" priority="44"/>
  </conditionalFormatting>
  <conditionalFormatting sqref="B9">
    <cfRule type="duplicateValues" dxfId="35" priority="43"/>
  </conditionalFormatting>
  <conditionalFormatting sqref="B9">
    <cfRule type="duplicateValues" dxfId="34" priority="40"/>
    <cfRule type="duplicateValues" dxfId="33" priority="41"/>
    <cfRule type="duplicateValues" dxfId="32" priority="42"/>
  </conditionalFormatting>
  <conditionalFormatting sqref="B9">
    <cfRule type="duplicateValues" dxfId="31" priority="38"/>
    <cfRule type="duplicateValues" dxfId="30" priority="39"/>
  </conditionalFormatting>
  <conditionalFormatting sqref="B9">
    <cfRule type="duplicateValues" dxfId="29" priority="35"/>
    <cfRule type="duplicateValues" dxfId="28" priority="36"/>
    <cfRule type="duplicateValues" dxfId="27" priority="37"/>
  </conditionalFormatting>
  <conditionalFormatting sqref="B9">
    <cfRule type="duplicateValues" dxfId="26" priority="34"/>
  </conditionalFormatting>
  <conditionalFormatting sqref="B9">
    <cfRule type="duplicateValues" dxfId="25" priority="33"/>
  </conditionalFormatting>
  <conditionalFormatting sqref="B9">
    <cfRule type="duplicateValues" dxfId="24" priority="32"/>
  </conditionalFormatting>
  <conditionalFormatting sqref="B9">
    <cfRule type="duplicateValues" dxfId="23" priority="29"/>
    <cfRule type="duplicateValues" dxfId="22" priority="30"/>
    <cfRule type="duplicateValues" dxfId="21" priority="31"/>
  </conditionalFormatting>
  <conditionalFormatting sqref="B9">
    <cfRule type="duplicateValues" dxfId="20" priority="27"/>
    <cfRule type="duplicateValues" dxfId="19" priority="28"/>
  </conditionalFormatting>
  <conditionalFormatting sqref="C9">
    <cfRule type="duplicateValues" dxfId="18" priority="26"/>
  </conditionalFormatting>
  <conditionalFormatting sqref="E3">
    <cfRule type="duplicateValues" dxfId="17" priority="121638"/>
  </conditionalFormatting>
  <conditionalFormatting sqref="E3">
    <cfRule type="duplicateValues" dxfId="16" priority="121639"/>
    <cfRule type="duplicateValues" dxfId="15" priority="121640"/>
  </conditionalFormatting>
  <conditionalFormatting sqref="E3">
    <cfRule type="duplicateValues" dxfId="14" priority="121641"/>
    <cfRule type="duplicateValues" dxfId="13" priority="121642"/>
    <cfRule type="duplicateValues" dxfId="12" priority="121643"/>
    <cfRule type="duplicateValues" dxfId="11" priority="121644"/>
  </conditionalFormatting>
  <conditionalFormatting sqref="B3">
    <cfRule type="duplicateValues" dxfId="10" priority="121645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09"/>
  <sheetViews>
    <sheetView topLeftCell="B1" zoomScaleNormal="100" workbookViewId="0">
      <pane ySplit="1" topLeftCell="A797" activePane="bottomLeft" state="frozen"/>
      <selection activeCell="D1" sqref="D1"/>
      <selection pane="bottomLeft" activeCell="E809" sqref="E809:M809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75" x14ac:dyDescent="0.25">
      <c r="A2" s="100">
        <v>7</v>
      </c>
      <c r="B2" s="101" t="s">
        <v>2029</v>
      </c>
      <c r="C2" s="101" t="s">
        <v>2537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00">
        <v>591</v>
      </c>
      <c r="B3" s="101" t="s">
        <v>507</v>
      </c>
      <c r="C3" s="101" t="s">
        <v>2538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00">
        <v>553</v>
      </c>
      <c r="B4" s="101" t="s">
        <v>544</v>
      </c>
      <c r="C4" s="101" t="s">
        <v>2539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2530</v>
      </c>
      <c r="C6" s="29" t="s">
        <v>2486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2531</v>
      </c>
      <c r="C8" s="29" t="s">
        <v>2487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2532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2533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2534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75" x14ac:dyDescent="0.25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75" x14ac:dyDescent="0.25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75" x14ac:dyDescent="0.25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75" x14ac:dyDescent="0.25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75" x14ac:dyDescent="0.25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75" x14ac:dyDescent="0.25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2212</v>
      </c>
      <c r="C158" s="29" t="s">
        <v>2488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2420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2235</v>
      </c>
      <c r="C166" s="29" t="s">
        <v>2489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75" x14ac:dyDescent="0.25">
      <c r="A209" s="31">
        <v>183</v>
      </c>
      <c r="B209" s="32" t="s">
        <v>2214</v>
      </c>
      <c r="C209" s="29" t="s">
        <v>2490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75" x14ac:dyDescent="0.25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0" customFormat="1" ht="15.75" x14ac:dyDescent="0.25">
      <c r="A337" s="91">
        <v>300</v>
      </c>
      <c r="B337" s="92" t="s">
        <v>1224</v>
      </c>
      <c r="C337" s="92" t="s">
        <v>1225</v>
      </c>
      <c r="D337" s="92" t="s">
        <v>72</v>
      </c>
      <c r="E337" s="92" t="s">
        <v>73</v>
      </c>
      <c r="F337" s="92" t="s">
        <v>2031</v>
      </c>
      <c r="G337" s="92" t="s">
        <v>77</v>
      </c>
      <c r="H337" s="92" t="s">
        <v>77</v>
      </c>
      <c r="I337" s="92" t="s">
        <v>74</v>
      </c>
      <c r="J337" s="92" t="s">
        <v>77</v>
      </c>
      <c r="K337" s="92" t="s">
        <v>77</v>
      </c>
      <c r="L337" s="92" t="s">
        <v>77</v>
      </c>
      <c r="M337" s="92" t="s">
        <v>77</v>
      </c>
      <c r="N337" s="92" t="s">
        <v>74</v>
      </c>
      <c r="O337" s="92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75" x14ac:dyDescent="0.25">
      <c r="A344" s="31">
        <v>307</v>
      </c>
      <c r="B344" s="32" t="s">
        <v>2194</v>
      </c>
      <c r="C344" s="29" t="s">
        <v>2491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75" x14ac:dyDescent="0.25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75" x14ac:dyDescent="0.25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1">
        <v>331</v>
      </c>
      <c r="B363" s="32" t="s">
        <v>1893</v>
      </c>
      <c r="C363" s="42" t="s">
        <v>2058</v>
      </c>
      <c r="D363" s="42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2" t="s">
        <v>2020</v>
      </c>
    </row>
    <row r="364" spans="1:15" ht="15.75" x14ac:dyDescent="0.25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75" x14ac:dyDescent="0.25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75" x14ac:dyDescent="0.25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75" x14ac:dyDescent="0.25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75" x14ac:dyDescent="0.25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75" x14ac:dyDescent="0.25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2518</v>
      </c>
      <c r="C374" s="29" t="s">
        <v>2505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2211</v>
      </c>
      <c r="C376" s="29" t="s">
        <v>2492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2519</v>
      </c>
      <c r="C377" s="29" t="s">
        <v>2506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2240</v>
      </c>
      <c r="C388" s="29" t="s">
        <v>2484</v>
      </c>
      <c r="D388" s="29" t="s">
        <v>87</v>
      </c>
      <c r="E388" s="29" t="s">
        <v>90</v>
      </c>
      <c r="F388" s="32" t="s">
        <v>2031</v>
      </c>
      <c r="G388" s="32" t="s">
        <v>2485</v>
      </c>
      <c r="H388" s="32" t="s">
        <v>2485</v>
      </c>
      <c r="I388" s="32" t="s">
        <v>1277</v>
      </c>
      <c r="J388" s="32" t="s">
        <v>2033</v>
      </c>
      <c r="K388" s="32" t="s">
        <v>2485</v>
      </c>
      <c r="L388" s="32" t="s">
        <v>2485</v>
      </c>
      <c r="M388" s="32" t="s">
        <v>2485</v>
      </c>
      <c r="N388" s="32" t="s">
        <v>2485</v>
      </c>
      <c r="O388" s="32" t="s">
        <v>1182</v>
      </c>
    </row>
    <row r="389" spans="1:15" ht="15.75" x14ac:dyDescent="0.25">
      <c r="A389" s="31">
        <v>363</v>
      </c>
      <c r="B389" s="32" t="s">
        <v>2520</v>
      </c>
      <c r="C389" s="29" t="s">
        <v>2507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75" x14ac:dyDescent="0.25">
      <c r="A391" s="31">
        <v>365</v>
      </c>
      <c r="B391" s="32" t="s">
        <v>2521</v>
      </c>
      <c r="C391" s="29" t="s">
        <v>2508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2522</v>
      </c>
      <c r="C393" s="29" t="s">
        <v>2509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2523</v>
      </c>
      <c r="C394" s="29" t="s">
        <v>2510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2517</v>
      </c>
      <c r="C395" s="29" t="s">
        <v>2504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2237</v>
      </c>
      <c r="C397" s="29" t="s">
        <v>2493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2527</v>
      </c>
      <c r="C399" s="29" t="s">
        <v>2514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75" x14ac:dyDescent="0.25">
      <c r="A401" s="31">
        <v>378</v>
      </c>
      <c r="B401" s="32" t="s">
        <v>2236</v>
      </c>
      <c r="C401" s="29" t="s">
        <v>2494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2440</v>
      </c>
      <c r="C403" s="29" t="s">
        <v>2495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2221</v>
      </c>
      <c r="C404" s="29" t="s">
        <v>2496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2528</v>
      </c>
      <c r="C405" s="29" t="s">
        <v>2515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6" customFormat="1" ht="31.5" x14ac:dyDescent="0.25">
      <c r="A408" s="79">
        <v>387</v>
      </c>
      <c r="B408" s="80" t="s">
        <v>634</v>
      </c>
      <c r="C408" s="80" t="s">
        <v>635</v>
      </c>
      <c r="D408" s="32" t="s">
        <v>130</v>
      </c>
      <c r="E408" s="80" t="s">
        <v>73</v>
      </c>
      <c r="F408" s="80" t="s">
        <v>2031</v>
      </c>
      <c r="G408" s="80" t="s">
        <v>77</v>
      </c>
      <c r="H408" s="80" t="s">
        <v>77</v>
      </c>
      <c r="I408" s="80" t="s">
        <v>74</v>
      </c>
      <c r="J408" s="80" t="s">
        <v>77</v>
      </c>
      <c r="K408" s="80" t="s">
        <v>77</v>
      </c>
      <c r="L408" s="80" t="s">
        <v>77</v>
      </c>
      <c r="M408" s="80" t="s">
        <v>77</v>
      </c>
      <c r="N408" s="80" t="s">
        <v>74</v>
      </c>
      <c r="O408" s="80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0" customFormat="1" ht="31.5" x14ac:dyDescent="0.25">
      <c r="A443" s="91">
        <v>425</v>
      </c>
      <c r="B443" s="92" t="s">
        <v>701</v>
      </c>
      <c r="C443" s="92" t="s">
        <v>702</v>
      </c>
      <c r="D443" s="92" t="s">
        <v>130</v>
      </c>
      <c r="E443" s="92" t="s">
        <v>73</v>
      </c>
      <c r="F443" s="92" t="s">
        <v>2031</v>
      </c>
      <c r="G443" s="92" t="s">
        <v>77</v>
      </c>
      <c r="H443" s="92" t="s">
        <v>77</v>
      </c>
      <c r="I443" s="92" t="s">
        <v>74</v>
      </c>
      <c r="J443" s="92" t="s">
        <v>77</v>
      </c>
      <c r="K443" s="92" t="s">
        <v>74</v>
      </c>
      <c r="L443" s="92" t="s">
        <v>77</v>
      </c>
      <c r="M443" s="92" t="s">
        <v>77</v>
      </c>
      <c r="N443" s="92" t="s">
        <v>74</v>
      </c>
      <c r="O443" s="92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9" customFormat="1" ht="15.75" x14ac:dyDescent="0.25">
      <c r="A461" s="73">
        <v>446</v>
      </c>
      <c r="B461" s="74" t="s">
        <v>1954</v>
      </c>
      <c r="C461" s="74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75" x14ac:dyDescent="0.25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75" x14ac:dyDescent="0.25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75" x14ac:dyDescent="0.25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75" x14ac:dyDescent="0.25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2213</v>
      </c>
      <c r="C487" s="29" t="s">
        <v>2497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2524</v>
      </c>
      <c r="C499" s="29" t="s">
        <v>2511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2479</v>
      </c>
      <c r="C502" s="32" t="s">
        <v>2450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2444</v>
      </c>
      <c r="C504" s="32" t="s">
        <v>2445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2204</v>
      </c>
      <c r="C518" s="29" t="s">
        <v>2498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75" x14ac:dyDescent="0.25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75" x14ac:dyDescent="0.25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2459</v>
      </c>
      <c r="C547" s="32" t="s">
        <v>2460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2525</v>
      </c>
      <c r="C549" s="29" t="s">
        <v>2512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2464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2480</v>
      </c>
      <c r="C557" s="32" t="s">
        <v>2465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2481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75" x14ac:dyDescent="0.25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75" x14ac:dyDescent="0.25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75" x14ac:dyDescent="0.25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75" x14ac:dyDescent="0.25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75" x14ac:dyDescent="0.25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2439</v>
      </c>
      <c r="C579" s="29" t="s">
        <v>2499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2218</v>
      </c>
      <c r="C580" s="29" t="s">
        <v>2500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75" x14ac:dyDescent="0.25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2529</v>
      </c>
      <c r="C583" s="29" t="s">
        <v>2516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75" x14ac:dyDescent="0.25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75" x14ac:dyDescent="0.25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75" x14ac:dyDescent="0.25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75" x14ac:dyDescent="0.25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75" x14ac:dyDescent="0.25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75" x14ac:dyDescent="0.25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75" x14ac:dyDescent="0.25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75" x14ac:dyDescent="0.25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75" x14ac:dyDescent="0.25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75" x14ac:dyDescent="0.25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75" x14ac:dyDescent="0.25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75" x14ac:dyDescent="0.25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75" x14ac:dyDescent="0.25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75" x14ac:dyDescent="0.25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75" x14ac:dyDescent="0.25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75" x14ac:dyDescent="0.25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75" x14ac:dyDescent="0.25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75" x14ac:dyDescent="0.25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75" x14ac:dyDescent="0.25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75" x14ac:dyDescent="0.25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75" x14ac:dyDescent="0.25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75" x14ac:dyDescent="0.25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75" x14ac:dyDescent="0.25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75" x14ac:dyDescent="0.25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75" x14ac:dyDescent="0.25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75" x14ac:dyDescent="0.25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2526</v>
      </c>
      <c r="C650" s="29" t="s">
        <v>2513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2179</v>
      </c>
      <c r="C686" s="29" t="s">
        <v>2501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2203</v>
      </c>
      <c r="C721" s="29" t="s">
        <v>2502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2202</v>
      </c>
      <c r="C755" s="29" t="s">
        <v>2503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75" x14ac:dyDescent="0.25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75" x14ac:dyDescent="0.25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75" x14ac:dyDescent="0.25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75" x14ac:dyDescent="0.25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75" x14ac:dyDescent="0.25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75" x14ac:dyDescent="0.25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6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6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6" customFormat="1" ht="15.75" x14ac:dyDescent="0.25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6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6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6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6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6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6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3" customFormat="1" ht="15.75" x14ac:dyDescent="0.25">
      <c r="A793" s="95">
        <v>985</v>
      </c>
      <c r="B793" s="96" t="s">
        <v>1150</v>
      </c>
      <c r="C793" s="97" t="s">
        <v>1151</v>
      </c>
      <c r="D793" s="97" t="s">
        <v>72</v>
      </c>
      <c r="E793" s="97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96" t="s">
        <v>1180</v>
      </c>
    </row>
    <row r="794" spans="1:15" s="93" customFormat="1" ht="15.75" x14ac:dyDescent="0.25">
      <c r="A794" s="95">
        <v>986</v>
      </c>
      <c r="B794" s="96" t="s">
        <v>1152</v>
      </c>
      <c r="C794" s="97" t="s">
        <v>1153</v>
      </c>
      <c r="D794" s="96" t="s">
        <v>72</v>
      </c>
      <c r="E794" s="96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96" t="s">
        <v>1209</v>
      </c>
    </row>
    <row r="795" spans="1:15" s="93" customFormat="1" ht="15.75" x14ac:dyDescent="0.25">
      <c r="A795" s="95">
        <v>987</v>
      </c>
      <c r="B795" s="96" t="s">
        <v>1154</v>
      </c>
      <c r="C795" s="97" t="s">
        <v>1155</v>
      </c>
      <c r="D795" s="96" t="s">
        <v>72</v>
      </c>
      <c r="E795" s="96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96" t="s">
        <v>1209</v>
      </c>
    </row>
    <row r="796" spans="1:15" s="93" customFormat="1" ht="15.75" x14ac:dyDescent="0.25">
      <c r="A796" s="95">
        <v>988</v>
      </c>
      <c r="B796" s="96" t="s">
        <v>1156</v>
      </c>
      <c r="C796" s="97" t="s">
        <v>1157</v>
      </c>
      <c r="D796" s="97" t="s">
        <v>72</v>
      </c>
      <c r="E796" s="97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96" t="s">
        <v>1186</v>
      </c>
    </row>
    <row r="797" spans="1:15" s="93" customFormat="1" ht="15.75" x14ac:dyDescent="0.25">
      <c r="A797" s="95">
        <v>989</v>
      </c>
      <c r="B797" s="96" t="s">
        <v>1158</v>
      </c>
      <c r="C797" s="97" t="s">
        <v>1159</v>
      </c>
      <c r="D797" s="97" t="s">
        <v>72</v>
      </c>
      <c r="E797" s="97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96" t="s">
        <v>1184</v>
      </c>
    </row>
    <row r="798" spans="1:15" s="93" customFormat="1" ht="15.75" x14ac:dyDescent="0.25">
      <c r="A798" s="95">
        <v>742</v>
      </c>
      <c r="B798" s="96" t="s">
        <v>1160</v>
      </c>
      <c r="C798" s="97" t="s">
        <v>1161</v>
      </c>
      <c r="D798" s="97" t="s">
        <v>72</v>
      </c>
      <c r="E798" s="97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96" t="s">
        <v>1191</v>
      </c>
    </row>
    <row r="799" spans="1:15" s="93" customFormat="1" ht="15.75" x14ac:dyDescent="0.25">
      <c r="A799" s="95">
        <v>991</v>
      </c>
      <c r="B799" s="96" t="s">
        <v>1162</v>
      </c>
      <c r="C799" s="97" t="s">
        <v>1163</v>
      </c>
      <c r="D799" s="97" t="s">
        <v>72</v>
      </c>
      <c r="E799" s="97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96" t="s">
        <v>1180</v>
      </c>
    </row>
    <row r="800" spans="1:15" s="93" customFormat="1" ht="15.75" x14ac:dyDescent="0.25">
      <c r="A800" s="95">
        <v>715</v>
      </c>
      <c r="B800" s="96" t="s">
        <v>1164</v>
      </c>
      <c r="C800" s="97" t="s">
        <v>1165</v>
      </c>
      <c r="D800" s="97" t="s">
        <v>72</v>
      </c>
      <c r="E800" s="97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96" t="s">
        <v>1185</v>
      </c>
    </row>
    <row r="801" spans="1:15" s="93" customFormat="1" ht="15.75" x14ac:dyDescent="0.25">
      <c r="A801" s="95">
        <v>993</v>
      </c>
      <c r="B801" s="96" t="s">
        <v>1166</v>
      </c>
      <c r="C801" s="97" t="s">
        <v>1167</v>
      </c>
      <c r="D801" s="97" t="s">
        <v>72</v>
      </c>
      <c r="E801" s="97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96" t="s">
        <v>1190</v>
      </c>
    </row>
    <row r="802" spans="1:15" s="93" customFormat="1" ht="15.75" x14ac:dyDescent="0.25">
      <c r="A802" s="95">
        <v>994</v>
      </c>
      <c r="B802" s="96" t="s">
        <v>1889</v>
      </c>
      <c r="C802" s="97" t="s">
        <v>1888</v>
      </c>
      <c r="D802" s="97" t="s">
        <v>72</v>
      </c>
      <c r="E802" s="97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96" t="s">
        <v>2020</v>
      </c>
    </row>
    <row r="803" spans="1:15" s="93" customFormat="1" ht="15.75" x14ac:dyDescent="0.25">
      <c r="A803" s="95">
        <v>545</v>
      </c>
      <c r="B803" s="96" t="s">
        <v>1168</v>
      </c>
      <c r="C803" s="97" t="s">
        <v>1169</v>
      </c>
      <c r="D803" s="97" t="s">
        <v>72</v>
      </c>
      <c r="E803" s="97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96" t="s">
        <v>1188</v>
      </c>
    </row>
    <row r="804" spans="1:15" s="93" customFormat="1" ht="15.75" x14ac:dyDescent="0.25">
      <c r="A804" s="95">
        <v>996</v>
      </c>
      <c r="B804" s="96" t="s">
        <v>1193</v>
      </c>
      <c r="C804" s="97" t="s">
        <v>1194</v>
      </c>
      <c r="D804" s="97" t="s">
        <v>72</v>
      </c>
      <c r="E804" s="97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96" t="s">
        <v>1184</v>
      </c>
    </row>
    <row r="805" spans="1:15" s="93" customFormat="1" ht="15.75" x14ac:dyDescent="0.25">
      <c r="A805" s="95">
        <v>724</v>
      </c>
      <c r="B805" s="96" t="s">
        <v>1170</v>
      </c>
      <c r="C805" s="97" t="s">
        <v>1171</v>
      </c>
      <c r="D805" s="97" t="s">
        <v>72</v>
      </c>
      <c r="E805" s="97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96" t="s">
        <v>1185</v>
      </c>
    </row>
    <row r="806" spans="1:15" s="66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4">
        <v>726</v>
      </c>
      <c r="B807" s="32" t="s">
        <v>1174</v>
      </c>
      <c r="C807" s="29" t="s">
        <v>1175</v>
      </c>
      <c r="D807" s="29" t="s">
        <v>72</v>
      </c>
      <c r="E807" s="98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75" x14ac:dyDescent="0.25">
      <c r="A808" s="84">
        <v>166</v>
      </c>
      <c r="B808" s="113" t="s">
        <v>2546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  <row r="809" spans="1:15" ht="15.75" x14ac:dyDescent="0.25">
      <c r="A809" s="84">
        <v>361</v>
      </c>
      <c r="B809" s="113" t="s">
        <v>2573</v>
      </c>
      <c r="E809" s="29" t="s">
        <v>1276</v>
      </c>
      <c r="F809" s="32" t="s">
        <v>1301</v>
      </c>
      <c r="G809" s="32" t="s">
        <v>1301</v>
      </c>
      <c r="H809" s="32" t="s">
        <v>1301</v>
      </c>
      <c r="I809" s="32" t="s">
        <v>1301</v>
      </c>
      <c r="J809" s="32" t="s">
        <v>1301</v>
      </c>
      <c r="K809" s="32" t="s">
        <v>1301</v>
      </c>
      <c r="L809" s="32" t="s">
        <v>1301</v>
      </c>
      <c r="M809" s="32" t="s">
        <v>1301</v>
      </c>
    </row>
  </sheetData>
  <autoFilter ref="A1:O807">
    <sortState ref="A2:O807">
      <sortCondition sortBy="cellColor" ref="A1:A807" dxfId="310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9" priority="2"/>
  </conditionalFormatting>
  <conditionalFormatting sqref="B1:B1048576">
    <cfRule type="duplicateValues" dxfId="8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4</vt:i4>
      </vt:variant>
    </vt:vector>
  </HeadingPairs>
  <TitlesOfParts>
    <vt:vector size="16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Christian Aury Moreta Reynoso</cp:lastModifiedBy>
  <cp:lastPrinted>2021-05-25T15:11:04Z</cp:lastPrinted>
  <dcterms:created xsi:type="dcterms:W3CDTF">2014-10-01T23:18:29Z</dcterms:created>
  <dcterms:modified xsi:type="dcterms:W3CDTF">2021-06-06T20:05:32Z</dcterms:modified>
</cp:coreProperties>
</file>