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F90" i="1"/>
  <c r="G90" i="1"/>
  <c r="H90" i="1"/>
  <c r="I90" i="1"/>
  <c r="J90" i="1"/>
  <c r="K90" i="1"/>
  <c r="F67" i="1"/>
  <c r="G67" i="1"/>
  <c r="H67" i="1"/>
  <c r="I67" i="1"/>
  <c r="J67" i="1"/>
  <c r="K67" i="1"/>
  <c r="F66" i="1"/>
  <c r="G66" i="1"/>
  <c r="H66" i="1"/>
  <c r="I66" i="1"/>
  <c r="J66" i="1"/>
  <c r="K66" i="1"/>
  <c r="F86" i="1"/>
  <c r="G86" i="1"/>
  <c r="H86" i="1"/>
  <c r="I86" i="1"/>
  <c r="J86" i="1"/>
  <c r="K86" i="1"/>
  <c r="A86" i="1"/>
  <c r="A83" i="1"/>
  <c r="A90" i="1"/>
  <c r="A67" i="1"/>
  <c r="A66" i="1"/>
  <c r="B18" i="16" l="1"/>
  <c r="B30" i="16"/>
  <c r="A15" i="16"/>
  <c r="C15" i="16"/>
  <c r="A16" i="16"/>
  <c r="C16" i="16"/>
  <c r="B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17" i="16"/>
  <c r="A17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9" i="16" l="1"/>
  <c r="F23" i="1"/>
  <c r="G23" i="1"/>
  <c r="H23" i="1"/>
  <c r="I23" i="1"/>
  <c r="J23" i="1"/>
  <c r="K23" i="1"/>
  <c r="A23" i="1"/>
  <c r="A82" i="1"/>
  <c r="A80" i="1"/>
  <c r="A79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24" i="1"/>
  <c r="G24" i="1"/>
  <c r="H24" i="1"/>
  <c r="I24" i="1"/>
  <c r="J24" i="1"/>
  <c r="K24" i="1"/>
  <c r="F73" i="1"/>
  <c r="G73" i="1"/>
  <c r="H73" i="1"/>
  <c r="I73" i="1"/>
  <c r="J73" i="1"/>
  <c r="K73" i="1"/>
  <c r="F89" i="1"/>
  <c r="G89" i="1"/>
  <c r="H89" i="1"/>
  <c r="I89" i="1"/>
  <c r="J89" i="1"/>
  <c r="K89" i="1"/>
  <c r="F88" i="1"/>
  <c r="G88" i="1"/>
  <c r="H88" i="1"/>
  <c r="I88" i="1"/>
  <c r="J88" i="1"/>
  <c r="K88" i="1"/>
  <c r="F65" i="1"/>
  <c r="G65" i="1"/>
  <c r="H65" i="1"/>
  <c r="I65" i="1"/>
  <c r="J65" i="1"/>
  <c r="K65" i="1"/>
  <c r="F43" i="1"/>
  <c r="G43" i="1"/>
  <c r="H43" i="1"/>
  <c r="I43" i="1"/>
  <c r="J43" i="1"/>
  <c r="K43" i="1"/>
  <c r="F42" i="1"/>
  <c r="G42" i="1"/>
  <c r="H42" i="1"/>
  <c r="I42" i="1"/>
  <c r="J42" i="1"/>
  <c r="K42" i="1"/>
  <c r="F72" i="1"/>
  <c r="G72" i="1"/>
  <c r="H72" i="1"/>
  <c r="I72" i="1"/>
  <c r="J72" i="1"/>
  <c r="K72" i="1"/>
  <c r="F64" i="1"/>
  <c r="G64" i="1"/>
  <c r="H64" i="1"/>
  <c r="I64" i="1"/>
  <c r="J64" i="1"/>
  <c r="K64" i="1"/>
  <c r="F78" i="1"/>
  <c r="G78" i="1"/>
  <c r="H78" i="1"/>
  <c r="I78" i="1"/>
  <c r="J78" i="1"/>
  <c r="K78" i="1"/>
  <c r="A24" i="1"/>
  <c r="A73" i="1"/>
  <c r="A89" i="1"/>
  <c r="A88" i="1"/>
  <c r="A65" i="1"/>
  <c r="A43" i="1"/>
  <c r="A42" i="1"/>
  <c r="A72" i="1"/>
  <c r="A64" i="1"/>
  <c r="A78" i="1"/>
  <c r="F36" i="1" l="1"/>
  <c r="G36" i="1"/>
  <c r="H36" i="1"/>
  <c r="I36" i="1"/>
  <c r="J36" i="1"/>
  <c r="K36" i="1"/>
  <c r="F63" i="1"/>
  <c r="G63" i="1"/>
  <c r="H63" i="1"/>
  <c r="I63" i="1"/>
  <c r="J63" i="1"/>
  <c r="K63" i="1"/>
  <c r="F47" i="1"/>
  <c r="G47" i="1"/>
  <c r="H47" i="1"/>
  <c r="I47" i="1"/>
  <c r="J47" i="1"/>
  <c r="K47" i="1"/>
  <c r="F62" i="1"/>
  <c r="G62" i="1"/>
  <c r="H62" i="1"/>
  <c r="I62" i="1"/>
  <c r="J62" i="1"/>
  <c r="K62" i="1"/>
  <c r="F46" i="1"/>
  <c r="G46" i="1"/>
  <c r="H46" i="1"/>
  <c r="I46" i="1"/>
  <c r="J46" i="1"/>
  <c r="K46" i="1"/>
  <c r="F84" i="1"/>
  <c r="G84" i="1"/>
  <c r="H84" i="1"/>
  <c r="I84" i="1"/>
  <c r="J84" i="1"/>
  <c r="K84" i="1"/>
  <c r="F22" i="1"/>
  <c r="G22" i="1"/>
  <c r="H22" i="1"/>
  <c r="I22" i="1"/>
  <c r="J22" i="1"/>
  <c r="K22" i="1"/>
  <c r="F77" i="1"/>
  <c r="G77" i="1"/>
  <c r="H77" i="1"/>
  <c r="I77" i="1"/>
  <c r="J77" i="1"/>
  <c r="K77" i="1"/>
  <c r="F26" i="1"/>
  <c r="G26" i="1"/>
  <c r="H26" i="1"/>
  <c r="I26" i="1"/>
  <c r="J26" i="1"/>
  <c r="K26" i="1"/>
  <c r="F37" i="1"/>
  <c r="G37" i="1"/>
  <c r="H37" i="1"/>
  <c r="I37" i="1"/>
  <c r="J37" i="1"/>
  <c r="K37" i="1"/>
  <c r="F61" i="1"/>
  <c r="G61" i="1"/>
  <c r="H61" i="1"/>
  <c r="I61" i="1"/>
  <c r="J61" i="1"/>
  <c r="K61" i="1"/>
  <c r="F45" i="1"/>
  <c r="G45" i="1"/>
  <c r="H45" i="1"/>
  <c r="I45" i="1"/>
  <c r="J45" i="1"/>
  <c r="K45" i="1"/>
  <c r="A36" i="1"/>
  <c r="A63" i="1"/>
  <c r="A47" i="1"/>
  <c r="A62" i="1"/>
  <c r="A46" i="1"/>
  <c r="A84" i="1"/>
  <c r="A22" i="1"/>
  <c r="A77" i="1"/>
  <c r="A26" i="1"/>
  <c r="A37" i="1"/>
  <c r="A61" i="1"/>
  <c r="A45" i="1"/>
  <c r="F17" i="1" l="1"/>
  <c r="G17" i="1"/>
  <c r="H17" i="1"/>
  <c r="I17" i="1"/>
  <c r="J17" i="1"/>
  <c r="K17" i="1"/>
  <c r="F16" i="1"/>
  <c r="G16" i="1"/>
  <c r="H16" i="1"/>
  <c r="I16" i="1"/>
  <c r="J16" i="1"/>
  <c r="K16" i="1"/>
  <c r="F60" i="1"/>
  <c r="G60" i="1"/>
  <c r="H60" i="1"/>
  <c r="I60" i="1"/>
  <c r="J60" i="1"/>
  <c r="K60" i="1"/>
  <c r="F15" i="1"/>
  <c r="G15" i="1"/>
  <c r="H15" i="1"/>
  <c r="I15" i="1"/>
  <c r="J15" i="1"/>
  <c r="K15" i="1"/>
  <c r="F14" i="1"/>
  <c r="G14" i="1"/>
  <c r="H14" i="1"/>
  <c r="I14" i="1"/>
  <c r="J14" i="1"/>
  <c r="K14" i="1"/>
  <c r="F59" i="1"/>
  <c r="G59" i="1"/>
  <c r="H59" i="1"/>
  <c r="I59" i="1"/>
  <c r="J59" i="1"/>
  <c r="K59" i="1"/>
  <c r="F58" i="1"/>
  <c r="G58" i="1"/>
  <c r="H58" i="1"/>
  <c r="I58" i="1"/>
  <c r="J58" i="1"/>
  <c r="K58" i="1"/>
  <c r="F13" i="1"/>
  <c r="G13" i="1"/>
  <c r="H13" i="1"/>
  <c r="I13" i="1"/>
  <c r="J13" i="1"/>
  <c r="K13" i="1"/>
  <c r="F12" i="1"/>
  <c r="G12" i="1"/>
  <c r="H12" i="1"/>
  <c r="I12" i="1"/>
  <c r="J12" i="1"/>
  <c r="K12" i="1"/>
  <c r="F51" i="1"/>
  <c r="G51" i="1"/>
  <c r="H51" i="1"/>
  <c r="I51" i="1"/>
  <c r="J51" i="1"/>
  <c r="K51" i="1"/>
  <c r="F50" i="1"/>
  <c r="G50" i="1"/>
  <c r="H50" i="1"/>
  <c r="I50" i="1"/>
  <c r="J50" i="1"/>
  <c r="K50" i="1"/>
  <c r="A17" i="1"/>
  <c r="A16" i="1"/>
  <c r="A60" i="1"/>
  <c r="A15" i="1"/>
  <c r="A14" i="1"/>
  <c r="A59" i="1"/>
  <c r="A58" i="1"/>
  <c r="A13" i="1"/>
  <c r="A12" i="1"/>
  <c r="A51" i="1"/>
  <c r="A50" i="1"/>
  <c r="A11" i="1" l="1"/>
  <c r="A35" i="1"/>
  <c r="A81" i="1"/>
  <c r="F11" i="1"/>
  <c r="G11" i="1"/>
  <c r="H11" i="1"/>
  <c r="I11" i="1"/>
  <c r="J11" i="1"/>
  <c r="K11" i="1"/>
  <c r="F35" i="1"/>
  <c r="G35" i="1"/>
  <c r="H35" i="1"/>
  <c r="I35" i="1"/>
  <c r="J35" i="1"/>
  <c r="K35" i="1"/>
  <c r="F81" i="1"/>
  <c r="G81" i="1"/>
  <c r="H81" i="1"/>
  <c r="I81" i="1"/>
  <c r="J81" i="1"/>
  <c r="K81" i="1"/>
  <c r="A21" i="1" l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0" i="1"/>
  <c r="F10" i="1"/>
  <c r="G10" i="1"/>
  <c r="H10" i="1"/>
  <c r="I10" i="1"/>
  <c r="J10" i="1"/>
  <c r="K10" i="1"/>
  <c r="A27" i="1"/>
  <c r="F27" i="1"/>
  <c r="G27" i="1"/>
  <c r="H27" i="1"/>
  <c r="I27" i="1"/>
  <c r="J27" i="1"/>
  <c r="K27" i="1"/>
  <c r="A41" i="1"/>
  <c r="F41" i="1"/>
  <c r="G41" i="1"/>
  <c r="H41" i="1"/>
  <c r="I41" i="1"/>
  <c r="J41" i="1"/>
  <c r="K41" i="1"/>
  <c r="A57" i="1"/>
  <c r="F57" i="1"/>
  <c r="G57" i="1"/>
  <c r="H57" i="1"/>
  <c r="I57" i="1"/>
  <c r="J57" i="1"/>
  <c r="K57" i="1"/>
  <c r="A19" i="1"/>
  <c r="F19" i="1"/>
  <c r="G19" i="1"/>
  <c r="H19" i="1"/>
  <c r="I19" i="1"/>
  <c r="J19" i="1"/>
  <c r="K19" i="1"/>
  <c r="A40" i="1"/>
  <c r="F40" i="1"/>
  <c r="G40" i="1"/>
  <c r="H40" i="1"/>
  <c r="I40" i="1"/>
  <c r="J40" i="1"/>
  <c r="K40" i="1"/>
  <c r="A28" i="1" l="1"/>
  <c r="F28" i="1"/>
  <c r="G28" i="1"/>
  <c r="H28" i="1"/>
  <c r="I28" i="1"/>
  <c r="J28" i="1"/>
  <c r="K28" i="1"/>
  <c r="A31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A39" i="1"/>
  <c r="F39" i="1"/>
  <c r="G39" i="1"/>
  <c r="H39" i="1"/>
  <c r="I39" i="1"/>
  <c r="J39" i="1"/>
  <c r="K39" i="1"/>
  <c r="A76" i="1"/>
  <c r="F76" i="1"/>
  <c r="G76" i="1"/>
  <c r="H76" i="1"/>
  <c r="I76" i="1"/>
  <c r="J76" i="1"/>
  <c r="K76" i="1"/>
  <c r="A85" i="1"/>
  <c r="F85" i="1"/>
  <c r="G85" i="1"/>
  <c r="H85" i="1"/>
  <c r="I85" i="1"/>
  <c r="J85" i="1"/>
  <c r="K85" i="1"/>
  <c r="A34" i="1"/>
  <c r="F34" i="1"/>
  <c r="G34" i="1"/>
  <c r="H34" i="1"/>
  <c r="I34" i="1"/>
  <c r="J34" i="1"/>
  <c r="K34" i="1"/>
  <c r="F9" i="1" l="1"/>
  <c r="G9" i="1"/>
  <c r="H9" i="1"/>
  <c r="I9" i="1"/>
  <c r="J9" i="1"/>
  <c r="K9" i="1"/>
  <c r="A9" i="1"/>
  <c r="F33" i="1" l="1"/>
  <c r="G33" i="1"/>
  <c r="H33" i="1"/>
  <c r="I33" i="1"/>
  <c r="J33" i="1"/>
  <c r="K33" i="1"/>
  <c r="A33" i="1"/>
  <c r="A8" i="1"/>
  <c r="A7" i="1"/>
  <c r="A18" i="1"/>
  <c r="A30" i="1"/>
  <c r="A29" i="1"/>
  <c r="F8" i="1"/>
  <c r="G8" i="1"/>
  <c r="H8" i="1"/>
  <c r="I8" i="1"/>
  <c r="J8" i="1"/>
  <c r="K8" i="1"/>
  <c r="F7" i="1"/>
  <c r="G7" i="1"/>
  <c r="H7" i="1"/>
  <c r="I7" i="1"/>
  <c r="J7" i="1"/>
  <c r="K7" i="1"/>
  <c r="F18" i="1"/>
  <c r="G18" i="1"/>
  <c r="H18" i="1"/>
  <c r="I18" i="1"/>
  <c r="J18" i="1"/>
  <c r="K18" i="1"/>
  <c r="F30" i="1"/>
  <c r="G30" i="1"/>
  <c r="H30" i="1"/>
  <c r="I30" i="1"/>
  <c r="J30" i="1"/>
  <c r="K30" i="1"/>
  <c r="F29" i="1"/>
  <c r="G29" i="1"/>
  <c r="H29" i="1"/>
  <c r="I29" i="1"/>
  <c r="J29" i="1"/>
  <c r="K29" i="1"/>
  <c r="F71" i="1" l="1"/>
  <c r="G71" i="1"/>
  <c r="H71" i="1"/>
  <c r="I71" i="1"/>
  <c r="J71" i="1"/>
  <c r="K71" i="1"/>
  <c r="F32" i="1"/>
  <c r="G32" i="1"/>
  <c r="H32" i="1"/>
  <c r="I32" i="1"/>
  <c r="J32" i="1"/>
  <c r="K32" i="1"/>
  <c r="F87" i="1"/>
  <c r="G87" i="1"/>
  <c r="H87" i="1"/>
  <c r="I87" i="1"/>
  <c r="J87" i="1"/>
  <c r="K87" i="1"/>
  <c r="F44" i="1"/>
  <c r="G44" i="1"/>
  <c r="H44" i="1"/>
  <c r="I44" i="1"/>
  <c r="J44" i="1"/>
  <c r="K44" i="1"/>
  <c r="A71" i="1"/>
  <c r="A32" i="1"/>
  <c r="A87" i="1"/>
  <c r="A44" i="1"/>
  <c r="F56" i="1" l="1"/>
  <c r="G56" i="1"/>
  <c r="H56" i="1"/>
  <c r="I56" i="1"/>
  <c r="J56" i="1"/>
  <c r="K56" i="1"/>
  <c r="F75" i="1"/>
  <c r="G75" i="1"/>
  <c r="H75" i="1"/>
  <c r="I75" i="1"/>
  <c r="J75" i="1"/>
  <c r="K75" i="1"/>
  <c r="F6" i="1"/>
  <c r="G6" i="1"/>
  <c r="H6" i="1"/>
  <c r="I6" i="1"/>
  <c r="J6" i="1"/>
  <c r="K6" i="1"/>
  <c r="A56" i="1"/>
  <c r="A75" i="1"/>
  <c r="A6" i="1"/>
  <c r="A5" i="1" l="1"/>
  <c r="F5" i="1"/>
  <c r="G5" i="1"/>
  <c r="H5" i="1"/>
  <c r="I5" i="1"/>
  <c r="J5" i="1"/>
  <c r="K5" i="1"/>
  <c r="F49" i="1" l="1"/>
  <c r="G49" i="1"/>
  <c r="H49" i="1"/>
  <c r="I49" i="1"/>
  <c r="J49" i="1"/>
  <c r="K49" i="1"/>
  <c r="F55" i="1"/>
  <c r="G55" i="1"/>
  <c r="H55" i="1"/>
  <c r="I55" i="1"/>
  <c r="J55" i="1"/>
  <c r="K55" i="1"/>
  <c r="F70" i="1"/>
  <c r="G70" i="1"/>
  <c r="H70" i="1"/>
  <c r="I70" i="1"/>
  <c r="J70" i="1"/>
  <c r="K70" i="1"/>
  <c r="A49" i="1"/>
  <c r="A55" i="1"/>
  <c r="A70" i="1"/>
  <c r="F74" i="1" l="1"/>
  <c r="G74" i="1"/>
  <c r="H74" i="1"/>
  <c r="I74" i="1"/>
  <c r="J74" i="1"/>
  <c r="K74" i="1"/>
  <c r="A74" i="1"/>
  <c r="F54" i="1" l="1"/>
  <c r="G54" i="1"/>
  <c r="H54" i="1"/>
  <c r="I54" i="1"/>
  <c r="J54" i="1"/>
  <c r="K54" i="1"/>
  <c r="F69" i="1"/>
  <c r="G69" i="1"/>
  <c r="H69" i="1"/>
  <c r="I69" i="1"/>
  <c r="J69" i="1"/>
  <c r="K69" i="1"/>
  <c r="F38" i="1"/>
  <c r="G38" i="1"/>
  <c r="H38" i="1"/>
  <c r="I38" i="1"/>
  <c r="J38" i="1"/>
  <c r="K38" i="1"/>
  <c r="A54" i="1"/>
  <c r="A69" i="1"/>
  <c r="A38" i="1"/>
  <c r="F53" i="1"/>
  <c r="G53" i="1"/>
  <c r="H53" i="1"/>
  <c r="I53" i="1"/>
  <c r="J53" i="1"/>
  <c r="K53" i="1"/>
  <c r="F48" i="1"/>
  <c r="G48" i="1"/>
  <c r="H48" i="1"/>
  <c r="I48" i="1"/>
  <c r="J48" i="1"/>
  <c r="K48" i="1"/>
  <c r="A53" i="1"/>
  <c r="A48" i="1"/>
  <c r="F52" i="1" l="1"/>
  <c r="G52" i="1"/>
  <c r="H52" i="1"/>
  <c r="I52" i="1"/>
  <c r="J52" i="1"/>
  <c r="K52" i="1"/>
  <c r="A52" i="1"/>
  <c r="I7" i="16" l="1"/>
  <c r="I2" i="16"/>
  <c r="I4" i="16"/>
  <c r="I6" i="16"/>
  <c r="H1" i="16" l="1"/>
  <c r="I1" i="16"/>
  <c r="I3" i="16"/>
  <c r="G7" i="16"/>
  <c r="A68" i="1" l="1"/>
  <c r="F68" i="1"/>
  <c r="G68" i="1"/>
  <c r="H68" i="1"/>
  <c r="I68" i="1"/>
  <c r="J68" i="1"/>
  <c r="K68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<sst xmlns="http://schemas.openxmlformats.org/spreadsheetml/2006/main" count="13529" uniqueCount="2663">
  <si>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</si>
  <si>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</si>
  <si>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</si>
  <si>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</si>
  <si>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</si>
  <si>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</si>
  <si>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</si>
  <si>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</si>
  <si>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</si>
  <si>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</si>
  <si>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</si>
  <si>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</si>
  <si>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</si>
  <si>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</si>
  <si>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</si>
  <si>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</si>
  <si>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</si>
  <si>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</si>
  <si>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</si>
  <si>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</si>
  <si>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</si>
  <si>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</si>
  <si>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</si>
  <si>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</si>
  <si>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</si>
  <si>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</si>
  <si>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</si>
  <si>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</si>
  <si>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</si>
  <si>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</si>
  <si>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</si>
  <si>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</si>
  <si>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</si>
  <si>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</si>
  <si>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</si>
  <si>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</si>
  <si>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</si>
  <si>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</si>
  <si>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</si>
  <si>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</si>
  <si>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</si>
  <si>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</si>
  <si>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</si>
  <si>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</si>
  <si>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</si>
  <si>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</si>
  <si>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</si>
  <si>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</si>
  <si>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</si>
  <si>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</si>
  <si>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</si>
  <si>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</si>
  <si>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</si>
  <si>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</si>
  <si>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</si>
  <si>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</si>
  <si>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</si>
  <si>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</si>
  <si>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</si>
  <si>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</si>
  <si>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</si>
  <si>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</si>
  <si>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</si>
  <si>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</si>
  <si>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</si>
  <si>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</si>
  <si>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</si>
  <si>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</si>
  <si>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</si>
  <si>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</si>
  <si>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</si>
  <si>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</si>
  <si>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</si>
  <si>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</si>
  <si>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</si>
  <si>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</si>
  <si>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</si>
  <si>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</si>
  <si>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</si>
  <si>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</si>
  <si>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</si>
  <si>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</si>
  <si>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</si>
  <si>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</si>
  <si>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</si>
  <si>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</si>
  <si>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</si>
  <si>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</si>
  <si>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</si>
  <si>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</si>
  <si>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</si>
  <si>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</si>
  <si>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</si>
  <si>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</si>
  <si>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</si>
  <si>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</si>
  <si>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</si>
  <si>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</si>
  <si>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</si>
  <si>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</si>
  <si>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</si>
  <si>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</si>
  <si>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</si>
  <si>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</si>
  <si>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</si>
  <si>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</si>
  <si>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</si>
  <si>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</si>
  <si>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</si>
  <si>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</si>
  <si>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</si>
  <si>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</si>
  <si>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</si>
  <si>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</si>
  <si>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</si>
  <si>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</si>
  <si>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</si>
  <si>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</si>
  <si>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</si>
  <si>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</si>
  <si>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</si>
  <si>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</si>
  <si>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</si>
  <si>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</si>
  <si>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</si>
  <si>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</si>
  <si>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</si>
  <si>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</si>
  <si>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</si>
  <si>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</si>
  <si>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</si>
  <si>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</si>
  <si>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</si>
  <si>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</si>
  <si>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</si>
  <si>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</si>
  <si>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</si>
  <si>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</si>
  <si>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</si>
  <si>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</si>
  <si>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</si>
  <si>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</si>
  <si>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</si>
  <si>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</si>
  <si>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</si>
  <si>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</si>
  <si>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</si>
  <si>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</si>
  <si>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</si>
  <si>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</si>
  <si>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</si>
  <si>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</si>
  <si>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</si>
  <si>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</si>
  <si>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</si>
  <si>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</si>
  <si>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</si>
  <si>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</si>
  <si>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</si>
  <si>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</si>
  <si>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</si>
  <si>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</si>
  <si>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</si>
  <si>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</si>
  <si>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</si>
  <si>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</si>
  <si>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</si>
  <si>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</si>
  <si>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</si>
  <si>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</si>
  <si>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</si>
  <si>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</si>
  <si>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</si>
  <si>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</si>
  <si>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</si>
  <si>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</si>
  <si>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</si>
  <si>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</si>
  <si>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</si>
  <si>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</si>
  <si>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</si>
  <si>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</si>
  <si>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</si>
  <si>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</si>
  <si>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</si>
  <si>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</si>
  <si>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</si>
  <si>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</si>
  <si>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</si>
  <si>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</si>
  <si>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</si>
  <si>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</si>
  <si>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</si>
  <si>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</si>
  <si>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</si>
  <si>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</si>
  <si>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</si>
  <si>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</si>
  <si>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</si>
  <si>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</si>
  <si>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</si>
  <si>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</si>
  <si>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</si>
  <si>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</si>
  <si>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</si>
  <si>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</si>
  <si>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</si>
  <si>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</si>
  <si>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</si>
  <si>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</si>
  <si>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</si>
  <si>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</si>
  <si>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</si>
  <si>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</si>
  <si>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</si>
  <si>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</si>
  <si>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</si>
  <si>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</si>
  <si>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</si>
  <si>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</si>
  <si>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</si>
  <si>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</si>
  <si>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</si>
  <si>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</si>
  <si>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</si>
  <si>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</si>
  <si>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</si>
  <si>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</si>
  <si>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</si>
  <si>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</si>
  <si>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</si>
  <si>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</si>
  <si>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</si>
  <si>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</si>
  <si>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</si>
  <si>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</si>
  <si>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</si>
  <si>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</si>
  <si>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</si>
  <si>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</si>
  <si>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</si>
  <si>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</si>
  <si>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</si>
  <si>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</si>
  <si>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</si>
  <si>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</si>
  <si>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</si>
  <si>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</si>
  <si>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</si>
  <si>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</si>
  <si>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</si>
  <si>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</si>
  <si>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</si>
  <si>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</si>
  <si>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</si>
  <si>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</si>
  <si>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</si>
  <si>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</si>
  <si>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</si>
  <si>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</si>
  <si>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</si>
  <si>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</si>
  <si>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</si>
  <si>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</si>
  <si>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</si>
  <si>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</si>
  <si>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</si>
  <si>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</si>
  <si>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</si>
  <si>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</si>
  <si>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</si>
  <si>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</si>
  <si>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</si>
  <si>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</si>
  <si>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</si>
  <si>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</si>
  <si>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</si>
  <si>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</si>
  <si>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</si>
  <si>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</si>
  <si>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</si>
  <si>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</si>
  <si>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</si>
  <si>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</si>
  <si>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</si>
  <si>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</si>
  <si>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</si>
  <si>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</si>
  <si>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</si>
  <si>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</si>
  <si>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</si>
  <si>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</si>
  <si>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</si>
  <si>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</si>
  <si>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</si>
  <si>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</si>
  <si>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</si>
  <si>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</si>
  <si>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</si>
  <si>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</si>
  <si>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</si>
  <si>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</si>
  <si>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</si>
  <si>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</si>
  <si>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</si>
  <si>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</si>
  <si>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</si>
  <si>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</si>
  <si>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</si>
  <si>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</si>
  <si>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</si>
  <si>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</si>
  <si>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</si>
  <si>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</si>
  <si>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</si>
  <si>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</si>
  <si>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</si>
  <si>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</si>
  <si>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</si>
  <si>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</si>
  <si>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</si>
  <si>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</si>
  <si>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</si>
  <si>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</si>
  <si>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</si>
  <si>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</si>
  <si>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</si>
  <si>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</si>
  <si>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</si>
  <si>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</si>
  <si>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</si>
  <si>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</si>
  <si>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</si>
  <si>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</si>
  <si>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</si>
  <si>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</si>
  <si>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</si>
  <si>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</si>
  <si>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</si>
  <si>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</si>
  <si>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</si>
  <si>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</si>
  <si>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</si>
  <si>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</si>
  <si>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</si>
  <si>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</si>
  <si>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</si>
  <si>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</si>
  <si>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</si>
  <si>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</si>
  <si>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</si>
  <si>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</si>
  <si>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</si>
  <si>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</si>
  <si>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</si>
  <si>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</si>
  <si>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</si>
  <si>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</si>
  <si>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</si>
  <si>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</si>
  <si>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</si>
  <si>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</si>
  <si>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</si>
  <si>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</si>
  <si>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</si>
  <si>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</si>
  <si>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</si>
  <si>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</si>
  <si>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</si>
  <si>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</si>
  <si>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</si>
  <si>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</si>
  <si>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</si>
  <si>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</si>
  <si>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</si>
  <si>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</si>
  <si>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</si>
  <si>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</si>
  <si>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</si>
  <si>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</si>
  <si>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</si>
  <si>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</si>
  <si>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</si>
  <si>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</si>
  <si>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</si>
  <si>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</si>
  <si>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</si>
  <si>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</si>
  <si>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</si>
  <si>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</si>
  <si>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</si>
  <si>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</si>
  <si>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</si>
  <si>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</si>
  <si>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</si>
  <si>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</si>
  <si>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</si>
  <si>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</si>
  <si>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</si>
  <si>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</si>
  <si>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</si>
  <si>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</si>
  <si>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</si>
  <si>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</si>
  <si>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</si>
  <si>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</si>
  <si>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</si>
  <si>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</si>
  <si>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</si>
  <si>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</si>
  <si>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</si>
  <si>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</si>
  <si>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</si>
  <si>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</si>
  <si>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</si>
  <si>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</si>
  <si>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</si>
  <si>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</si>
  <si>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</si>
  <si>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</si>
  <si>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</si>
  <si>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</si>
  <si>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</si>
  <si>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</si>
  <si>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</si>
  <si>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</si>
  <si>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</si>
  <si>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</si>
  <si>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</si>
  <si>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</si>
  <si>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</si>
  <si>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</si>
  <si>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</si>
  <si>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</si>
  <si>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</si>
  <si>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</si>
  <si>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</si>
  <si>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</si>
  <si>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</si>
  <si>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</si>
  <si>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</si>
  <si>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</si>
  <si>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</si>
  <si>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</si>
  <si>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</si>
  <si>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</si>
  <si>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</si>
  <si>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</si>
  <si>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</si>
  <si>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</si>
  <si>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</si>
  <si>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</si>
  <si>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</si>
  <si>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</si>
  <si>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</si>
  <si>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</si>
  <si>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</si>
  <si>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</si>
  <si>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</si>
  <si>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</si>
  <si>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</si>
  <si>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</si>
  <si>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</si>
  <si>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</si>
  <si>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</si>
  <si>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</si>
  <si>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</si>
  <si>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</si>
  <si>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</si>
  <si>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</si>
  <si>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</si>
  <si>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</si>
  <si>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</si>
  <si>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</si>
  <si>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</si>
  <si>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</si>
  <si>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</si>
  <si>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</si>
  <si>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</si>
  <si>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</si>
  <si>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</si>
  <si>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</si>
  <si>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</si>
  <si>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</si>
  <si>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</si>
  <si>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</si>
  <si>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</si>
  <si>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</si>
  <si>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</si>
  <si>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</si>
  <si>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</si>
  <si>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</si>
  <si>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</si>
  <si>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</si>
  <si>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</si>
  <si>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</si>
  <si>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</si>
  <si>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</si>
  <si>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</si>
  <si>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</si>
  <si>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</si>
  <si>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</si>
  <si>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</si>
  <si>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</si>
  <si>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</si>
  <si>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</si>
  <si>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</si>
  <si>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</si>
  <si>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</si>
  <si>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</si>
  <si>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</si>
  <si>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</si>
  <si>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</si>
  <si>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</si>
  <si>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</si>
  <si>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</si>
  <si>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</si>
  <si>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</si>
  <si>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</si>
  <si>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</si>
  <si>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</si>
  <si>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</si>
  <si>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</si>
  <si>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</si>
  <si>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</si>
  <si>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</si>
  <si>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</si>
  <si>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</si>
  <si>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</si>
  <si>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</si>
  <si>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</si>
  <si>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</si>
  <si>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</si>
  <si>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</si>
  <si>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</si>
  <si>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</si>
  <si>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</si>
  <si>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</si>
  <si>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</si>
  <si>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</si>
  <si>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</si>
  <si>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</si>
  <si>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</si>
  <si>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</si>
  <si>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</si>
  <si>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</si>
  <si>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</si>
  <si>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</si>
  <si>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</si>
  <si>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</si>
  <si>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</si>
  <si>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</si>
  <si>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</si>
  <si>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</si>
  <si>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</si>
  <si>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</si>
  <si>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</si>
  <si>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</si>
  <si>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</si>
  <si>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</si>
  <si>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</si>
  <si>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</si>
  <si>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</si>
  <si>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</si>
  <si>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</si>
  <si>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</si>
  <si>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</si>
  <si>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</si>
  <si>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</si>
  <si>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</si>
  <si>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</si>
  <si>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</si>
  <si>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</si>
  <si>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</si>
  <si>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</si>
  <si>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</si>
  <si>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</si>
  <si>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</si>
  <si>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</si>
  <si>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</si>
  <si>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</si>
  <si>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</si>
  <si>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</si>
  <si>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</si>
  <si>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</si>
  <si>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</si>
  <si>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</si>
  <si>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</si>
  <si>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</si>
  <si>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</si>
  <si>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</si>
  <si>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</si>
  <si>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</si>
  <si>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</si>
  <si>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</si>
  <si>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</si>
  <si>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</si>
  <si>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</si>
  <si>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</si>
  <si>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</si>
  <si>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</si>
  <si>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</si>
  <si>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</si>
  <si>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</si>
  <si>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</si>
  <si>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</si>
  <si>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</si>
  <si>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</si>
  <si>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</si>
  <si>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</si>
  <si>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</si>
  <si>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</si>
  <si>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</si>
  <si>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</si>
  <si>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</si>
  <si>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</si>
  <si>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</si>
  <si>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</si>
  <si>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</si>
  <si>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</si>
  <si>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</si>
  <si>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</si>
  <si>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</si>
  <si>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</si>
  <si>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</si>
  <si>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</si>
  <si>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</si>
  <si>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</si>
  <si>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</si>
  <si>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</si>
  <si>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</si>
  <si>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</si>
  <si>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</si>
  <si>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</si>
  <si>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</si>
  <si>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</si>
  <si>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</si>
  <si>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</si>
  <si>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</si>
  <si>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</si>
  <si>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</si>
  <si>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</si>
  <si>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</si>
  <si>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</si>
  <si>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</si>
  <si>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</si>
  <si>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</si>
  <si>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</si>
  <si>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</si>
  <si>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</si>
  <si>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</si>
  <si>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</si>
  <si>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</si>
  <si>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</si>
  <si>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</si>
  <si>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</si>
  <si>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</si>
  <si>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</si>
  <si>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</si>
  <si>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</si>
  <si>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</si>
  <si>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</si>
  <si>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</si>
  <si>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</si>
  <si>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</si>
  <si>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</si>
  <si>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</si>
  <si>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</si>
  <si>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</si>
  <si>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</si>
  <si>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</si>
  <si>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</si>
  <si>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</si>
  <si>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</si>
  <si>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</si>
  <si>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</si>
  <si>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</si>
  <si>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</si>
  <si>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</si>
  <si>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</si>
  <si>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</si>
  <si>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</si>
  <si>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</si>
  <si>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</si>
  <si>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</si>
  <si>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</si>
  <si>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</si>
  <si>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</si>
  <si>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</si>
  <si>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</si>
  <si>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</si>
  <si>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</si>
  <si>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</si>
  <si>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</si>
  <si>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</si>
  <si>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</si>
  <si>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</si>
  <si>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</si>
  <si>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</si>
  <si>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</si>
  <si>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</si>
  <si>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</si>
  <si>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</si>
  <si>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</si>
  <si>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</si>
  <si>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</si>
  <si>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</si>
  <si>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</si>
  <si>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</si>
  <si>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</si>
  <si>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</si>
  <si>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</si>
  <si>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</si>
  <si>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</si>
  <si>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</si>
  <si>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</si>
  <si>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</si>
  <si>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</si>
  <si>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</si>
  <si>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</si>
  <si>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</si>
  <si>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</si>
  <si>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</si>
  <si>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</si>
  <si>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</si>
  <si>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</si>
  <si>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</si>
  <si>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</si>
  <si>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</si>
  <si>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</si>
  <si>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</si>
  <si>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</si>
  <si>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</si>
  <si>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</si>
  <si>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</si>
  <si>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</si>
  <si>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</si>
  <si>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</si>
  <si>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</si>
  <si>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</si>
  <si>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</si>
  <si>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</si>
  <si>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</si>
  <si>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</si>
  <si>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</si>
  <si>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</si>
  <si>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</si>
  <si>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</si>
  <si>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</si>
  <si>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</si>
  <si>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</si>
  <si>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</si>
  <si>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</si>
  <si>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</si>
  <si>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</si>
  <si>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</si>
  <si>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</si>
  <si>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</si>
  <si>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</si>
  <si>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</si>
  <si>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</si>
  <si>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</si>
  <si>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</si>
  <si>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</si>
  <si>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</si>
  <si>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</si>
  <si>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</si>
  <si>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</si>
  <si>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</si>
  <si>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</si>
  <si>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</si>
  <si>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</si>
  <si>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</si>
  <si>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</si>
  <si>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</si>
  <si>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</si>
  <si>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</si>
  <si>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</si>
  <si>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</si>
  <si>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</si>
  <si>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</si>
  <si>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</si>
  <si>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</si>
  <si>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</si>
  <si>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</si>
  <si>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</si>
  <si>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</si>
  <si>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</si>
  <si>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</si>
  <si>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</si>
  <si>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</si>
  <si>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</si>
  <si>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</si>
  <si>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</si>
  <si>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</si>
  <si>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</si>
  <si>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</si>
  <si>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</si>
  <si>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</si>
  <si>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</si>
  <si>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</si>
  <si>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</si>
  <si>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</si>
  <si>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</si>
  <si>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</si>
  <si>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</si>
  <si>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</si>
  <si>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</si>
  <si>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</si>
  <si>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</si>
  <si>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</si>
  <si>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</si>
  <si>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</si>
  <si>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</si>
  <si>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</si>
  <si>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</si>
  <si>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</si>
  <si>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</si>
  <si>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</si>
  <si>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</si>
  <si>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</si>
  <si>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</si>
  <si>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</si>
  <si>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</si>
  <si>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</si>
  <si>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</si>
  <si>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</si>
  <si>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</si>
  <si>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</si>
  <si>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</si>
  <si>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</si>
  <si>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</si>
  <si>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</si>
  <si>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</si>
  <si>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</si>
  <si>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</si>
  <si>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</si>
  <si>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</si>
  <si>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</si>
  <si>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</si>
  <si>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</si>
  <si>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</si>
  <si>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</si>
  <si>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</si>
  <si>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</si>
  <si>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</si>
  <si>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</si>
  <si>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</si>
  <si>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</si>
  <si>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</si>
  <si>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</si>
  <si>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</si>
  <si>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</si>
  <si>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</si>
  <si>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</si>
  <si>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</si>
  <si>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</si>
  <si>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</si>
  <si>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</si>
  <si>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</si>
  <si>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</si>
  <si>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</si>
  <si>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</si>
  <si>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</si>
  <si>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</si>
  <si>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</si>
  <si>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</si>
  <si>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</si>
  <si>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</si>
  <si>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</si>
  <si>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</si>
  <si>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</si>
  <si>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</si>
  <si>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</si>
  <si>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</si>
  <si>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</si>
  <si>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</si>
  <si>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</si>
  <si>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</si>
  <si>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</si>
  <si>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</si>
  <si>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</si>
  <si>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</si>
  <si>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</si>
  <si>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</si>
  <si>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</si>
  <si>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</si>
  <si>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</si>
  <si>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</si>
  <si>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</si>
  <si>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</si>
  <si>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</si>
  <si>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</si>
  <si>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</si>
  <si>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</si>
  <si>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</si>
  <si>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</si>
  <si>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</si>
  <si>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</si>
  <si>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</si>
  <si>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</si>
  <si>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</si>
  <si>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</si>
  <si>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</si>
  <si>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</si>
  <si>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</si>
  <si>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</si>
  <si>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</si>
  <si>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</si>
  <si>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</si>
  <si>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</si>
  <si>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</si>
  <si>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</si>
  <si>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</si>
  <si>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</si>
  <si>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</si>
  <si>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</si>
  <si>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</si>
  <si>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</si>
  <si>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</si>
  <si>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</si>
  <si>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</si>
  <si>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</si>
  <si>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</si>
  <si>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</si>
  <si>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</si>
  <si>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</si>
  <si>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</si>
  <si>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</si>
  <si>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</si>
  <si>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</si>
  <si>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</si>
  <si>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</si>
  <si>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</si>
  <si>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</si>
  <si>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</si>
  <si>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</si>
  <si>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</si>
  <si>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</si>
  <si>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</si>
  <si>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</si>
  <si>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</si>
  <si>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</si>
  <si>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</si>
  <si>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</si>
  <si>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</si>
  <si>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</si>
  <si>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</si>
  <si>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</si>
  <si>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</si>
  <si>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</si>
  <si>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</si>
  <si>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</si>
  <si>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</si>
  <si>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</si>
  <si>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</si>
  <si>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</si>
  <si>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</si>
  <si>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</si>
  <si>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</si>
  <si>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</si>
  <si>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</si>
  <si>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</si>
  <si>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</si>
  <si>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</si>
  <si>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</si>
  <si>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</si>
  <si>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</si>
  <si>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</si>
  <si>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</si>
  <si>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</si>
  <si>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</si>
  <si>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</si>
  <si>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</si>
  <si>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</si>
  <si>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</si>
  <si>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</si>
  <si>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</si>
  <si>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</si>
  <si>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</si>
  <si>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</si>
  <si>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</si>
  <si>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</si>
  <si>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</si>
  <si>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</si>
  <si>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</si>
  <si>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</si>
  <si>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</si>
  <si>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</si>
  <si>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</si>
  <si>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</si>
  <si>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</si>
  <si>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</si>
  <si>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</si>
  <si>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</si>
  <si>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</si>
  <si>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</si>
  <si>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</si>
  <si>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</si>
  <si>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</si>
  <si>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</si>
  <si>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</si>
  <si>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</si>
  <si>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</si>
  <si>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</si>
  <si>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</si>
  <si>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</si>
  <si>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</si>
  <si>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</si>
  <si>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</si>
  <si>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</si>
  <si>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</si>
  <si>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</si>
  <si>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</si>
  <si>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</si>
  <si>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</si>
  <si>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</si>
  <si>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</si>
  <si>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</si>
  <si>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</si>
  <si>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</si>
  <si>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</si>
  <si>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</si>
  <si>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</si>
  <si>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</si>
  <si>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</si>
  <si>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</si>
  <si>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</si>
  <si>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</si>
  <si>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</si>
  <si>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</si>
  <si>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</si>
  <si>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</si>
  <si>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</si>
  <si>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</si>
  <si>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</si>
  <si>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</si>
  <si>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</si>
  <si>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</si>
  <si>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</si>
  <si>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</si>
  <si>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</si>
  <si>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</si>
  <si>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</si>
  <si>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</si>
  <si>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</si>
  <si>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</si>
  <si>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</si>
  <si>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</si>
  <si>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</si>
  <si>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</si>
  <si>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</si>
  <si>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</si>
  <si>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</si>
  <si>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</si>
  <si>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</si>
  <si>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</si>
  <si>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</si>
  <si>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</si>
  <si>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</si>
  <si>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</si>
  <si>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</si>
  <si>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</si>
  <si>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</si>
  <si>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</si>
  <si>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</si>
  <si>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</si>
  <si>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</si>
  <si>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</si>
  <si>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</si>
  <si>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</si>
  <si>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</si>
  <si>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</si>
  <si>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</si>
  <si>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</si>
  <si>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</si>
  <si>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</si>
  <si>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</si>
  <si>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</si>
  <si>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</si>
  <si>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</si>
  <si>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</si>
  <si>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</si>
  <si>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</si>
  <si>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</si>
  <si>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</si>
  <si>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</si>
  <si>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</si>
  <si>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</si>
  <si>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</si>
  <si>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</si>
  <si>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</si>
  <si>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</si>
  <si>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</si>
  <si>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</si>
  <si>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</si>
  <si>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</si>
  <si>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</si>
  <si>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</si>
  <si>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</si>
  <si>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</si>
  <si>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</si>
  <si>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</si>
  <si>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</si>
  <si>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</si>
  <si>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</si>
  <si>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</si>
  <si>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</si>
  <si>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</si>
  <si>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</si>
  <si>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</si>
  <si>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</si>
  <si>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</si>
  <si>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</si>
  <si>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</si>
  <si>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</si>
  <si>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</si>
  <si>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</si>
  <si>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</si>
  <si>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</si>
  <si>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</si>
  <si>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</si>
  <si>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</si>
  <si>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</si>
  <si>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</si>
  <si>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</si>
  <si>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</si>
  <si>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</si>
  <si>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</si>
  <si>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</si>
  <si>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</si>
  <si>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</si>
  <si>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</si>
  <si>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</si>
  <si>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</si>
  <si>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</si>
  <si>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</si>
  <si>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</si>
  <si>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</si>
  <si>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</si>
  <si>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</si>
  <si>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</si>
  <si>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</si>
  <si>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</si>
  <si>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</si>
  <si>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</si>
  <si>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</si>
  <si>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</si>
  <si>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</si>
  <si>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</si>
  <si>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</si>
  <si>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</si>
  <si>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</si>
  <si>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</si>
  <si>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</si>
  <si>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</si>
  <si>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</si>
  <si>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</si>
  <si>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</si>
  <si>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</si>
  <si>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</si>
  <si>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</si>
  <si>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</si>
  <si>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</si>
  <si>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</si>
  <si>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</si>
  <si>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</si>
  <si>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</si>
  <si>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</si>
  <si>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</si>
  <si>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</si>
  <si>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</si>
  <si>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</si>
  <si>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</si>
  <si>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</si>
  <si>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</si>
  <si>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</si>
  <si>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</si>
  <si>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</si>
  <si>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</si>
  <si>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</si>
  <si>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</si>
  <si>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</si>
  <si>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</si>
  <si>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</si>
  <si>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</si>
  <si>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</si>
  <si>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</si>
  <si>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</si>
  <si>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</si>
  <si>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</si>
  <si>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</si>
  <si>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</si>
  <si>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</si>
  <si>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</si>
  <si>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</si>
  <si>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</si>
  <si>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</si>
  <si>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</si>
  <si>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</si>
  <si>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</si>
  <si>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</si>
  <si>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</si>
  <si>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</si>
  <si>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</si>
  <si>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</si>
  <si>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</si>
  <si>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</si>
  <si>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</si>
  <si>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</si>
  <si>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</si>
  <si>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</si>
  <si>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</si>
  <si>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</si>
  <si>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</si>
  <si>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</si>
  <si>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</si>
  <si>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</si>
  <si>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</si>
  <si>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</si>
  <si>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</si>
  <si>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</si>
  <si>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</si>
  <si>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</si>
  <si>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</si>
  <si>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</si>
  <si>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</si>
  <si>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</si>
  <si>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</si>
  <si>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</si>
  <si>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</si>
  <si>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</si>
  <si>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</si>
  <si>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</si>
  <si>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</si>
  <si>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</si>
  <si>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</si>
  <si>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</si>
  <si>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</si>
  <si>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</si>
  <si>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</si>
  <si>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</si>
  <si>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</si>
  <si>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</si>
  <si>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</si>
  <si>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</si>
  <si>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</si>
  <si>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</si>
  <si>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</si>
  <si>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</si>
  <si>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</si>
  <si>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</si>
  <si>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</si>
  <si>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</si>
  <si>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</si>
  <si>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</si>
  <si>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</si>
  <si>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</si>
  <si>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</si>
  <si>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</si>
  <si>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</si>
  <si>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</si>
  <si>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</si>
  <si>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</si>
  <si>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</si>
  <si>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</si>
  <si>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</si>
  <si>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</si>
  <si>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</si>
  <si>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</si>
  <si>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</si>
  <si>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</si>
  <si>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</si>
  <si>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</si>
  <si>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</si>
  <si>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</si>
  <si>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</si>
  <si>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</si>
  <si>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</si>
  <si>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</si>
  <si>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</si>
  <si>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</si>
  <si>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</si>
  <si>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</si>
  <si>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</si>
  <si>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</si>
  <si>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</si>
  <si>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</si>
  <si>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</si>
  <si>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</si>
  <si>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</si>
  <si>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</si>
  <si>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</si>
  <si>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</si>
  <si>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</si>
  <si>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</si>
  <si>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</si>
  <si>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</si>
  <si>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</si>
  <si>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</si>
  <si>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</si>
  <si>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</si>
  <si>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</si>
  <si>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</si>
  <si>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</si>
  <si>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</si>
  <si>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</si>
  <si>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</si>
  <si>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</si>
  <si>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</si>
  <si>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</si>
  <si>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</si>
  <si>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</si>
  <si>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</si>
  <si>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</si>
  <si>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</si>
  <si>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</si>
  <si>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</si>
  <si>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</si>
  <si>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</si>
  <si>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</si>
  <si>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</si>
  <si>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</si>
  <si>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</si>
  <si>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</si>
  <si>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</si>
  <si>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</si>
  <si>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</si>
  <si>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</si>
  <si>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</si>
  <si>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</si>
  <si>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</si>
  <si>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</si>
  <si>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</si>
  <si>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</si>
  <si>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</si>
  <si>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</si>
  <si>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</si>
  <si>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</si>
  <si>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</si>
  <si>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</si>
  <si>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</si>
  <si>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</si>
  <si>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</si>
  <si>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</si>
  <si>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</si>
  <si>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</si>
  <si>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</si>
  <si>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</si>
  <si>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</si>
  <si>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</si>
  <si>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</si>
  <si>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</si>
  <si>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</si>
  <si>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</si>
  <si>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</si>
  <si>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</si>
  <si>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</si>
  <si>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</si>
  <si>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</si>
  <si>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</si>
  <si>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</si>
  <si>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</si>
  <si>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</si>
  <si>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</si>
  <si>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</si>
  <si>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</si>
  <si>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</si>
  <si>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</si>
  <si>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</si>
  <si>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</si>
  <si>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</si>
  <si>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</si>
  <si>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</si>
  <si>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</si>
  <si>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</si>
  <si>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</si>
  <si>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</si>
  <si>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</si>
  <si>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</si>
  <si>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</si>
  <si>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</si>
  <si>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</si>
  <si>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</si>
  <si>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</si>
  <si>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</si>
  <si>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</si>
  <si>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</si>
  <si>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</si>
  <si>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</si>
  <si>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</si>
  <si>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</si>
  <si>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</si>
  <si>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</si>
  <si>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</si>
  <si>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</si>
  <si>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</si>
  <si>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</si>
  <si>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</si>
  <si>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</si>
  <si>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</si>
  <si>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</si>
  <si>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</si>
  <si>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</si>
  <si>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</si>
  <si>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</si>
  <si>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</si>
  <si>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</si>
  <si>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</si>
  <si>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</si>
  <si>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</si>
  <si>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</si>
  <si>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</si>
  <si>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</si>
  <si>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</si>
  <si>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</si>
  <si>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</si>
  <si>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</si>
  <si>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</si>
  <si>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</si>
  <si>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</si>
  <si>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</si>
  <si>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</si>
  <si>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</si>
  <si>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</si>
  <si>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</si>
  <si>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</si>
  <si>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</si>
  <si>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</si>
  <si>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</si>
  <si>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</si>
  <si>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</si>
  <si>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</si>
  <si>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</si>
  <si>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</si>
  <si>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</si>
  <si>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</si>
  <si>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</si>
  <si>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</si>
  <si>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</si>
  <si>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</si>
  <si>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</si>
  <si>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</si>
  <si>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</si>
  <si>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</si>
  <si>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</si>
  <si>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</si>
  <si>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</si>
  <si>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</si>
  <si>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</si>
  <si>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</si>
  <si>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</si>
  <si>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</si>
  <si>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</si>
  <si>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</si>
  <si>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</si>
  <si>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</si>
  <si>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</si>
  <si>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</si>
  <si>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</si>
  <si>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</si>
  <si>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</si>
  <si>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</si>
  <si>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</si>
  <si>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</si>
  <si>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</si>
  <si>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</si>
  <si>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</si>
  <si>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</si>
  <si>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</si>
  <si>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</si>
  <si>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</si>
  <si>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</si>
  <si>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</si>
  <si>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</si>
  <si>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</si>
  <si>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</si>
  <si>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</si>
  <si>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</si>
  <si>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</si>
  <si>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</si>
  <si>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</si>
  <si>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</si>
  <si>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</si>
  <si>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</si>
  <si>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</si>
  <si>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</si>
  <si>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</si>
  <si>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</si>
  <si>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</si>
  <si>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</si>
  <si>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</si>
  <si>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</si>
  <si>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</si>
  <si>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</si>
  <si>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</si>
  <si>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</si>
  <si>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</si>
  <si>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</si>
  <si>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</si>
  <si>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</si>
  <si>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</si>
  <si>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</si>
  <si>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</si>
  <si>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</si>
  <si>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</si>
  <si>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</si>
  <si>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</si>
  <si>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</si>
  <si>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</si>
  <si>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</si>
  <si>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</si>
  <si>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</si>
  <si>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</si>
  <si>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</si>
  <si>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</si>
  <si>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</si>
  <si>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</si>
  <si>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</si>
  <si>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</si>
  <si>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</si>
  <si>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</si>
  <si>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</si>
  <si>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</si>
  <si>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</si>
  <si>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</si>
  <si>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</si>
  <si>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</si>
  <si>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</si>
  <si>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</si>
  <si>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</si>
  <si>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</si>
  <si>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</si>
  <si>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</si>
  <si>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</si>
  <si>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</si>
  <si>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</si>
  <si>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</si>
  <si>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</si>
  <si>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</si>
  <si>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</si>
  <si>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</si>
  <si>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</si>
  <si>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</si>
  <si>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</si>
  <si>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</si>
  <si>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</si>
  <si>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</si>
  <si>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</si>
  <si>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</si>
  <si>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</si>
  <si>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</si>
  <si>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</si>
  <si>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</si>
  <si>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</si>
  <si>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</si>
  <si>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</si>
  <si>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</si>
  <si>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</si>
  <si>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</si>
  <si>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</si>
  <si>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</si>
  <si>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</si>
  <si>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</si>
  <si>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</si>
  <si>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</si>
  <si>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</si>
  <si>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</si>
  <si>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</si>
  <si>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</si>
  <si>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</si>
  <si>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</si>
  <si>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</si>
  <si>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</si>
  <si>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</si>
  <si>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</si>
  <si>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</si>
  <si>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</si>
  <si>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</si>
  <si>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</si>
  <si>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</si>
  <si>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</si>
  <si>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</si>
  <si>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</si>
  <si>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</si>
  <si>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</si>
  <si>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</si>
  <si>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</si>
  <si>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</si>
  <si>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</si>
  <si>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</si>
  <si>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</si>
  <si>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</si>
  <si>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</si>
  <si>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</si>
  <si>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</si>
  <si>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</si>
  <si>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</si>
  <si>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</si>
  <si>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</si>
  <si>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</si>
  <si>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</si>
  <si>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</si>
  <si>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</si>
  <si>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</si>
  <si>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</si>
  <si>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</si>
  <si>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</si>
  <si>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</si>
  <si>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</si>
  <si>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</si>
  <si>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</si>
  <si>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</si>
  <si>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</si>
  <si>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</si>
  <si>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</si>
  <si>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</si>
  <si>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</si>
  <si>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</si>
  <si>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</si>
  <si>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</si>
  <si>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</si>
  <si>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</si>
  <si>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</si>
  <si>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</si>
  <si>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</si>
  <si>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</si>
  <si>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</si>
  <si>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</si>
  <si>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</si>
  <si>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</si>
  <si>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</si>
  <si>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</si>
  <si>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</si>
  <si>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</si>
  <si>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</si>
  <si>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</si>
  <si>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</si>
  <si>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</si>
  <si>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</si>
  <si>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</si>
  <si>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</si>
  <si>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</si>
  <si>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</si>
  <si>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</si>
  <si>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</si>
  <si>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</si>
  <si>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</si>
  <si>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</si>
  <si>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</si>
  <si>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</si>
  <si>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</si>
  <si>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</si>
  <si>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</si>
  <si>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</si>
  <si>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</si>
  <si>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</si>
  <si>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</si>
  <si>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</si>
  <si>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</si>
  <si>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</si>
  <si>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</si>
  <si>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</si>
  <si>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</si>
  <si>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</si>
  <si>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</si>
  <si>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</si>
  <si>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</si>
  <si>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</si>
  <si>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</si>
  <si>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</si>
  <si>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</si>
  <si>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</si>
  <si>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</si>
  <si>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</si>
  <si>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</si>
  <si>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</si>
  <si>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</si>
  <si>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</si>
  <si>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</si>
  <si>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</si>
  <si>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</si>
  <si>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</si>
  <si>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</si>
  <si>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</si>
  <si>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</si>
  <si>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</si>
  <si>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</si>
  <si>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</si>
  <si>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</si>
  <si>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</si>
  <si>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</si>
  <si>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</si>
  <si>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</si>
  <si>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</si>
  <si>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</si>
  <si>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</si>
  <si>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</si>
  <si>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</si>
  <si>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</si>
  <si>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</si>
  <si>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</si>
  <si>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</si>
  <si>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</si>
  <si>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</si>
  <si>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</si>
  <si>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</si>
  <si>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</si>
  <si>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</si>
  <si>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</si>
  <si>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</si>
  <si>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</si>
  <si>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</si>
  <si>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</si>
  <si>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</si>
  <si>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</si>
  <si>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</si>
  <si>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</si>
  <si>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</si>
  <si>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</si>
  <si>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</si>
  <si>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</si>
  <si>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</si>
  <si>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</si>
  <si>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</si>
  <si>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</si>
  <si>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</si>
  <si>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</si>
  <si>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</si>
  <si>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</si>
  <si>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</si>
  <si>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</si>
  <si>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</si>
  <si>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</si>
  <si>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</si>
  <si>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</si>
  <si>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</si>
  <si>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</si>
  <si>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</si>
  <si>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</si>
  <si>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</si>
  <si>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</si>
  <si>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</si>
  <si>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</si>
  <si>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</si>
  <si>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</si>
  <si>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</si>
  <si>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</si>
  <si>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</si>
  <si>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</si>
  <si>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</si>
  <si>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</si>
  <si>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</si>
  <si>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</si>
  <si>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</si>
  <si>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</si>
  <si>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</si>
  <si>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</si>
  <si>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</si>
  <si>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</si>
  <si>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</si>
  <si>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</si>
  <si>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</si>
  <si>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</si>
  <si>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</si>
  <si>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</si>
  <si>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</si>
  <si>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</si>
  <si>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</si>
  <si>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</si>
  <si>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</si>
  <si>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</si>
  <si>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</si>
  <si>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</si>
  <si>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</si>
  <si>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</si>
  <si>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</si>
  <si>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</si>
  <si>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</si>
  <si>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</si>
  <si>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</si>
  <si>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</si>
  <si>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</si>
  <si>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</si>
  <si>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</si>
  <si>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</si>
  <si>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</si>
  <si>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</si>
  <si>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</si>
  <si>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</si>
  <si>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</si>
  <si>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</si>
  <si>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</si>
  <si>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</si>
  <si>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</si>
  <si>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</si>
  <si>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</si>
  <si>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</si>
  <si>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</si>
  <si>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</si>
  <si>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</si>
  <si>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</si>
  <si>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</si>
  <si>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</si>
  <si>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</si>
  <si>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</si>
  <si>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</si>
  <si>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</si>
  <si>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</si>
  <si>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</si>
  <si>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</si>
  <si>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</si>
  <si>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</si>
  <si>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</si>
  <si>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</si>
  <si>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</si>
  <si>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</si>
  <si>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</si>
  <si>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</si>
  <si>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</si>
  <si>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</si>
  <si>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</si>
  <si>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</si>
  <si>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</si>
  <si>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</si>
  <si>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</si>
  <si>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</si>
  <si>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</si>
  <si>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</si>
  <si>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</si>
  <si>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</si>
  <si>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</si>
  <si>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</si>
  <si>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</si>
  <si>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</si>
  <si>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</si>
  <si>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</si>
  <si>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</si>
  <si>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</si>
  <si>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</si>
  <si>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</si>
  <si>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</si>
  <si>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</si>
  <si>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</si>
  <si>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</si>
  <si>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</si>
  <si>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</si>
  <si>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</si>
  <si>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</si>
  <si>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</si>
  <si>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</si>
  <si>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</si>
  <si>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</si>
  <si>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</si>
  <si>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</si>
  <si>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</si>
  <si>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</si>
  <si>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</si>
  <si>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</si>
  <si>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</si>
  <si>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</si>
  <si>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</si>
  <si>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</si>
  <si>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</si>
  <si>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</si>
  <si>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</si>
  <si>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</si>
  <si>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</si>
  <si>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</si>
  <si>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</si>
  <si>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</si>
  <si>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</si>
  <si>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</si>
  <si>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</si>
  <si>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</si>
  <si>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</si>
  <si>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</si>
  <si>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</si>
  <si>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</si>
  <si>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</si>
  <si>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</si>
  <si>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</si>
  <si>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</si>
  <si>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</si>
  <si>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</si>
  <si>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</si>
  <si>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</si>
  <si>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</si>
  <si>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</si>
  <si>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</si>
  <si>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</si>
  <si>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</si>
  <si>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</si>
  <si>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</si>
  <si>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</si>
  <si>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</si>
  <si>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</si>
  <si>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</si>
  <si>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</si>
  <si>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</si>
  <si>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</si>
  <si>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</si>
  <si>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</si>
  <si>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</si>
  <si>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</si>
  <si>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</si>
  <si>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</si>
  <si>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</si>
  <si>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</si>
  <si>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</si>
  <si>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</si>
  <si>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</si>
  <si>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</si>
  <si>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</si>
  <si>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</si>
  <si>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</si>
  <si>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</si>
  <si>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</si>
  <si>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</si>
  <si>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</si>
  <si>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</si>
  <si>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</si>
  <si>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</si>
  <si>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</si>
  <si>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</si>
  <si>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</si>
  <si>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</si>
  <si>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</si>
  <si>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</si>
  <si>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</si>
  <si>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</si>
  <si>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</si>
  <si>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</si>
  <si>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</si>
  <si>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</si>
  <si>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</si>
  <si>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</si>
  <si>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</si>
  <si>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</si>
  <si>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</si>
  <si>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</si>
  <si>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</si>
  <si>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</si>
  <si>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</si>
  <si>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</si>
  <si>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</si>
  <si>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</si>
  <si>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</si>
  <si>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</si>
  <si>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</si>
  <si>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</si>
  <si>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</si>
  <si>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</si>
  <si>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</si>
  <si>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</si>
  <si>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</si>
  <si>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</si>
  <si>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</si>
  <si>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</si>
  <si>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</si>
  <si>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</si>
  <si>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</si>
  <si>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</si>
  <si>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</si>
  <si>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</si>
  <si>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</si>
  <si>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</si>
  <si>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</si>
  <si>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</si>
  <si>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</si>
  <si>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</si>
  <si>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</si>
  <si>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</si>
  <si>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</si>
  <si>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</si>
  <si>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</si>
  <si>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</si>
  <si>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</si>
  <si>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</si>
  <si>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</si>
  <si>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</si>
  <si>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</si>
  <si>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</si>
  <si>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</si>
  <si>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</si>
  <si>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</si>
  <si>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</si>
  <si>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</si>
  <si>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</si>
  <si>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</si>
  <si>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</si>
  <si>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</si>
  <si>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</si>
  <si>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</si>
  <si>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</si>
  <si>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</si>
  <si>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</si>
  <si>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</si>
  <si>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</si>
  <si>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</si>
  <si>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</si>
  <si>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</si>
  <si>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</si>
  <si>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</si>
  <si>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</si>
  <si>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</si>
  <si>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</si>
  <si>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</si>
  <si>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</si>
  <si>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</si>
  <si>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</si>
  <si>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</si>
  <si>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</si>
  <si>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</si>
  <si>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</si>
  <si>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</si>
  <si>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</si>
  <si>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</si>
  <si>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</si>
  <si>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</si>
  <si>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</si>
  <si>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</si>
  <si>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</si>
  <si>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</si>
  <si>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</si>
  <si>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</si>
  <si>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</si>
  <si>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</si>
  <si>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</si>
  <si>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</si>
  <si>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</si>
  <si>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</si>
  <si>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</si>
  <si>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</si>
  <si>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</si>
  <si>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</si>
  <si>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</si>
  <si>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</si>
  <si>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</si>
  <si>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</si>
  <si>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</si>
  <si>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</si>
  <si>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</si>
  <si>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</si>
  <si>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</si>
  <si>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</si>
  <si>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</si>
  <si>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</si>
  <si>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</si>
  <si>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</si>
  <si>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</si>
  <si>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</si>
  <si>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</si>
  <si>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</si>
  <si>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</si>
  <si>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</si>
  <si>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</si>
  <si>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</si>
  <si>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</si>
  <si>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</si>
  <si>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</si>
  <si>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</si>
  <si>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</si>
  <si>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</si>
  <si>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</si>
  <si>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</si>
  <si>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</si>
  <si>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</si>
  <si>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</si>
  <si>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</si>
  <si>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</si>
  <si>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</si>
  <si>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</si>
  <si>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</si>
  <si>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</si>
  <si>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</si>
  <si>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</si>
  <si>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</si>
  <si>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</si>
  <si>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</si>
  <si>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</si>
  <si>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</si>
  <si>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</si>
  <si>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</si>
  <si>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</si>
  <si>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</si>
  <si>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</si>
  <si>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</si>
  <si>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</si>
  <si>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</si>
  <si>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</si>
  <si>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</si>
  <si>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</si>
  <si>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</si>
  <si>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</si>
  <si>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</si>
  <si>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</si>
  <si>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</si>
  <si>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</si>
  <si>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</si>
  <si>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</si>
  <si>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</si>
  <si>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</si>
  <si>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</si>
  <si>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</si>
  <si>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</si>
  <si>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</si>
  <si>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</si>
  <si>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</si>
  <si>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</si>
  <si>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</si>
  <si>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</si>
  <si>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</si>
  <si>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</si>
  <si>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</si>
  <si>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</si>
  <si>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</si>
  <si>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</si>
  <si>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</si>
  <si>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</si>
  <si>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</si>
  <si>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</si>
  <si>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</si>
  <si>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</si>
  <si>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</si>
  <si>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</si>
  <si>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</si>
  <si>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</si>
  <si>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</si>
  <si>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</si>
  <si>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</si>
  <si>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</si>
  <si>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</si>
  <si>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</si>
  <si>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</si>
  <si>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</si>
  <si>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</si>
  <si>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</si>
  <si>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</si>
  <si>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</si>
  <si>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</si>
  <si>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</si>
  <si>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</si>
  <si>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</si>
  <si>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</si>
  <si>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</si>
  <si>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</si>
  <si>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</si>
  <si>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</si>
  <si>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</si>
  <si>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</si>
  <si>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</si>
  <si>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</si>
  <si>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</si>
  <si>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</si>
  <si>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</si>
  <si>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</si>
  <si>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</si>
  <si>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</si>
  <si>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</si>
  <si>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</si>
  <si>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</si>
  <si>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</si>
  <si>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</si>
  <si>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</si>
  <si>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</si>
  <si>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</si>
  <si>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</si>
  <si>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</si>
  <si>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</si>
  <si>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</si>
  <si>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</si>
  <si>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</si>
  <si>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</si>
  <si>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</si>
  <si>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</si>
  <si>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</si>
  <si>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</si>
  <si>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</si>
  <si>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</si>
  <si>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</si>
  <si>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</si>
  <si>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</si>
  <si>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</si>
  <si>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</si>
  <si>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</si>
  <si>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</si>
  <si>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</si>
  <si>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</si>
  <si>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</si>
  <si>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</si>
  <si>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</si>
  <si>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</si>
  <si>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</si>
  <si>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</si>
  <si>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</si>
  <si>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</si>
  <si>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</si>
  <si>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</si>
  <si>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</si>
  <si>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</si>
  <si>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</si>
  <si>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</si>
  <si>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</si>
  <si>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</si>
  <si>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</si>
  <si>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</si>
  <si>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</si>
  <si>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</si>
  <si>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</si>
  <si>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</si>
  <si>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</si>
  <si>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</si>
  <si>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</si>
  <si>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</si>
  <si>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</si>
  <si>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</si>
  <si>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</si>
  <si>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</si>
  <si>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</si>
  <si>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</si>
  <si>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</si>
  <si>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</si>
  <si>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</si>
  <si>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</si>
  <si>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</si>
  <si>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</si>
  <si>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</si>
  <si>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</si>
  <si>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</si>
  <si>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</si>
  <si>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</si>
  <si>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</si>
  <si>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</si>
  <si>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</si>
  <si>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</si>
  <si>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</si>
  <si>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</si>
  <si>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</si>
  <si>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</si>
  <si>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</si>
  <si>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</si>
  <si>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</si>
  <si>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</si>
  <si>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</si>
  <si>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</si>
  <si>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</si>
  <si>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</si>
  <si>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</si>
  <si>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</si>
  <si>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</si>
  <si>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</si>
  <si>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</si>
  <si>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</si>
  <si>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</si>
  <si>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</si>
  <si>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</si>
  <si>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</si>
  <si>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</si>
  <si>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</si>
  <si>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</si>
  <si>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</si>
  <si>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</si>
  <si>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</si>
  <si>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</si>
  <si>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</si>
  <si>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</si>
  <si>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</si>
  <si>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</si>
  <si>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</si>
  <si>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</si>
  <si>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</si>
  <si>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</si>
  <si>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</si>
  <si>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</si>
  <si>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</si>
  <si>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</si>
  <si>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</si>
  <si>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</si>
  <si>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</si>
  <si>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</si>
  <si>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</si>
  <si>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</si>
  <si>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</si>
  <si>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</si>
  <si>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</si>
  <si>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</si>
  <si>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</si>
  <si>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</si>
  <si>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</si>
  <si>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</si>
  <si>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</si>
  <si>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</si>
  <si>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</si>
  <si>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</si>
  <si>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</si>
  <si>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</si>
  <si>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</si>
  <si>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</si>
  <si>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</si>
  <si>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</si>
  <si>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</si>
  <si>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</si>
  <si>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</si>
  <si>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</si>
  <si>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</si>
  <si>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</si>
  <si>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</si>
  <si>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</si>
  <si>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</si>
  <si>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</si>
  <si>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</si>
  <si>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</si>
  <si>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</si>
  <si>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</si>
  <si>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</si>
  <si>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</si>
  <si>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</si>
  <si>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</si>
  <si>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</si>
  <si>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</si>
  <si>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</si>
  <si>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</si>
  <si>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</si>
  <si>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</si>
  <si>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</si>
  <si>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</si>
  <si>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</si>
  <si>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</si>
  <si>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</si>
  <si>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</si>
  <si>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</si>
  <si>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</si>
  <si>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</si>
  <si>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</si>
  <si>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</si>
  <si>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</si>
  <si>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</si>
  <si>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</si>
  <si>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</si>
  <si>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</si>
  <si>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</si>
  <si>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</si>
  <si>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</si>
  <si>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</si>
  <si>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</si>
  <si>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</si>
  <si>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</si>
  <si>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</si>
  <si>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</si>
  <si>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</si>
  <si>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</si>
  <si>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</si>
  <si>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</si>
  <si>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</si>
  <si>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</si>
  <si>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</si>
  <si>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</si>
  <si>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</si>
  <si>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</si>
  <si>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</si>
  <si>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</si>
  <si>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</si>
  <si>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</si>
  <si>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</si>
  <si>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</si>
  <si>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</si>
  <si>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</si>
  <si>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</si>
  <si>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</si>
  <si>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</si>
  <si>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</si>
  <si>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</si>
  <si>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</si>
  <si>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</si>
  <si>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</si>
  <si>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</si>
  <si>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</si>
  <si>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</si>
  <si>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</si>
  <si>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</si>
  <si>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</si>
  <si>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</si>
  <si>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</si>
  <si>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</si>
  <si>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</si>
  <si>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</si>
  <si>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</si>
  <si>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</si>
  <si>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</si>
  <si>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</si>
  <si>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</si>
  <si>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</si>
  <si>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</si>
  <si>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</si>
  <si>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</si>
  <si>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</si>
  <si>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</si>
  <si>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</si>
  <si>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</si>
  <si>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</si>
  <si>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</si>
  <si>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</si>
  <si>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</si>
  <si>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</si>
  <si>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</si>
  <si>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</si>
  <si>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</si>
  <si>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</si>
  <si>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</si>
  <si>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</si>
  <si>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</si>
  <si>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</si>
  <si>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</si>
  <si>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</si>
  <si>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</si>
  <si>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</si>
  <si>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</si>
  <si>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</si>
  <si>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</si>
  <si>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</si>
  <si>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</si>
  <si>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</si>
  <si>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</si>
  <si>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</si>
  <si>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</si>
  <si>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</si>
  <si>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</si>
  <si>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</si>
  <si>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</si>
  <si>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</si>
  <si>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</si>
  <si>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</si>
  <si>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</si>
  <si>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</si>
  <si>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</si>
  <si>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</si>
  <si>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</si>
  <si>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</si>
  <si>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</si>
  <si>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</si>
  <si>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</si>
  <si>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</si>
  <si>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</si>
  <si>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</si>
  <si>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</si>
  <si>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</si>
  <si>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</si>
  <si>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</si>
  <si>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</si>
  <si>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</si>
  <si>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</si>
  <si>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</si>
  <si>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</si>
  <si>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</si>
  <si>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</si>
  <si>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</si>
  <si>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</si>
  <si>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</si>
  <si>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</si>
  <si>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</si>
  <si>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</si>
  <si>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</si>
  <si>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</si>
  <si>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</si>
  <si>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</si>
  <si>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</si>
  <si>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</si>
  <si>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</si>
  <si>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</si>
  <si>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</si>
  <si>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</si>
  <si>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</si>
  <si>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</si>
  <si>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</si>
  <si>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</si>
  <si>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</si>
  <si>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</si>
  <si>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</si>
  <si>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</si>
  <si>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</si>
  <si>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</si>
  <si>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</si>
  <si>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</si>
  <si>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</si>
  <si>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</si>
  <si>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</si>
  <si>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</si>
  <si>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</si>
  <si>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</si>
  <si>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</si>
  <si>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</si>
  <si>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</si>
  <si>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</si>
  <si>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</si>
  <si>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</si>
  <si>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</si>
  <si>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</si>
  <si>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</si>
  <si>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</si>
  <si>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</si>
  <si>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</si>
  <si>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</si>
  <si>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</si>
  <si>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</si>
  <si>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</si>
  <si>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</si>
  <si>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</si>
  <si>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</si>
  <si>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</si>
  <si>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</si>
  <si>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</si>
  <si>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</si>
  <si>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</si>
  <si>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</si>
  <si>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</si>
  <si>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</si>
  <si>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</si>
  <si>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</si>
  <si>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</si>
  <si>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</si>
  <si>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</si>
  <si>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</si>
  <si>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</si>
  <si>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</si>
  <si>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</si>
  <si>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</si>
  <si>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</si>
  <si>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</si>
  <si>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</si>
  <si>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</si>
  <si>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</si>
  <si>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</si>
  <si>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</si>
  <si>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</si>
  <si>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</si>
  <si>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</si>
  <si>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</si>
  <si>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</si>
  <si>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</si>
  <si>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</si>
  <si>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</si>
  <si>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</si>
  <si>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</si>
  <si>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</si>
  <si>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</si>
  <si>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</si>
  <si>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</si>
  <si>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</si>
  <si>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</si>
  <si>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</si>
  <si>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</si>
  <si>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</si>
  <si>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</si>
  <si>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</si>
  <si>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</si>
  <si>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</si>
  <si>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</si>
  <si>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</si>
  <si>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</si>
  <si>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</si>
  <si>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</si>
  <si>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</si>
  <si>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</si>
  <si>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</si>
  <si>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</si>
  <si>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</si>
  <si>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</si>
  <si>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</si>
  <si>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</si>
  <si>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</si>
  <si>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</si>
  <si>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</si>
  <si>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</si>
  <si>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</si>
  <si>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</si>
  <si>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</si>
  <si>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</si>
  <si>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</si>
  <si>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</si>
  <si>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</si>
  <si>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</si>
  <si>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</si>
  <si>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</si>
  <si>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</si>
  <si>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</si>
  <si>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</si>
  <si>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</si>
  <si>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</si>
  <si>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</si>
  <si>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</si>
  <si>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</si>
  <si>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</si>
  <si>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</si>
  <si>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</si>
  <si>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</si>
  <si>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</si>
  <si>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</si>
  <si>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</si>
  <si>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</si>
  <si>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</si>
  <si>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</si>
  <si>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</si>
  <si>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</si>
  <si>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</si>
  <si>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</si>
  <si>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</si>
  <si>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</si>
  <si>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</si>
  <si>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</si>
  <si>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</si>
  <si>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</si>
  <si>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</si>
  <si>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</si>
  <si>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</si>
  <si>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</si>
  <si>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</si>
  <si>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</si>
  <si>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</si>
  <si>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3335916496 </t>
  </si>
  <si>
    <t>3335916653 </t>
  </si>
  <si>
    <t>2 Gaveta Fallando + 1 Gaveta Vacias</t>
  </si>
  <si>
    <t>3335916962</t>
  </si>
  <si>
    <t>3335916953</t>
  </si>
  <si>
    <t>3335916951</t>
  </si>
  <si>
    <t>3335916903</t>
  </si>
  <si>
    <t>3335916879</t>
  </si>
  <si>
    <t>3335916867</t>
  </si>
  <si>
    <t>3335916856</t>
  </si>
  <si>
    <t>3335916828</t>
  </si>
  <si>
    <t>3335916825</t>
  </si>
  <si>
    <t>3335916819</t>
  </si>
  <si>
    <t>3335916785</t>
  </si>
  <si>
    <t>3335916782</t>
  </si>
  <si>
    <t>INHIBIDO</t>
  </si>
  <si>
    <t>Toribio Batista, Junior De Jesus</t>
  </si>
  <si>
    <t>Closed</t>
  </si>
  <si>
    <t>3335916879 </t>
  </si>
  <si>
    <t>3335916951 </t>
  </si>
  <si>
    <t>3335916962 </t>
  </si>
  <si>
    <t>3335917421</t>
  </si>
  <si>
    <t>3335917420</t>
  </si>
  <si>
    <t>3335917406</t>
  </si>
  <si>
    <t>3335917357</t>
  </si>
  <si>
    <t>3335917166</t>
  </si>
  <si>
    <t>3335917133</t>
  </si>
  <si>
    <t>3335917132</t>
  </si>
  <si>
    <t>3335917114</t>
  </si>
  <si>
    <t>3335917101</t>
  </si>
  <si>
    <t>3335917093</t>
  </si>
  <si>
    <t>Fernandez Pichardo, Jorge Rafael</t>
  </si>
  <si>
    <t>3335917505</t>
  </si>
  <si>
    <t>3335917501</t>
  </si>
  <si>
    <t>3335917471</t>
  </si>
  <si>
    <t>3335917141</t>
  </si>
  <si>
    <t xml:space="preserve">Reyes Paulino, Juan </t>
  </si>
  <si>
    <t>3335917505 </t>
  </si>
  <si>
    <t>3335917628</t>
  </si>
  <si>
    <t>3335917611</t>
  </si>
  <si>
    <t>3335917604</t>
  </si>
  <si>
    <t>3335917598</t>
  </si>
  <si>
    <t>3335917549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</si>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</sst>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6"/>
      <tableStyleElement type="headerRow" dxfId="795"/>
      <tableStyleElement type="totalRow" dxfId="794"/>
      <tableStyleElement type="firstColumn" dxfId="793"/>
      <tableStyleElement type="lastColumn" dxfId="792"/>
      <tableStyleElement type="firstRowStripe" dxfId="791"/>
      <tableStyleElement type="firstColumnStripe" dxfId="7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"/>
  <sheetViews>
    <sheetView tabSelected="1" zoomScale="85" zoomScaleNormal="85" workbookViewId="0">
      <pane ySplit="4" topLeftCell="A5" activePane="bottomLeft" state="frozen"/>
      <selection pane="bottomLeft" activeCell="D15" sqref="D15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7.710937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2604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3335915325</v>
      </c>
      <c r="C5" s="132">
        <v>44357.079085648147</v>
      </c>
      <c r="D5" s="132" t="s">
        <v>2180</v>
      </c>
      <c r="E5" s="121">
        <v>952</v>
      </c>
      <c r="F5" s="148" t="str">
        <f>VLOOKUP(E5,VIP!$A$2:$O13710,2,0)</f>
        <v>DRBR16L</v>
      </c>
      <c r="G5" s="148" t="str">
        <f>VLOOKUP(E5,'LISTADO ATM'!$A$2:$B$897,2,0)</f>
        <v xml:space="preserve">ATM Alvarez Rivas </v>
      </c>
      <c r="H5" s="148" t="str">
        <f>VLOOKUP(E5,VIP!$A$2:$O18573,7,FALSE)</f>
        <v>Si</v>
      </c>
      <c r="I5" s="148" t="str">
        <f>VLOOKUP(E5,VIP!$A$2:$O10538,8,FALSE)</f>
        <v>Si</v>
      </c>
      <c r="J5" s="148" t="str">
        <f>VLOOKUP(E5,VIP!$A$2:$O10488,8,FALSE)</f>
        <v>Si</v>
      </c>
      <c r="K5" s="148" t="str">
        <f>VLOOKUP(E5,VIP!$A$2:$O14062,6,0)</f>
        <v>NO</v>
      </c>
      <c r="L5" s="122" t="s">
        <v>2219</v>
      </c>
      <c r="M5" s="152" t="s">
        <v>2552</v>
      </c>
      <c r="N5" s="131" t="s">
        <v>2453</v>
      </c>
      <c r="O5" s="148" t="s">
        <v>2455</v>
      </c>
      <c r="P5" s="148"/>
      <c r="Q5" s="151">
        <v>44358.595092592594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2573</v>
      </c>
      <c r="C6" s="132">
        <v>44357.324988425928</v>
      </c>
      <c r="D6" s="132" t="s">
        <v>2180</v>
      </c>
      <c r="E6" s="121">
        <v>487</v>
      </c>
      <c r="F6" s="148" t="str">
        <f>VLOOKUP(E6,VIP!$A$2:$O13716,2,0)</f>
        <v>DRBR487</v>
      </c>
      <c r="G6" s="148" t="str">
        <f>VLOOKUP(E6,'LISTADO ATM'!$A$2:$B$897,2,0)</f>
        <v xml:space="preserve">ATM Olé Hainamosa </v>
      </c>
      <c r="H6" s="148" t="str">
        <f>VLOOKUP(E6,VIP!$A$2:$O18579,7,FALSE)</f>
        <v>Si</v>
      </c>
      <c r="I6" s="148" t="str">
        <f>VLOOKUP(E6,VIP!$A$2:$O10544,8,FALSE)</f>
        <v>Si</v>
      </c>
      <c r="J6" s="148" t="str">
        <f>VLOOKUP(E6,VIP!$A$2:$O10494,8,FALSE)</f>
        <v>Si</v>
      </c>
      <c r="K6" s="148" t="str">
        <f>VLOOKUP(E6,VIP!$A$2:$O14068,6,0)</f>
        <v>SI</v>
      </c>
      <c r="L6" s="122" t="s">
        <v>2219</v>
      </c>
      <c r="M6" s="152" t="s">
        <v>2552</v>
      </c>
      <c r="N6" s="131" t="s">
        <v>2560</v>
      </c>
      <c r="O6" s="148" t="s">
        <v>2455</v>
      </c>
      <c r="P6" s="148"/>
      <c r="Q6" s="151">
        <v>44358.595092592594</v>
      </c>
    </row>
    <row r="7" spans="1:17" s="93" customFormat="1" ht="18" x14ac:dyDescent="0.25">
      <c r="A7" s="148" t="str">
        <f>VLOOKUP(E7,'LISTADO ATM'!$A$2:$C$898,3,0)</f>
        <v>DISTRITO NACIONAL</v>
      </c>
      <c r="B7" s="126" t="s">
        <v>2580</v>
      </c>
      <c r="C7" s="132">
        <v>44357.510787037034</v>
      </c>
      <c r="D7" s="132" t="s">
        <v>2180</v>
      </c>
      <c r="E7" s="121">
        <v>248</v>
      </c>
      <c r="F7" s="148" t="str">
        <f>VLOOKUP(E7,VIP!$A$2:$O13718,2,0)</f>
        <v>DRBR248</v>
      </c>
      <c r="G7" s="148" t="str">
        <f>VLOOKUP(E7,'LISTADO ATM'!$A$2:$B$897,2,0)</f>
        <v xml:space="preserve">ATM Shell Paraiso </v>
      </c>
      <c r="H7" s="148" t="str">
        <f>VLOOKUP(E7,VIP!$A$2:$O18581,7,FALSE)</f>
        <v>Si</v>
      </c>
      <c r="I7" s="148" t="str">
        <f>VLOOKUP(E7,VIP!$A$2:$O10546,8,FALSE)</f>
        <v>Si</v>
      </c>
      <c r="J7" s="148" t="str">
        <f>VLOOKUP(E7,VIP!$A$2:$O10496,8,FALSE)</f>
        <v>Si</v>
      </c>
      <c r="K7" s="148" t="str">
        <f>VLOOKUP(E7,VIP!$A$2:$O14070,6,0)</f>
        <v>NO</v>
      </c>
      <c r="L7" s="122" t="s">
        <v>2219</v>
      </c>
      <c r="M7" s="152" t="s">
        <v>2552</v>
      </c>
      <c r="N7" s="131" t="s">
        <v>2560</v>
      </c>
      <c r="O7" s="148" t="s">
        <v>2455</v>
      </c>
      <c r="P7" s="148"/>
      <c r="Q7" s="151">
        <v>44358.595092592594</v>
      </c>
    </row>
    <row r="8" spans="1:17" s="93" customFormat="1" ht="18" x14ac:dyDescent="0.25">
      <c r="A8" s="148" t="str">
        <f>VLOOKUP(E8,'LISTADO ATM'!$A$2:$C$898,3,0)</f>
        <v>DISTRITO NACIONAL</v>
      </c>
      <c r="B8" s="126" t="s">
        <v>2579</v>
      </c>
      <c r="C8" s="132">
        <v>44357.582245370373</v>
      </c>
      <c r="D8" s="132" t="s">
        <v>2180</v>
      </c>
      <c r="E8" s="121">
        <v>10</v>
      </c>
      <c r="F8" s="148" t="str">
        <f>VLOOKUP(E8,VIP!$A$2:$O13712,2,0)</f>
        <v>DRBR010</v>
      </c>
      <c r="G8" s="148" t="str">
        <f>VLOOKUP(E8,'LISTADO ATM'!$A$2:$B$897,2,0)</f>
        <v xml:space="preserve">ATM Ministerio Salud Pública </v>
      </c>
      <c r="H8" s="148" t="str">
        <f>VLOOKUP(E8,VIP!$A$2:$O18575,7,FALSE)</f>
        <v>Si</v>
      </c>
      <c r="I8" s="148" t="str">
        <f>VLOOKUP(E8,VIP!$A$2:$O10540,8,FALSE)</f>
        <v>Si</v>
      </c>
      <c r="J8" s="148" t="str">
        <f>VLOOKUP(E8,VIP!$A$2:$O10490,8,FALSE)</f>
        <v>Si</v>
      </c>
      <c r="K8" s="148" t="str">
        <f>VLOOKUP(E8,VIP!$A$2:$O14064,6,0)</f>
        <v>NO</v>
      </c>
      <c r="L8" s="122" t="s">
        <v>2219</v>
      </c>
      <c r="M8" s="152" t="s">
        <v>2552</v>
      </c>
      <c r="N8" s="131" t="s">
        <v>2453</v>
      </c>
      <c r="O8" s="148" t="s">
        <v>2455</v>
      </c>
      <c r="P8" s="148"/>
      <c r="Q8" s="151">
        <v>44358.595092592594</v>
      </c>
    </row>
    <row r="9" spans="1:17" s="93" customFormat="1" ht="18" x14ac:dyDescent="0.25">
      <c r="A9" s="148" t="str">
        <f>VLOOKUP(E9,'LISTADO ATM'!$A$2:$C$898,3,0)</f>
        <v>ESTE</v>
      </c>
      <c r="B9" s="126">
        <v>3335916360</v>
      </c>
      <c r="C9" s="132">
        <v>44357.638888888891</v>
      </c>
      <c r="D9" s="132" t="s">
        <v>2180</v>
      </c>
      <c r="E9" s="121">
        <v>912</v>
      </c>
      <c r="F9" s="148" t="str">
        <f>VLOOKUP(E9,VIP!$A$2:$O13712,2,0)</f>
        <v>DRBR973</v>
      </c>
      <c r="G9" s="148" t="str">
        <f>VLOOKUP(E9,'LISTADO ATM'!$A$2:$B$897,2,0)</f>
        <v xml:space="preserve">ATM Oficina San Pedro II </v>
      </c>
      <c r="H9" s="148" t="str">
        <f>VLOOKUP(E9,VIP!$A$2:$O18575,7,FALSE)</f>
        <v>Si</v>
      </c>
      <c r="I9" s="148" t="str">
        <f>VLOOKUP(E9,VIP!$A$2:$O10540,8,FALSE)</f>
        <v>Si</v>
      </c>
      <c r="J9" s="148" t="str">
        <f>VLOOKUP(E9,VIP!$A$2:$O10490,8,FALSE)</f>
        <v>Si</v>
      </c>
      <c r="K9" s="148" t="str">
        <f>VLOOKUP(E9,VIP!$A$2:$O14064,6,0)</f>
        <v>SI</v>
      </c>
      <c r="L9" s="122" t="s">
        <v>2219</v>
      </c>
      <c r="M9" s="152" t="s">
        <v>2552</v>
      </c>
      <c r="N9" s="131" t="s">
        <v>2453</v>
      </c>
      <c r="O9" s="148" t="s">
        <v>2455</v>
      </c>
      <c r="P9" s="148"/>
      <c r="Q9" s="151">
        <v>44358.440057870372</v>
      </c>
    </row>
    <row r="10" spans="1:17" s="93" customFormat="1" ht="18" x14ac:dyDescent="0.25">
      <c r="A10" s="148" t="str">
        <f>VLOOKUP(E10,'LISTADO ATM'!$A$2:$C$898,3,0)</f>
        <v>NORTE</v>
      </c>
      <c r="B10" s="126" t="s">
        <v>2597</v>
      </c>
      <c r="C10" s="132">
        <v>44357.928020833337</v>
      </c>
      <c r="D10" s="132" t="s">
        <v>2181</v>
      </c>
      <c r="E10" s="121">
        <v>854</v>
      </c>
      <c r="F10" s="148" t="str">
        <f>VLOOKUP(E10,VIP!$A$2:$O13718,2,0)</f>
        <v>DRBR854</v>
      </c>
      <c r="G10" s="148" t="str">
        <f>VLOOKUP(E10,'LISTADO ATM'!$A$2:$B$897,2,0)</f>
        <v xml:space="preserve">ATM Centro Comercial Blanco Batista </v>
      </c>
      <c r="H10" s="148" t="str">
        <f>VLOOKUP(E10,VIP!$A$2:$O18581,7,FALSE)</f>
        <v>Si</v>
      </c>
      <c r="I10" s="148" t="str">
        <f>VLOOKUP(E10,VIP!$A$2:$O10546,8,FALSE)</f>
        <v>Si</v>
      </c>
      <c r="J10" s="148" t="str">
        <f>VLOOKUP(E10,VIP!$A$2:$O10496,8,FALSE)</f>
        <v>Si</v>
      </c>
      <c r="K10" s="148" t="str">
        <f>VLOOKUP(E10,VIP!$A$2:$O14070,6,0)</f>
        <v>NO</v>
      </c>
      <c r="L10" s="122" t="s">
        <v>2219</v>
      </c>
      <c r="M10" s="152" t="s">
        <v>2552</v>
      </c>
      <c r="N10" s="131" t="s">
        <v>2453</v>
      </c>
      <c r="O10" s="148" t="s">
        <v>2549</v>
      </c>
      <c r="P10" s="148"/>
      <c r="Q10" s="151">
        <v>44358.440057870372</v>
      </c>
    </row>
    <row r="11" spans="1:17" s="93" customFormat="1" ht="18" x14ac:dyDescent="0.25">
      <c r="A11" s="148" t="str">
        <f>VLOOKUP(E11,'LISTADO ATM'!$A$2:$C$898,3,0)</f>
        <v>DISTRITO NACIONAL</v>
      </c>
      <c r="B11" s="126" t="s">
        <v>2605</v>
      </c>
      <c r="C11" s="132">
        <v>44358.140347222223</v>
      </c>
      <c r="D11" s="132" t="s">
        <v>2180</v>
      </c>
      <c r="E11" s="121">
        <v>858</v>
      </c>
      <c r="F11" s="148" t="str">
        <f>VLOOKUP(E11,VIP!$A$2:$O13717,2,0)</f>
        <v>DRBR858</v>
      </c>
      <c r="G11" s="148" t="str">
        <f>VLOOKUP(E11,'LISTADO ATM'!$A$2:$B$897,2,0)</f>
        <v xml:space="preserve">ATM Cooperativa Maestros (COOPNAMA) </v>
      </c>
      <c r="H11" s="148" t="str">
        <f>VLOOKUP(E11,VIP!$A$2:$O18580,7,FALSE)</f>
        <v>Si</v>
      </c>
      <c r="I11" s="148" t="str">
        <f>VLOOKUP(E11,VIP!$A$2:$O10545,8,FALSE)</f>
        <v>No</v>
      </c>
      <c r="J11" s="148" t="str">
        <f>VLOOKUP(E11,VIP!$A$2:$O10495,8,FALSE)</f>
        <v>No</v>
      </c>
      <c r="K11" s="148" t="str">
        <f>VLOOKUP(E11,VIP!$A$2:$O14069,6,0)</f>
        <v>NO</v>
      </c>
      <c r="L11" s="122" t="s">
        <v>2219</v>
      </c>
      <c r="M11" s="152" t="s">
        <v>2552</v>
      </c>
      <c r="N11" s="131" t="s">
        <v>2453</v>
      </c>
      <c r="O11" s="148" t="s">
        <v>2455</v>
      </c>
      <c r="P11" s="148"/>
      <c r="Q11" s="151">
        <v>44358.440057870372</v>
      </c>
    </row>
    <row r="12" spans="1:17" s="93" customFormat="1" ht="18" x14ac:dyDescent="0.25">
      <c r="A12" s="148" t="str">
        <f>VLOOKUP(E12,'LISTADO ATM'!$A$2:$C$898,3,0)</f>
        <v>DISTRITO NACIONAL</v>
      </c>
      <c r="B12" s="126" t="s">
        <v>2616</v>
      </c>
      <c r="C12" s="132">
        <v>44358.307719907411</v>
      </c>
      <c r="D12" s="132" t="s">
        <v>2180</v>
      </c>
      <c r="E12" s="121">
        <v>37</v>
      </c>
      <c r="F12" s="148" t="str">
        <f>VLOOKUP(E12,VIP!$A$2:$O13726,2,0)</f>
        <v>DRBR037</v>
      </c>
      <c r="G12" s="148" t="str">
        <f>VLOOKUP(E12,'LISTADO ATM'!$A$2:$B$897,2,0)</f>
        <v xml:space="preserve">ATM Oficina Villa Mella </v>
      </c>
      <c r="H12" s="148" t="str">
        <f>VLOOKUP(E12,VIP!$A$2:$O18589,7,FALSE)</f>
        <v>Si</v>
      </c>
      <c r="I12" s="148" t="str">
        <f>VLOOKUP(E12,VIP!$A$2:$O10554,8,FALSE)</f>
        <v>Si</v>
      </c>
      <c r="J12" s="148" t="str">
        <f>VLOOKUP(E12,VIP!$A$2:$O10504,8,FALSE)</f>
        <v>Si</v>
      </c>
      <c r="K12" s="148" t="str">
        <f>VLOOKUP(E12,VIP!$A$2:$O14078,6,0)</f>
        <v>SI</v>
      </c>
      <c r="L12" s="122" t="s">
        <v>2219</v>
      </c>
      <c r="M12" s="152" t="s">
        <v>2552</v>
      </c>
      <c r="N12" s="131" t="s">
        <v>2453</v>
      </c>
      <c r="O12" s="148" t="s">
        <v>2455</v>
      </c>
      <c r="P12" s="148"/>
      <c r="Q12" s="151">
        <v>44358.440057870372</v>
      </c>
    </row>
    <row r="13" spans="1:17" s="93" customFormat="1" ht="18" x14ac:dyDescent="0.25">
      <c r="A13" s="148" t="str">
        <f>VLOOKUP(E13,'LISTADO ATM'!$A$2:$C$898,3,0)</f>
        <v>DISTRITO NACIONAL</v>
      </c>
      <c r="B13" s="126" t="s">
        <v>2615</v>
      </c>
      <c r="C13" s="132">
        <v>44358.308078703703</v>
      </c>
      <c r="D13" s="132" t="s">
        <v>2180</v>
      </c>
      <c r="E13" s="121">
        <v>146</v>
      </c>
      <c r="F13" s="148" t="str">
        <f>VLOOKUP(E13,VIP!$A$2:$O13725,2,0)</f>
        <v>DRBR146</v>
      </c>
      <c r="G13" s="148" t="str">
        <f>VLOOKUP(E13,'LISTADO ATM'!$A$2:$B$897,2,0)</f>
        <v xml:space="preserve">ATM Tribunal Superior Constitucional </v>
      </c>
      <c r="H13" s="148" t="str">
        <f>VLOOKUP(E13,VIP!$A$2:$O18588,7,FALSE)</f>
        <v>Si</v>
      </c>
      <c r="I13" s="148" t="str">
        <f>VLOOKUP(E13,VIP!$A$2:$O10553,8,FALSE)</f>
        <v>Si</v>
      </c>
      <c r="J13" s="148" t="str">
        <f>VLOOKUP(E13,VIP!$A$2:$O10503,8,FALSE)</f>
        <v>Si</v>
      </c>
      <c r="K13" s="148" t="str">
        <f>VLOOKUP(E13,VIP!$A$2:$O14077,6,0)</f>
        <v>NO</v>
      </c>
      <c r="L13" s="122" t="s">
        <v>2219</v>
      </c>
      <c r="M13" s="152" t="s">
        <v>2552</v>
      </c>
      <c r="N13" s="131" t="s">
        <v>2453</v>
      </c>
      <c r="O13" s="148" t="s">
        <v>2455</v>
      </c>
      <c r="P13" s="148"/>
      <c r="Q13" s="151">
        <v>44358.595092592594</v>
      </c>
    </row>
    <row r="14" spans="1:17" s="93" customFormat="1" ht="18" x14ac:dyDescent="0.25">
      <c r="A14" s="148" t="str">
        <f>VLOOKUP(E14,'LISTADO ATM'!$A$2:$C$898,3,0)</f>
        <v>SUR</v>
      </c>
      <c r="B14" s="126" t="s">
        <v>2612</v>
      </c>
      <c r="C14" s="132">
        <v>44358.309710648151</v>
      </c>
      <c r="D14" s="132" t="s">
        <v>2180</v>
      </c>
      <c r="E14" s="121">
        <v>134</v>
      </c>
      <c r="F14" s="148" t="str">
        <f>VLOOKUP(E14,VIP!$A$2:$O13722,2,0)</f>
        <v>DRBR134</v>
      </c>
      <c r="G14" s="148" t="str">
        <f>VLOOKUP(E14,'LISTADO ATM'!$A$2:$B$897,2,0)</f>
        <v xml:space="preserve">ATM Oficina San José de Ocoa </v>
      </c>
      <c r="H14" s="148" t="str">
        <f>VLOOKUP(E14,VIP!$A$2:$O18585,7,FALSE)</f>
        <v>Si</v>
      </c>
      <c r="I14" s="148" t="str">
        <f>VLOOKUP(E14,VIP!$A$2:$O10550,8,FALSE)</f>
        <v>Si</v>
      </c>
      <c r="J14" s="148" t="str">
        <f>VLOOKUP(E14,VIP!$A$2:$O10500,8,FALSE)</f>
        <v>Si</v>
      </c>
      <c r="K14" s="148" t="str">
        <f>VLOOKUP(E14,VIP!$A$2:$O14074,6,0)</f>
        <v>SI</v>
      </c>
      <c r="L14" s="122" t="s">
        <v>2219</v>
      </c>
      <c r="M14" s="152" t="s">
        <v>2552</v>
      </c>
      <c r="N14" s="131" t="s">
        <v>2453</v>
      </c>
      <c r="O14" s="148" t="s">
        <v>2455</v>
      </c>
      <c r="P14" s="148"/>
      <c r="Q14" s="151">
        <v>44358.440057870372</v>
      </c>
    </row>
    <row r="15" spans="1:17" s="93" customFormat="1" ht="18" x14ac:dyDescent="0.25">
      <c r="A15" s="148" t="str">
        <f>VLOOKUP(E15,'LISTADO ATM'!$A$2:$C$898,3,0)</f>
        <v>DISTRITO NACIONAL</v>
      </c>
      <c r="B15" s="126" t="s">
        <v>2611</v>
      </c>
      <c r="C15" s="132">
        <v>44358.310416666667</v>
      </c>
      <c r="D15" s="132" t="s">
        <v>2180</v>
      </c>
      <c r="E15" s="121">
        <v>232</v>
      </c>
      <c r="F15" s="148" t="str">
        <f>VLOOKUP(E15,VIP!$A$2:$O13721,2,0)</f>
        <v>DRBR232</v>
      </c>
      <c r="G15" s="148" t="str">
        <f>VLOOKUP(E15,'LISTADO ATM'!$A$2:$B$897,2,0)</f>
        <v xml:space="preserve">ATM S/M Nacional Charles de Gaulle </v>
      </c>
      <c r="H15" s="148" t="str">
        <f>VLOOKUP(E15,VIP!$A$2:$O18584,7,FALSE)</f>
        <v>Si</v>
      </c>
      <c r="I15" s="148" t="str">
        <f>VLOOKUP(E15,VIP!$A$2:$O10549,8,FALSE)</f>
        <v>Si</v>
      </c>
      <c r="J15" s="148" t="str">
        <f>VLOOKUP(E15,VIP!$A$2:$O10499,8,FALSE)</f>
        <v>Si</v>
      </c>
      <c r="K15" s="148" t="str">
        <f>VLOOKUP(E15,VIP!$A$2:$O14073,6,0)</f>
        <v>SI</v>
      </c>
      <c r="L15" s="122" t="s">
        <v>2219</v>
      </c>
      <c r="M15" s="152" t="s">
        <v>2552</v>
      </c>
      <c r="N15" s="131" t="s">
        <v>2453</v>
      </c>
      <c r="O15" s="148" t="s">
        <v>2455</v>
      </c>
      <c r="P15" s="148"/>
      <c r="Q15" s="151">
        <v>44358.440057870372</v>
      </c>
    </row>
    <row r="16" spans="1:17" s="93" customFormat="1" ht="18" x14ac:dyDescent="0.25">
      <c r="A16" s="148" t="str">
        <f>VLOOKUP(E16,'LISTADO ATM'!$A$2:$C$898,3,0)</f>
        <v>NORTE</v>
      </c>
      <c r="B16" s="126" t="s">
        <v>2609</v>
      </c>
      <c r="C16" s="132">
        <v>44358.311481481483</v>
      </c>
      <c r="D16" s="132" t="s">
        <v>2181</v>
      </c>
      <c r="E16" s="121">
        <v>502</v>
      </c>
      <c r="F16" s="148" t="str">
        <f>VLOOKUP(E16,VIP!$A$2:$O13719,2,0)</f>
        <v>DRBR502</v>
      </c>
      <c r="G16" s="148" t="str">
        <f>VLOOKUP(E16,'LISTADO ATM'!$A$2:$B$897,2,0)</f>
        <v xml:space="preserve">ATM Materno Infantil de (Santiago) </v>
      </c>
      <c r="H16" s="148" t="str">
        <f>VLOOKUP(E16,VIP!$A$2:$O18582,7,FALSE)</f>
        <v>Si</v>
      </c>
      <c r="I16" s="148" t="str">
        <f>VLOOKUP(E16,VIP!$A$2:$O10547,8,FALSE)</f>
        <v>Si</v>
      </c>
      <c r="J16" s="148" t="str">
        <f>VLOOKUP(E16,VIP!$A$2:$O10497,8,FALSE)</f>
        <v>Si</v>
      </c>
      <c r="K16" s="148" t="str">
        <f>VLOOKUP(E16,VIP!$A$2:$O14071,6,0)</f>
        <v>NO</v>
      </c>
      <c r="L16" s="122" t="s">
        <v>2219</v>
      </c>
      <c r="M16" s="152" t="s">
        <v>2552</v>
      </c>
      <c r="N16" s="131" t="s">
        <v>2453</v>
      </c>
      <c r="O16" s="148" t="s">
        <v>2562</v>
      </c>
      <c r="P16" s="148"/>
      <c r="Q16" s="151">
        <v>44358.440057870372</v>
      </c>
    </row>
    <row r="17" spans="1:17" s="93" customFormat="1" ht="18" x14ac:dyDescent="0.25">
      <c r="A17" s="148" t="str">
        <f>VLOOKUP(E17,'LISTADO ATM'!$A$2:$C$898,3,0)</f>
        <v>DISTRITO NACIONAL</v>
      </c>
      <c r="B17" s="126" t="s">
        <v>2608</v>
      </c>
      <c r="C17" s="132">
        <v>44358.3125</v>
      </c>
      <c r="D17" s="132" t="s">
        <v>2180</v>
      </c>
      <c r="E17" s="121">
        <v>648</v>
      </c>
      <c r="F17" s="148" t="str">
        <f>VLOOKUP(E17,VIP!$A$2:$O13718,2,0)</f>
        <v>DRBR190</v>
      </c>
      <c r="G17" s="148" t="str">
        <f>VLOOKUP(E17,'LISTADO ATM'!$A$2:$B$897,2,0)</f>
        <v xml:space="preserve">ATM Hermandad de Pensionados </v>
      </c>
      <c r="H17" s="148" t="str">
        <f>VLOOKUP(E17,VIP!$A$2:$O18581,7,FALSE)</f>
        <v>Si</v>
      </c>
      <c r="I17" s="148" t="str">
        <f>VLOOKUP(E17,VIP!$A$2:$O10546,8,FALSE)</f>
        <v>No</v>
      </c>
      <c r="J17" s="148" t="str">
        <f>VLOOKUP(E17,VIP!$A$2:$O10496,8,FALSE)</f>
        <v>No</v>
      </c>
      <c r="K17" s="148" t="str">
        <f>VLOOKUP(E17,VIP!$A$2:$O14070,6,0)</f>
        <v>NO</v>
      </c>
      <c r="L17" s="122" t="s">
        <v>2219</v>
      </c>
      <c r="M17" s="152" t="s">
        <v>2552</v>
      </c>
      <c r="N17" s="131" t="s">
        <v>2453</v>
      </c>
      <c r="O17" s="148" t="s">
        <v>2455</v>
      </c>
      <c r="P17" s="148"/>
      <c r="Q17" s="151">
        <v>44358.440057870372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2581</v>
      </c>
      <c r="C18" s="132">
        <v>44357.487650462965</v>
      </c>
      <c r="D18" s="132" t="s">
        <v>2180</v>
      </c>
      <c r="E18" s="121">
        <v>839</v>
      </c>
      <c r="F18" s="148" t="str">
        <f>VLOOKUP(E18,VIP!$A$2:$O13719,2,0)</f>
        <v>DRBR839</v>
      </c>
      <c r="G18" s="148" t="str">
        <f>VLOOKUP(E18,'LISTADO ATM'!$A$2:$B$897,2,0)</f>
        <v xml:space="preserve">ATM INAPA </v>
      </c>
      <c r="H18" s="148" t="str">
        <f>VLOOKUP(E18,VIP!$A$2:$O18582,7,FALSE)</f>
        <v>Si</v>
      </c>
      <c r="I18" s="148" t="str">
        <f>VLOOKUP(E18,VIP!$A$2:$O10547,8,FALSE)</f>
        <v>Si</v>
      </c>
      <c r="J18" s="148" t="str">
        <f>VLOOKUP(E18,VIP!$A$2:$O10497,8,FALSE)</f>
        <v>Si</v>
      </c>
      <c r="K18" s="148" t="str">
        <f>VLOOKUP(E18,VIP!$A$2:$O14071,6,0)</f>
        <v>NO</v>
      </c>
      <c r="L18" s="122" t="s">
        <v>2245</v>
      </c>
      <c r="M18" s="152" t="s">
        <v>2552</v>
      </c>
      <c r="N18" s="131" t="s">
        <v>2560</v>
      </c>
      <c r="O18" s="148" t="s">
        <v>2455</v>
      </c>
      <c r="P18" s="148"/>
      <c r="Q18" s="151">
        <v>44358.595092592594</v>
      </c>
    </row>
    <row r="19" spans="1:17" s="93" customFormat="1" ht="18" x14ac:dyDescent="0.25">
      <c r="A19" s="148" t="str">
        <f>VLOOKUP(E19,'LISTADO ATM'!$A$2:$C$898,3,0)</f>
        <v>ESTE</v>
      </c>
      <c r="B19" s="126" t="s">
        <v>2601</v>
      </c>
      <c r="C19" s="132">
        <v>44357.815960648149</v>
      </c>
      <c r="D19" s="132" t="s">
        <v>2180</v>
      </c>
      <c r="E19" s="121">
        <v>159</v>
      </c>
      <c r="F19" s="148" t="str">
        <f>VLOOKUP(E19,VIP!$A$2:$O13722,2,0)</f>
        <v>DRBR159</v>
      </c>
      <c r="G19" s="148" t="str">
        <f>VLOOKUP(E19,'LISTADO ATM'!$A$2:$B$897,2,0)</f>
        <v xml:space="preserve">ATM Hotel Dreams Bayahibe I </v>
      </c>
      <c r="H19" s="148" t="str">
        <f>VLOOKUP(E19,VIP!$A$2:$O18585,7,FALSE)</f>
        <v>Si</v>
      </c>
      <c r="I19" s="148" t="str">
        <f>VLOOKUP(E19,VIP!$A$2:$O10550,8,FALSE)</f>
        <v>Si</v>
      </c>
      <c r="J19" s="148" t="str">
        <f>VLOOKUP(E19,VIP!$A$2:$O10500,8,FALSE)</f>
        <v>Si</v>
      </c>
      <c r="K19" s="148" t="str">
        <f>VLOOKUP(E19,VIP!$A$2:$O14074,6,0)</f>
        <v>NO</v>
      </c>
      <c r="L19" s="122" t="s">
        <v>2245</v>
      </c>
      <c r="M19" s="152" t="s">
        <v>2552</v>
      </c>
      <c r="N19" s="131" t="s">
        <v>2453</v>
      </c>
      <c r="O19" s="148" t="s">
        <v>2455</v>
      </c>
      <c r="P19" s="148"/>
      <c r="Q19" s="151">
        <v>44358.440057870372</v>
      </c>
    </row>
    <row r="20" spans="1:17" s="93" customFormat="1" ht="18" x14ac:dyDescent="0.25">
      <c r="A20" s="148" t="str">
        <f>VLOOKUP(E20,'LISTADO ATM'!$A$2:$C$898,3,0)</f>
        <v>SUR</v>
      </c>
      <c r="B20" s="126" t="s">
        <v>2596</v>
      </c>
      <c r="C20" s="132">
        <v>44357.928877314815</v>
      </c>
      <c r="D20" s="132" t="s">
        <v>2180</v>
      </c>
      <c r="E20" s="121">
        <v>885</v>
      </c>
      <c r="F20" s="148" t="str">
        <f>VLOOKUP(E20,VIP!$A$2:$O13717,2,0)</f>
        <v>DRBR885</v>
      </c>
      <c r="G20" s="148" t="str">
        <f>VLOOKUP(E20,'LISTADO ATM'!$A$2:$B$897,2,0)</f>
        <v xml:space="preserve">ATM UNP Rancho Arriba </v>
      </c>
      <c r="H20" s="148" t="str">
        <f>VLOOKUP(E20,VIP!$A$2:$O18580,7,FALSE)</f>
        <v>Si</v>
      </c>
      <c r="I20" s="148" t="str">
        <f>VLOOKUP(E20,VIP!$A$2:$O10545,8,FALSE)</f>
        <v>Si</v>
      </c>
      <c r="J20" s="148" t="str">
        <f>VLOOKUP(E20,VIP!$A$2:$O10495,8,FALSE)</f>
        <v>Si</v>
      </c>
      <c r="K20" s="148" t="str">
        <f>VLOOKUP(E20,VIP!$A$2:$O14069,6,0)</f>
        <v>NO</v>
      </c>
      <c r="L20" s="122" t="s">
        <v>2245</v>
      </c>
      <c r="M20" s="152" t="s">
        <v>2552</v>
      </c>
      <c r="N20" s="131" t="s">
        <v>2453</v>
      </c>
      <c r="O20" s="148" t="s">
        <v>2455</v>
      </c>
      <c r="P20" s="148"/>
      <c r="Q20" s="151">
        <v>44358.440057870372</v>
      </c>
    </row>
    <row r="21" spans="1:17" s="93" customFormat="1" ht="18" x14ac:dyDescent="0.25">
      <c r="A21" s="148" t="str">
        <f>VLOOKUP(E21,'LISTADO ATM'!$A$2:$C$898,3,0)</f>
        <v>ESTE</v>
      </c>
      <c r="B21" s="126" t="s">
        <v>2595</v>
      </c>
      <c r="C21" s="132">
        <v>44357.929548611108</v>
      </c>
      <c r="D21" s="132" t="s">
        <v>2180</v>
      </c>
      <c r="E21" s="121">
        <v>651</v>
      </c>
      <c r="F21" s="148" t="str">
        <f>VLOOKUP(E21,VIP!$A$2:$O13716,2,0)</f>
        <v>DRBR651</v>
      </c>
      <c r="G21" s="148" t="str">
        <f>VLOOKUP(E21,'LISTADO ATM'!$A$2:$B$897,2,0)</f>
        <v>ATM Eco Petroleo Romana</v>
      </c>
      <c r="H21" s="148" t="str">
        <f>VLOOKUP(E21,VIP!$A$2:$O18579,7,FALSE)</f>
        <v>Si</v>
      </c>
      <c r="I21" s="148" t="str">
        <f>VLOOKUP(E21,VIP!$A$2:$O10544,8,FALSE)</f>
        <v>Si</v>
      </c>
      <c r="J21" s="148" t="str">
        <f>VLOOKUP(E21,VIP!$A$2:$O10494,8,FALSE)</f>
        <v>Si</v>
      </c>
      <c r="K21" s="148" t="str">
        <f>VLOOKUP(E21,VIP!$A$2:$O14068,6,0)</f>
        <v>NO</v>
      </c>
      <c r="L21" s="122" t="s">
        <v>2245</v>
      </c>
      <c r="M21" s="152" t="s">
        <v>2552</v>
      </c>
      <c r="N21" s="131" t="s">
        <v>2453</v>
      </c>
      <c r="O21" s="148" t="s">
        <v>2455</v>
      </c>
      <c r="P21" s="148"/>
      <c r="Q21" s="151">
        <v>44358.440057870372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2628</v>
      </c>
      <c r="C22" s="132">
        <v>44358.384930555556</v>
      </c>
      <c r="D22" s="132" t="s">
        <v>2180</v>
      </c>
      <c r="E22" s="121">
        <v>792</v>
      </c>
      <c r="F22" s="148" t="str">
        <f>VLOOKUP(E22,VIP!$A$2:$O13725,2,0)</f>
        <v>DRBR792</v>
      </c>
      <c r="G22" s="148" t="str">
        <f>VLOOKUP(E22,'LISTADO ATM'!$A$2:$B$897,2,0)</f>
        <v>ATM Hospital Salvador de Gautier</v>
      </c>
      <c r="H22" s="148" t="str">
        <f>VLOOKUP(E22,VIP!$A$2:$O18588,7,FALSE)</f>
        <v>Si</v>
      </c>
      <c r="I22" s="148" t="str">
        <f>VLOOKUP(E22,VIP!$A$2:$O10553,8,FALSE)</f>
        <v>Si</v>
      </c>
      <c r="J22" s="148" t="str">
        <f>VLOOKUP(E22,VIP!$A$2:$O10503,8,FALSE)</f>
        <v>Si</v>
      </c>
      <c r="K22" s="148" t="str">
        <f>VLOOKUP(E22,VIP!$A$2:$O14077,6,0)</f>
        <v>NO</v>
      </c>
      <c r="L22" s="122" t="s">
        <v>2245</v>
      </c>
      <c r="M22" s="152" t="s">
        <v>2552</v>
      </c>
      <c r="N22" s="131" t="s">
        <v>2453</v>
      </c>
      <c r="O22" s="148" t="s">
        <v>2455</v>
      </c>
      <c r="P22" s="148"/>
      <c r="Q22" s="151">
        <v>44358.595092592594</v>
      </c>
    </row>
    <row r="23" spans="1:17" s="93" customFormat="1" ht="18" x14ac:dyDescent="0.25">
      <c r="A23" s="148" t="str">
        <f>VLOOKUP(E23,'LISTADO ATM'!$A$2:$C$898,3,0)</f>
        <v>NORTE</v>
      </c>
      <c r="B23" s="126" t="s">
        <v>2654</v>
      </c>
      <c r="C23" s="132">
        <v>44358.469386574077</v>
      </c>
      <c r="D23" s="132" t="s">
        <v>2181</v>
      </c>
      <c r="E23" s="121">
        <v>756</v>
      </c>
      <c r="F23" s="148" t="str">
        <f>VLOOKUP(E23,VIP!$A$2:$O13728,2,0)</f>
        <v>DRBR756</v>
      </c>
      <c r="G23" s="148" t="str">
        <f>VLOOKUP(E23,'LISTADO ATM'!$A$2:$B$897,2,0)</f>
        <v xml:space="preserve">ATM UNP Villa La Mata (Cotuí) </v>
      </c>
      <c r="H23" s="148" t="str">
        <f>VLOOKUP(E23,VIP!$A$2:$O18591,7,FALSE)</f>
        <v>Si</v>
      </c>
      <c r="I23" s="148" t="str">
        <f>VLOOKUP(E23,VIP!$A$2:$O10556,8,FALSE)</f>
        <v>Si</v>
      </c>
      <c r="J23" s="148" t="str">
        <f>VLOOKUP(E23,VIP!$A$2:$O10506,8,FALSE)</f>
        <v>Si</v>
      </c>
      <c r="K23" s="148" t="str">
        <f>VLOOKUP(E23,VIP!$A$2:$O14080,6,0)</f>
        <v>NO</v>
      </c>
      <c r="L23" s="122" t="s">
        <v>2245</v>
      </c>
      <c r="M23" s="152" t="s">
        <v>2552</v>
      </c>
      <c r="N23" s="131" t="s">
        <v>2636</v>
      </c>
      <c r="O23" s="148" t="s">
        <v>2655</v>
      </c>
      <c r="P23" s="148"/>
      <c r="Q23" s="151" t="s">
        <v>2245</v>
      </c>
    </row>
    <row r="24" spans="1:17" s="93" customFormat="1" ht="18" x14ac:dyDescent="0.25">
      <c r="A24" s="148" t="str">
        <f>VLOOKUP(E24,'LISTADO ATM'!$A$2:$C$898,3,0)</f>
        <v>NORTE</v>
      </c>
      <c r="B24" s="126" t="s">
        <v>2640</v>
      </c>
      <c r="C24" s="132">
        <v>44358.568460648145</v>
      </c>
      <c r="D24" s="132" t="s">
        <v>2181</v>
      </c>
      <c r="E24" s="121">
        <v>601</v>
      </c>
      <c r="F24" s="148" t="str">
        <f>VLOOKUP(E24,VIP!$A$2:$O13721,2,0)</f>
        <v>DRBR255</v>
      </c>
      <c r="G24" s="148" t="str">
        <f>VLOOKUP(E24,'LISTADO ATM'!$A$2:$B$897,2,0)</f>
        <v xml:space="preserve">ATM Plaza Haché (Santiago) </v>
      </c>
      <c r="H24" s="148" t="str">
        <f>VLOOKUP(E24,VIP!$A$2:$O18584,7,FALSE)</f>
        <v>Si</v>
      </c>
      <c r="I24" s="148" t="str">
        <f>VLOOKUP(E24,VIP!$A$2:$O10549,8,FALSE)</f>
        <v>Si</v>
      </c>
      <c r="J24" s="148" t="str">
        <f>VLOOKUP(E24,VIP!$A$2:$O10499,8,FALSE)</f>
        <v>Si</v>
      </c>
      <c r="K24" s="148" t="str">
        <f>VLOOKUP(E24,VIP!$A$2:$O14073,6,0)</f>
        <v>NO</v>
      </c>
      <c r="L24" s="122" t="s">
        <v>2245</v>
      </c>
      <c r="M24" s="152" t="s">
        <v>2552</v>
      </c>
      <c r="N24" s="131" t="s">
        <v>2453</v>
      </c>
      <c r="O24" s="148" t="s">
        <v>2650</v>
      </c>
      <c r="P24" s="148"/>
      <c r="Q24" s="151">
        <v>44358.595092592594</v>
      </c>
    </row>
    <row r="25" spans="1:17" s="93" customFormat="1" ht="18" x14ac:dyDescent="0.25">
      <c r="A25" s="148" t="str">
        <f>VLOOKUP(E25,'LISTADO ATM'!$A$2:$C$898,3,0)</f>
        <v>DISTRITO NACIONAL</v>
      </c>
      <c r="B25" s="126" t="s">
        <v>2587</v>
      </c>
      <c r="C25" s="132">
        <v>44357.772928240738</v>
      </c>
      <c r="D25" s="132" t="s">
        <v>2449</v>
      </c>
      <c r="E25" s="121">
        <v>87</v>
      </c>
      <c r="F25" s="148" t="str">
        <f>VLOOKUP(E25,VIP!$A$2:$O13716,2,0)</f>
        <v>DRBR087</v>
      </c>
      <c r="G25" s="148" t="str">
        <f>VLOOKUP(E25,'LISTADO ATM'!$A$2:$B$897,2,0)</f>
        <v xml:space="preserve">ATM Autoservicio Sarasota </v>
      </c>
      <c r="H25" s="148" t="str">
        <f>VLOOKUP(E25,VIP!$A$2:$O18579,7,FALSE)</f>
        <v>Si</v>
      </c>
      <c r="I25" s="148" t="str">
        <f>VLOOKUP(E25,VIP!$A$2:$O10544,8,FALSE)</f>
        <v>Si</v>
      </c>
      <c r="J25" s="148" t="str">
        <f>VLOOKUP(E25,VIP!$A$2:$O10494,8,FALSE)</f>
        <v>Si</v>
      </c>
      <c r="K25" s="148" t="str">
        <f>VLOOKUP(E25,VIP!$A$2:$O14068,6,0)</f>
        <v>NO</v>
      </c>
      <c r="L25" s="122" t="s">
        <v>2548</v>
      </c>
      <c r="M25" s="152" t="s">
        <v>2552</v>
      </c>
      <c r="N25" s="131" t="s">
        <v>2453</v>
      </c>
      <c r="O25" s="148" t="s">
        <v>2454</v>
      </c>
      <c r="P25" s="148"/>
      <c r="Q25" s="151">
        <v>44358.595092592594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2630</v>
      </c>
      <c r="C26" s="132">
        <v>44358.372974537036</v>
      </c>
      <c r="D26" s="132" t="s">
        <v>2449</v>
      </c>
      <c r="E26" s="121">
        <v>980</v>
      </c>
      <c r="F26" s="148" t="str">
        <f>VLOOKUP(E26,VIP!$A$2:$O13727,2,0)</f>
        <v>DRBR980</v>
      </c>
      <c r="G26" s="148" t="str">
        <f>VLOOKUP(E26,'LISTADO ATM'!$A$2:$B$897,2,0)</f>
        <v xml:space="preserve">ATM Oficina Bella Vista Mall II </v>
      </c>
      <c r="H26" s="148" t="str">
        <f>VLOOKUP(E26,VIP!$A$2:$O18590,7,FALSE)</f>
        <v>Si</v>
      </c>
      <c r="I26" s="148" t="str">
        <f>VLOOKUP(E26,VIP!$A$2:$O10555,8,FALSE)</f>
        <v>Si</v>
      </c>
      <c r="J26" s="148" t="str">
        <f>VLOOKUP(E26,VIP!$A$2:$O10505,8,FALSE)</f>
        <v>Si</v>
      </c>
      <c r="K26" s="148" t="str">
        <f>VLOOKUP(E26,VIP!$A$2:$O14079,6,0)</f>
        <v>NO</v>
      </c>
      <c r="L26" s="122" t="s">
        <v>2548</v>
      </c>
      <c r="M26" s="152" t="s">
        <v>2552</v>
      </c>
      <c r="N26" s="131" t="s">
        <v>2453</v>
      </c>
      <c r="O26" s="148" t="s">
        <v>2454</v>
      </c>
      <c r="P26" s="148"/>
      <c r="Q26" s="151">
        <v>44358.595092592594</v>
      </c>
    </row>
    <row r="27" spans="1:17" s="93" customFormat="1" ht="18" x14ac:dyDescent="0.25">
      <c r="A27" s="148" t="str">
        <f>VLOOKUP(E27,'LISTADO ATM'!$A$2:$C$898,3,0)</f>
        <v>NORTE</v>
      </c>
      <c r="B27" s="126" t="s">
        <v>2598</v>
      </c>
      <c r="C27" s="132">
        <v>44357.843055555553</v>
      </c>
      <c r="D27" s="132" t="s">
        <v>2470</v>
      </c>
      <c r="E27" s="121">
        <v>538</v>
      </c>
      <c r="F27" s="148" t="str">
        <f>VLOOKUP(E27,VIP!$A$2:$O13719,2,0)</f>
        <v>DRBR538</v>
      </c>
      <c r="G27" s="148" t="str">
        <f>VLOOKUP(E27,'LISTADO ATM'!$A$2:$B$897,2,0)</f>
        <v>ATM  Autoservicio San Fco. Macorís</v>
      </c>
      <c r="H27" s="148" t="str">
        <f>VLOOKUP(E27,VIP!$A$2:$O18582,7,FALSE)</f>
        <v>Si</v>
      </c>
      <c r="I27" s="148" t="str">
        <f>VLOOKUP(E27,VIP!$A$2:$O10547,8,FALSE)</f>
        <v>Si</v>
      </c>
      <c r="J27" s="148" t="str">
        <f>VLOOKUP(E27,VIP!$A$2:$O10497,8,FALSE)</f>
        <v>Si</v>
      </c>
      <c r="K27" s="148" t="str">
        <f>VLOOKUP(E27,VIP!$A$2:$O14071,6,0)</f>
        <v>NO</v>
      </c>
      <c r="L27" s="122" t="s">
        <v>2603</v>
      </c>
      <c r="M27" s="152" t="s">
        <v>2552</v>
      </c>
      <c r="N27" s="131" t="s">
        <v>2453</v>
      </c>
      <c r="O27" s="148" t="s">
        <v>2471</v>
      </c>
      <c r="P27" s="148"/>
      <c r="Q27" s="151">
        <v>44358.440057870372</v>
      </c>
    </row>
    <row r="28" spans="1:17" s="93" customFormat="1" ht="18" x14ac:dyDescent="0.25">
      <c r="A28" s="148" t="str">
        <f>VLOOKUP(E28,'LISTADO ATM'!$A$2:$C$898,3,0)</f>
        <v>NORTE</v>
      </c>
      <c r="B28" s="126" t="s">
        <v>2585</v>
      </c>
      <c r="C28" s="132">
        <v>44357.781134259261</v>
      </c>
      <c r="D28" s="132" t="s">
        <v>2470</v>
      </c>
      <c r="E28" s="121">
        <v>431</v>
      </c>
      <c r="F28" s="148" t="str">
        <f>VLOOKUP(E28,VIP!$A$2:$O13714,2,0)</f>
        <v>DRBR583</v>
      </c>
      <c r="G28" s="148" t="str">
        <f>VLOOKUP(E28,'LISTADO ATM'!$A$2:$B$897,2,0)</f>
        <v xml:space="preserve">ATM Autoservicio Sol (Santiago) </v>
      </c>
      <c r="H28" s="148" t="str">
        <f>VLOOKUP(E28,VIP!$A$2:$O18577,7,FALSE)</f>
        <v>Si</v>
      </c>
      <c r="I28" s="148" t="str">
        <f>VLOOKUP(E28,VIP!$A$2:$O10542,8,FALSE)</f>
        <v>Si</v>
      </c>
      <c r="J28" s="148" t="str">
        <f>VLOOKUP(E28,VIP!$A$2:$O10492,8,FALSE)</f>
        <v>Si</v>
      </c>
      <c r="K28" s="148" t="str">
        <f>VLOOKUP(E28,VIP!$A$2:$O14066,6,0)</f>
        <v>SI</v>
      </c>
      <c r="L28" s="122" t="s">
        <v>2593</v>
      </c>
      <c r="M28" s="152" t="s">
        <v>2552</v>
      </c>
      <c r="N28" s="131" t="s">
        <v>2453</v>
      </c>
      <c r="O28" s="148" t="s">
        <v>2471</v>
      </c>
      <c r="P28" s="148"/>
      <c r="Q28" s="151">
        <v>44358.440057870372</v>
      </c>
    </row>
    <row r="29" spans="1:17" s="93" customFormat="1" ht="18" x14ac:dyDescent="0.25">
      <c r="A29" s="148" t="str">
        <f>VLOOKUP(E29,'LISTADO ATM'!$A$2:$C$898,3,0)</f>
        <v>SUR</v>
      </c>
      <c r="B29" s="126" t="s">
        <v>2583</v>
      </c>
      <c r="C29" s="132">
        <v>44357.449837962966</v>
      </c>
      <c r="D29" s="132" t="s">
        <v>2470</v>
      </c>
      <c r="E29" s="121">
        <v>297</v>
      </c>
      <c r="F29" s="148" t="str">
        <f>VLOOKUP(E29,VIP!$A$2:$O13724,2,0)</f>
        <v>DRBR297</v>
      </c>
      <c r="G29" s="148" t="str">
        <f>VLOOKUP(E29,'LISTADO ATM'!$A$2:$B$897,2,0)</f>
        <v xml:space="preserve">ATM S/M Cadena Ocoa </v>
      </c>
      <c r="H29" s="148" t="str">
        <f>VLOOKUP(E29,VIP!$A$2:$O18587,7,FALSE)</f>
        <v>Si</v>
      </c>
      <c r="I29" s="148" t="str">
        <f>VLOOKUP(E29,VIP!$A$2:$O10552,8,FALSE)</f>
        <v>Si</v>
      </c>
      <c r="J29" s="148" t="str">
        <f>VLOOKUP(E29,VIP!$A$2:$O10502,8,FALSE)</f>
        <v>Si</v>
      </c>
      <c r="K29" s="148" t="str">
        <f>VLOOKUP(E29,VIP!$A$2:$O14076,6,0)</f>
        <v>NO</v>
      </c>
      <c r="L29" s="122" t="s">
        <v>2574</v>
      </c>
      <c r="M29" s="152" t="s">
        <v>2552</v>
      </c>
      <c r="N29" s="131" t="s">
        <v>2453</v>
      </c>
      <c r="O29" s="148" t="s">
        <v>2471</v>
      </c>
      <c r="P29" s="148"/>
      <c r="Q29" s="151">
        <v>44358.595092592594</v>
      </c>
    </row>
    <row r="30" spans="1:17" s="93" customFormat="1" ht="18" x14ac:dyDescent="0.25">
      <c r="A30" s="148" t="str">
        <f>VLOOKUP(E30,'LISTADO ATM'!$A$2:$C$898,3,0)</f>
        <v>ESTE</v>
      </c>
      <c r="B30" s="126" t="s">
        <v>2582</v>
      </c>
      <c r="C30" s="132">
        <v>44357.470185185186</v>
      </c>
      <c r="D30" s="132" t="s">
        <v>2470</v>
      </c>
      <c r="E30" s="121">
        <v>294</v>
      </c>
      <c r="F30" s="148" t="str">
        <f>VLOOKUP(E30,VIP!$A$2:$O13723,2,0)</f>
        <v>DRBR294</v>
      </c>
      <c r="G30" s="148" t="str">
        <f>VLOOKUP(E30,'LISTADO ATM'!$A$2:$B$897,2,0)</f>
        <v xml:space="preserve">ATM Plaza Zaglul San Pedro II </v>
      </c>
      <c r="H30" s="148" t="str">
        <f>VLOOKUP(E30,VIP!$A$2:$O18586,7,FALSE)</f>
        <v>Si</v>
      </c>
      <c r="I30" s="148" t="str">
        <f>VLOOKUP(E30,VIP!$A$2:$O10551,8,FALSE)</f>
        <v>Si</v>
      </c>
      <c r="J30" s="148" t="str">
        <f>VLOOKUP(E30,VIP!$A$2:$O10501,8,FALSE)</f>
        <v>Si</v>
      </c>
      <c r="K30" s="148" t="str">
        <f>VLOOKUP(E30,VIP!$A$2:$O14075,6,0)</f>
        <v>NO</v>
      </c>
      <c r="L30" s="122" t="s">
        <v>2574</v>
      </c>
      <c r="M30" s="152" t="s">
        <v>2552</v>
      </c>
      <c r="N30" s="131" t="s">
        <v>2453</v>
      </c>
      <c r="O30" s="148" t="s">
        <v>2471</v>
      </c>
      <c r="P30" s="148"/>
      <c r="Q30" s="151">
        <v>44358.595092592594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2586</v>
      </c>
      <c r="C31" s="132">
        <v>44357.77447916667</v>
      </c>
      <c r="D31" s="132" t="s">
        <v>2449</v>
      </c>
      <c r="E31" s="121">
        <v>113</v>
      </c>
      <c r="F31" s="148" t="str">
        <f>VLOOKUP(E31,VIP!$A$2:$O13715,2,0)</f>
        <v>DRBR113</v>
      </c>
      <c r="G31" s="148" t="str">
        <f>VLOOKUP(E31,'LISTADO ATM'!$A$2:$B$897,2,0)</f>
        <v xml:space="preserve">ATM Autoservicio Atalaya del Mar </v>
      </c>
      <c r="H31" s="148" t="str">
        <f>VLOOKUP(E31,VIP!$A$2:$O18578,7,FALSE)</f>
        <v>Si</v>
      </c>
      <c r="I31" s="148" t="str">
        <f>VLOOKUP(E31,VIP!$A$2:$O10543,8,FALSE)</f>
        <v>No</v>
      </c>
      <c r="J31" s="148" t="str">
        <f>VLOOKUP(E31,VIP!$A$2:$O10493,8,FALSE)</f>
        <v>No</v>
      </c>
      <c r="K31" s="148" t="str">
        <f>VLOOKUP(E31,VIP!$A$2:$O14067,6,0)</f>
        <v>NO</v>
      </c>
      <c r="L31" s="122" t="s">
        <v>2592</v>
      </c>
      <c r="M31" s="152" t="s">
        <v>2552</v>
      </c>
      <c r="N31" s="131" t="s">
        <v>2453</v>
      </c>
      <c r="O31" s="148" t="s">
        <v>2454</v>
      </c>
      <c r="P31" s="148"/>
      <c r="Q31" s="151">
        <v>44358.595092592594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2576</v>
      </c>
      <c r="C32" s="132">
        <v>44357.441469907404</v>
      </c>
      <c r="D32" s="132" t="s">
        <v>2449</v>
      </c>
      <c r="E32" s="121">
        <v>577</v>
      </c>
      <c r="F32" s="148" t="str">
        <f>VLOOKUP(E32,VIP!$A$2:$O13710,2,0)</f>
        <v>DRBR173</v>
      </c>
      <c r="G32" s="148" t="str">
        <f>VLOOKUP(E32,'LISTADO ATM'!$A$2:$B$897,2,0)</f>
        <v xml:space="preserve">ATM Olé Ave. Duarte </v>
      </c>
      <c r="H32" s="148" t="str">
        <f>VLOOKUP(E32,VIP!$A$2:$O18573,7,FALSE)</f>
        <v>Si</v>
      </c>
      <c r="I32" s="148" t="str">
        <f>VLOOKUP(E32,VIP!$A$2:$O10538,8,FALSE)</f>
        <v>Si</v>
      </c>
      <c r="J32" s="148" t="str">
        <f>VLOOKUP(E32,VIP!$A$2:$O10488,8,FALSE)</f>
        <v>Si</v>
      </c>
      <c r="K32" s="148" t="str">
        <f>VLOOKUP(E32,VIP!$A$2:$O14062,6,0)</f>
        <v>SI</v>
      </c>
      <c r="L32" s="149" t="s">
        <v>2442</v>
      </c>
      <c r="M32" s="152" t="s">
        <v>2552</v>
      </c>
      <c r="N32" s="131" t="s">
        <v>2453</v>
      </c>
      <c r="O32" s="148" t="s">
        <v>2454</v>
      </c>
      <c r="P32" s="148"/>
      <c r="Q32" s="151">
        <v>44358.595092592594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2584</v>
      </c>
      <c r="C33" s="132">
        <v>44357.620300925926</v>
      </c>
      <c r="D33" s="132" t="s">
        <v>2449</v>
      </c>
      <c r="E33" s="121">
        <v>745</v>
      </c>
      <c r="F33" s="148" t="str">
        <f>VLOOKUP(E33,VIP!$A$2:$O13711,2,0)</f>
        <v>DRBR027</v>
      </c>
      <c r="G33" s="148" t="str">
        <f>VLOOKUP(E33,'LISTADO ATM'!$A$2:$B$897,2,0)</f>
        <v xml:space="preserve">ATM Oficina Ave. Duarte </v>
      </c>
      <c r="H33" s="148" t="str">
        <f>VLOOKUP(E33,VIP!$A$2:$O18574,7,FALSE)</f>
        <v>No</v>
      </c>
      <c r="I33" s="148" t="str">
        <f>VLOOKUP(E33,VIP!$A$2:$O10539,8,FALSE)</f>
        <v>No</v>
      </c>
      <c r="J33" s="148" t="str">
        <f>VLOOKUP(E33,VIP!$A$2:$O10489,8,FALSE)</f>
        <v>No</v>
      </c>
      <c r="K33" s="148" t="str">
        <f>VLOOKUP(E33,VIP!$A$2:$O14063,6,0)</f>
        <v>NO</v>
      </c>
      <c r="L33" s="122" t="s">
        <v>2442</v>
      </c>
      <c r="M33" s="152" t="s">
        <v>2552</v>
      </c>
      <c r="N33" s="131" t="s">
        <v>2453</v>
      </c>
      <c r="O33" s="148" t="s">
        <v>2454</v>
      </c>
      <c r="P33" s="148"/>
      <c r="Q33" s="151">
        <v>44358.440057870372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2591</v>
      </c>
      <c r="C34" s="132">
        <v>44357.677071759259</v>
      </c>
      <c r="D34" s="132" t="s">
        <v>2449</v>
      </c>
      <c r="E34" s="121">
        <v>259</v>
      </c>
      <c r="F34" s="148" t="str">
        <f>VLOOKUP(E34,VIP!$A$2:$O13722,2,0)</f>
        <v>DRBR259</v>
      </c>
      <c r="G34" s="148" t="str">
        <f>VLOOKUP(E34,'LISTADO ATM'!$A$2:$B$897,2,0)</f>
        <v>ATM Senado de la Republica</v>
      </c>
      <c r="H34" s="148" t="str">
        <f>VLOOKUP(E34,VIP!$A$2:$O18585,7,FALSE)</f>
        <v>Si</v>
      </c>
      <c r="I34" s="148" t="str">
        <f>VLOOKUP(E34,VIP!$A$2:$O10550,8,FALSE)</f>
        <v>Si</v>
      </c>
      <c r="J34" s="148" t="str">
        <f>VLOOKUP(E34,VIP!$A$2:$O10500,8,FALSE)</f>
        <v>Si</v>
      </c>
      <c r="K34" s="148" t="str">
        <f>VLOOKUP(E34,VIP!$A$2:$O14074,6,0)</f>
        <v>NO</v>
      </c>
      <c r="L34" s="122" t="s">
        <v>2442</v>
      </c>
      <c r="M34" s="152" t="s">
        <v>2552</v>
      </c>
      <c r="N34" s="131" t="s">
        <v>2453</v>
      </c>
      <c r="O34" s="148" t="s">
        <v>2454</v>
      </c>
      <c r="P34" s="148"/>
      <c r="Q34" s="151">
        <v>44358.440057870372</v>
      </c>
    </row>
    <row r="35" spans="1:17" s="93" customFormat="1" ht="18" x14ac:dyDescent="0.25">
      <c r="A35" s="148" t="str">
        <f>VLOOKUP(E35,'LISTADO ATM'!$A$2:$C$898,3,0)</f>
        <v>ESTE</v>
      </c>
      <c r="B35" s="126" t="s">
        <v>2606</v>
      </c>
      <c r="C35" s="132">
        <v>44358.041909722226</v>
      </c>
      <c r="D35" s="132" t="s">
        <v>2449</v>
      </c>
      <c r="E35" s="121">
        <v>293</v>
      </c>
      <c r="F35" s="148" t="str">
        <f>VLOOKUP(E35,VIP!$A$2:$O13719,2,0)</f>
        <v>DRBR293</v>
      </c>
      <c r="G35" s="148" t="str">
        <f>VLOOKUP(E35,'LISTADO ATM'!$A$2:$B$897,2,0)</f>
        <v xml:space="preserve">ATM S/M Nueva Visión (San Pedro) </v>
      </c>
      <c r="H35" s="148" t="str">
        <f>VLOOKUP(E35,VIP!$A$2:$O18582,7,FALSE)</f>
        <v>Si</v>
      </c>
      <c r="I35" s="148" t="str">
        <f>VLOOKUP(E35,VIP!$A$2:$O10547,8,FALSE)</f>
        <v>Si</v>
      </c>
      <c r="J35" s="148" t="str">
        <f>VLOOKUP(E35,VIP!$A$2:$O10497,8,FALSE)</f>
        <v>Si</v>
      </c>
      <c r="K35" s="148" t="str">
        <f>VLOOKUP(E35,VIP!$A$2:$O14071,6,0)</f>
        <v>NO</v>
      </c>
      <c r="L35" s="122" t="s">
        <v>2442</v>
      </c>
      <c r="M35" s="152" t="s">
        <v>2552</v>
      </c>
      <c r="N35" s="131" t="s">
        <v>2453</v>
      </c>
      <c r="O35" s="148" t="s">
        <v>2454</v>
      </c>
      <c r="P35" s="148"/>
      <c r="Q35" s="151">
        <v>44358.595092592594</v>
      </c>
    </row>
    <row r="36" spans="1:17" s="93" customFormat="1" ht="18" x14ac:dyDescent="0.25">
      <c r="A36" s="148" t="str">
        <f>VLOOKUP(E36,'LISTADO ATM'!$A$2:$C$898,3,0)</f>
        <v>SUR</v>
      </c>
      <c r="B36" s="126" t="s">
        <v>2622</v>
      </c>
      <c r="C36" s="132">
        <v>44358.41710648148</v>
      </c>
      <c r="D36" s="132" t="s">
        <v>2449</v>
      </c>
      <c r="E36" s="121">
        <v>537</v>
      </c>
      <c r="F36" s="148" t="str">
        <f>VLOOKUP(E36,VIP!$A$2:$O13719,2,0)</f>
        <v>DRBR537</v>
      </c>
      <c r="G36" s="148" t="str">
        <f>VLOOKUP(E36,'LISTADO ATM'!$A$2:$B$897,2,0)</f>
        <v xml:space="preserve">ATM Estación Texaco Enriquillo (Barahona) </v>
      </c>
      <c r="H36" s="148" t="str">
        <f>VLOOKUP(E36,VIP!$A$2:$O18582,7,FALSE)</f>
        <v>Si</v>
      </c>
      <c r="I36" s="148" t="str">
        <f>VLOOKUP(E36,VIP!$A$2:$O10547,8,FALSE)</f>
        <v>Si</v>
      </c>
      <c r="J36" s="148" t="str">
        <f>VLOOKUP(E36,VIP!$A$2:$O10497,8,FALSE)</f>
        <v>Si</v>
      </c>
      <c r="K36" s="148" t="str">
        <f>VLOOKUP(E36,VIP!$A$2:$O14071,6,0)</f>
        <v>NO</v>
      </c>
      <c r="L36" s="122" t="s">
        <v>2442</v>
      </c>
      <c r="M36" s="152" t="s">
        <v>2552</v>
      </c>
      <c r="N36" s="131" t="s">
        <v>2453</v>
      </c>
      <c r="O36" s="148" t="s">
        <v>2454</v>
      </c>
      <c r="P36" s="148"/>
      <c r="Q36" s="151">
        <v>44358.595092592594</v>
      </c>
    </row>
    <row r="37" spans="1:17" s="93" customFormat="1" ht="18" x14ac:dyDescent="0.25">
      <c r="A37" s="148" t="str">
        <f>VLOOKUP(E37,'LISTADO ATM'!$A$2:$C$898,3,0)</f>
        <v>NORTE</v>
      </c>
      <c r="B37" s="126" t="s">
        <v>2631</v>
      </c>
      <c r="C37" s="132">
        <v>44358.371562499997</v>
      </c>
      <c r="D37" s="132" t="s">
        <v>2181</v>
      </c>
      <c r="E37" s="121">
        <v>601</v>
      </c>
      <c r="F37" s="148" t="str">
        <f>VLOOKUP(E37,VIP!$A$2:$O13728,2,0)</f>
        <v>DRBR255</v>
      </c>
      <c r="G37" s="148" t="str">
        <f>VLOOKUP(E37,'LISTADO ATM'!$A$2:$B$897,2,0)</f>
        <v xml:space="preserve">ATM Plaza Haché (Santiago) </v>
      </c>
      <c r="H37" s="148" t="str">
        <f>VLOOKUP(E37,VIP!$A$2:$O18591,7,FALSE)</f>
        <v>Si</v>
      </c>
      <c r="I37" s="148" t="str">
        <f>VLOOKUP(E37,VIP!$A$2:$O10556,8,FALSE)</f>
        <v>Si</v>
      </c>
      <c r="J37" s="148" t="str">
        <f>VLOOKUP(E37,VIP!$A$2:$O10506,8,FALSE)</f>
        <v>Si</v>
      </c>
      <c r="K37" s="148" t="str">
        <f>VLOOKUP(E37,VIP!$A$2:$O14080,6,0)</f>
        <v>NO</v>
      </c>
      <c r="L37" s="122" t="s">
        <v>2634</v>
      </c>
      <c r="M37" s="152" t="s">
        <v>2552</v>
      </c>
      <c r="N37" s="131" t="s">
        <v>2453</v>
      </c>
      <c r="O37" s="148" t="s">
        <v>2635</v>
      </c>
      <c r="P37" s="148"/>
      <c r="Q37" s="151">
        <v>44358.595092592594</v>
      </c>
    </row>
    <row r="38" spans="1:17" s="93" customFormat="1" ht="18" x14ac:dyDescent="0.25">
      <c r="A38" s="148" t="str">
        <f>VLOOKUP(E38,'LISTADO ATM'!$A$2:$C$898,3,0)</f>
        <v>DISTRITO NACIONAL</v>
      </c>
      <c r="B38" s="126">
        <v>3335914880</v>
      </c>
      <c r="C38" s="132">
        <v>44356.606111111112</v>
      </c>
      <c r="D38" s="132" t="s">
        <v>2180</v>
      </c>
      <c r="E38" s="121">
        <v>240</v>
      </c>
      <c r="F38" s="148" t="str">
        <f>VLOOKUP(E38,VIP!$A$2:$O13707,2,0)</f>
        <v>DRBR24D</v>
      </c>
      <c r="G38" s="148" t="str">
        <f>VLOOKUP(E38,'LISTADO ATM'!$A$2:$B$897,2,0)</f>
        <v xml:space="preserve">ATM Oficina Carrefour I </v>
      </c>
      <c r="H38" s="148" t="str">
        <f>VLOOKUP(E38,VIP!$A$2:$O18570,7,FALSE)</f>
        <v>Si</v>
      </c>
      <c r="I38" s="148" t="str">
        <f>VLOOKUP(E38,VIP!$A$2:$O10535,8,FALSE)</f>
        <v>Si</v>
      </c>
      <c r="J38" s="148" t="str">
        <f>VLOOKUP(E38,VIP!$A$2:$O10485,8,FALSE)</f>
        <v>Si</v>
      </c>
      <c r="K38" s="148" t="str">
        <f>VLOOKUP(E38,VIP!$A$2:$O14059,6,0)</f>
        <v>SI</v>
      </c>
      <c r="L38" s="122" t="s">
        <v>2565</v>
      </c>
      <c r="M38" s="152" t="s">
        <v>2552</v>
      </c>
      <c r="N38" s="131" t="s">
        <v>2453</v>
      </c>
      <c r="O38" s="148" t="s">
        <v>2455</v>
      </c>
      <c r="P38" s="148"/>
      <c r="Q38" s="151">
        <v>44358.595092592594</v>
      </c>
    </row>
    <row r="39" spans="1:17" s="93" customFormat="1" ht="18" x14ac:dyDescent="0.25">
      <c r="A39" s="148" t="str">
        <f>VLOOKUP(E39,'LISTADO ATM'!$A$2:$C$898,3,0)</f>
        <v>NORTE</v>
      </c>
      <c r="B39" s="126" t="s">
        <v>2588</v>
      </c>
      <c r="C39" s="132">
        <v>44357.769456018519</v>
      </c>
      <c r="D39" s="132" t="s">
        <v>2181</v>
      </c>
      <c r="E39" s="121">
        <v>888</v>
      </c>
      <c r="F39" s="148" t="str">
        <f>VLOOKUP(E39,VIP!$A$2:$O13718,2,0)</f>
        <v>DRBR888</v>
      </c>
      <c r="G39" s="148" t="str">
        <f>VLOOKUP(E39,'LISTADO ATM'!$A$2:$B$897,2,0)</f>
        <v>ATM Oficina galeria 56 II (SFM)</v>
      </c>
      <c r="H39" s="148" t="str">
        <f>VLOOKUP(E39,VIP!$A$2:$O18581,7,FALSE)</f>
        <v>Si</v>
      </c>
      <c r="I39" s="148" t="str">
        <f>VLOOKUP(E39,VIP!$A$2:$O10546,8,FALSE)</f>
        <v>Si</v>
      </c>
      <c r="J39" s="148" t="str">
        <f>VLOOKUP(E39,VIP!$A$2:$O10496,8,FALSE)</f>
        <v>Si</v>
      </c>
      <c r="K39" s="148" t="str">
        <f>VLOOKUP(E39,VIP!$A$2:$O14070,6,0)</f>
        <v>SI</v>
      </c>
      <c r="L39" s="122" t="s">
        <v>2565</v>
      </c>
      <c r="M39" s="152" t="s">
        <v>2552</v>
      </c>
      <c r="N39" s="131" t="s">
        <v>2453</v>
      </c>
      <c r="O39" s="148" t="s">
        <v>2549</v>
      </c>
      <c r="P39" s="148"/>
      <c r="Q39" s="151">
        <v>44358.440057870372</v>
      </c>
    </row>
    <row r="40" spans="1:17" s="93" customFormat="1" ht="18" x14ac:dyDescent="0.25">
      <c r="A40" s="148" t="str">
        <f>VLOOKUP(E40,'LISTADO ATM'!$A$2:$C$898,3,0)</f>
        <v>NORTE</v>
      </c>
      <c r="B40" s="126" t="s">
        <v>2602</v>
      </c>
      <c r="C40" s="132">
        <v>44357.812048611115</v>
      </c>
      <c r="D40" s="132" t="s">
        <v>2181</v>
      </c>
      <c r="E40" s="121">
        <v>77</v>
      </c>
      <c r="F40" s="148" t="str">
        <f>VLOOKUP(E40,VIP!$A$2:$O13723,2,0)</f>
        <v>DRBR077</v>
      </c>
      <c r="G40" s="148" t="str">
        <f>VLOOKUP(E40,'LISTADO ATM'!$A$2:$B$897,2,0)</f>
        <v xml:space="preserve">ATM Oficina Cruce de Imbert </v>
      </c>
      <c r="H40" s="148" t="str">
        <f>VLOOKUP(E40,VIP!$A$2:$O18586,7,FALSE)</f>
        <v>Si</v>
      </c>
      <c r="I40" s="148" t="str">
        <f>VLOOKUP(E40,VIP!$A$2:$O10551,8,FALSE)</f>
        <v>Si</v>
      </c>
      <c r="J40" s="148" t="str">
        <f>VLOOKUP(E40,VIP!$A$2:$O10501,8,FALSE)</f>
        <v>Si</v>
      </c>
      <c r="K40" s="148" t="str">
        <f>VLOOKUP(E40,VIP!$A$2:$O14075,6,0)</f>
        <v>SI</v>
      </c>
      <c r="L40" s="122" t="s">
        <v>2565</v>
      </c>
      <c r="M40" s="152" t="s">
        <v>2552</v>
      </c>
      <c r="N40" s="131" t="s">
        <v>2453</v>
      </c>
      <c r="O40" s="148" t="s">
        <v>2549</v>
      </c>
      <c r="P40" s="148"/>
      <c r="Q40" s="151">
        <v>44358.440057870372</v>
      </c>
    </row>
    <row r="41" spans="1:17" s="93" customFormat="1" ht="18" x14ac:dyDescent="0.25">
      <c r="A41" s="148" t="str">
        <f>VLOOKUP(E41,'LISTADO ATM'!$A$2:$C$898,3,0)</f>
        <v>DISTRITO NACIONAL</v>
      </c>
      <c r="B41" s="126" t="s">
        <v>2599</v>
      </c>
      <c r="C41" s="132">
        <v>44357.819282407407</v>
      </c>
      <c r="D41" s="132" t="s">
        <v>2180</v>
      </c>
      <c r="E41" s="121">
        <v>325</v>
      </c>
      <c r="F41" s="148" t="str">
        <f>VLOOKUP(E41,VIP!$A$2:$O13720,2,0)</f>
        <v>DRBR325</v>
      </c>
      <c r="G41" s="148" t="str">
        <f>VLOOKUP(E41,'LISTADO ATM'!$A$2:$B$897,2,0)</f>
        <v>ATM Casa Edwin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2565</v>
      </c>
      <c r="M41" s="152" t="s">
        <v>2552</v>
      </c>
      <c r="N41" s="131" t="s">
        <v>2453</v>
      </c>
      <c r="O41" s="148" t="s">
        <v>2455</v>
      </c>
      <c r="P41" s="148"/>
      <c r="Q41" s="151">
        <v>44358.595092592594</v>
      </c>
    </row>
    <row r="42" spans="1:17" ht="18" x14ac:dyDescent="0.25">
      <c r="A42" s="148" t="str">
        <f>VLOOKUP(E42,'LISTADO ATM'!$A$2:$C$898,3,0)</f>
        <v>DISTRITO NACIONAL</v>
      </c>
      <c r="B42" s="126" t="s">
        <v>2646</v>
      </c>
      <c r="C42" s="132">
        <v>44358.467083333337</v>
      </c>
      <c r="D42" s="132" t="s">
        <v>2180</v>
      </c>
      <c r="E42" s="121">
        <v>719</v>
      </c>
      <c r="F42" s="148" t="str">
        <f>VLOOKUP(E42,VIP!$A$2:$O13727,2,0)</f>
        <v>DRBR419</v>
      </c>
      <c r="G42" s="148" t="str">
        <f>VLOOKUP(E42,'LISTADO ATM'!$A$2:$B$897,2,0)</f>
        <v xml:space="preserve">ATM Ayuntamiento Municipal San Luís </v>
      </c>
      <c r="H42" s="148" t="str">
        <f>VLOOKUP(E42,VIP!$A$2:$O18590,7,FALSE)</f>
        <v>Si</v>
      </c>
      <c r="I42" s="148" t="str">
        <f>VLOOKUP(E42,VIP!$A$2:$O10555,8,FALSE)</f>
        <v>Si</v>
      </c>
      <c r="J42" s="148" t="str">
        <f>VLOOKUP(E42,VIP!$A$2:$O10505,8,FALSE)</f>
        <v>Si</v>
      </c>
      <c r="K42" s="148" t="str">
        <f>VLOOKUP(E42,VIP!$A$2:$O14079,6,0)</f>
        <v>NO</v>
      </c>
      <c r="L42" s="122" t="s">
        <v>2565</v>
      </c>
      <c r="M42" s="152" t="s">
        <v>2552</v>
      </c>
      <c r="N42" s="131" t="s">
        <v>2560</v>
      </c>
      <c r="O42" s="148" t="s">
        <v>2455</v>
      </c>
      <c r="P42" s="148"/>
      <c r="Q42" s="151">
        <v>44358.595092592594</v>
      </c>
    </row>
    <row r="43" spans="1:17" ht="18" x14ac:dyDescent="0.25">
      <c r="A43" s="148" t="str">
        <f>VLOOKUP(E43,'LISTADO ATM'!$A$2:$C$898,3,0)</f>
        <v>DISTRITO NACIONAL</v>
      </c>
      <c r="B43" s="126" t="s">
        <v>2645</v>
      </c>
      <c r="C43" s="132">
        <v>44358.467372685183</v>
      </c>
      <c r="D43" s="132" t="s">
        <v>2180</v>
      </c>
      <c r="E43" s="121">
        <v>507</v>
      </c>
      <c r="F43" s="148" t="str">
        <f>VLOOKUP(E43,VIP!$A$2:$O13726,2,0)</f>
        <v>DRBR507</v>
      </c>
      <c r="G43" s="148" t="str">
        <f>VLOOKUP(E43,'LISTADO ATM'!$A$2:$B$897,2,0)</f>
        <v>ATM Estación Sigma Boca Chica</v>
      </c>
      <c r="H43" s="148" t="str">
        <f>VLOOKUP(E43,VIP!$A$2:$O18589,7,FALSE)</f>
        <v>Si</v>
      </c>
      <c r="I43" s="148" t="str">
        <f>VLOOKUP(E43,VIP!$A$2:$O10554,8,FALSE)</f>
        <v>Si</v>
      </c>
      <c r="J43" s="148" t="str">
        <f>VLOOKUP(E43,VIP!$A$2:$O10504,8,FALSE)</f>
        <v>Si</v>
      </c>
      <c r="K43" s="148" t="str">
        <f>VLOOKUP(E43,VIP!$A$2:$O14078,6,0)</f>
        <v>NO</v>
      </c>
      <c r="L43" s="122" t="s">
        <v>2565</v>
      </c>
      <c r="M43" s="152" t="s">
        <v>2552</v>
      </c>
      <c r="N43" s="131" t="s">
        <v>2560</v>
      </c>
      <c r="O43" s="148" t="s">
        <v>2455</v>
      </c>
      <c r="P43" s="148"/>
      <c r="Q43" s="151">
        <v>44358.595092592594</v>
      </c>
    </row>
    <row r="44" spans="1:17" ht="18" x14ac:dyDescent="0.25">
      <c r="A44" s="148" t="str">
        <f>VLOOKUP(E44,'LISTADO ATM'!$A$2:$C$898,3,0)</f>
        <v>DISTRITO NACIONAL</v>
      </c>
      <c r="B44" s="126" t="s">
        <v>2578</v>
      </c>
      <c r="C44" s="132">
        <v>44357.385196759256</v>
      </c>
      <c r="D44" s="132" t="s">
        <v>2449</v>
      </c>
      <c r="E44" s="121">
        <v>354</v>
      </c>
      <c r="F44" s="148" t="str">
        <f>VLOOKUP(E44,VIP!$A$2:$O13719,2,0)</f>
        <v>DRBR354</v>
      </c>
      <c r="G44" s="148" t="str">
        <f>VLOOKUP(E44,'LISTADO ATM'!$A$2:$B$897,2,0)</f>
        <v xml:space="preserve">ATM Oficina Núñez de Cáceres II </v>
      </c>
      <c r="H44" s="148" t="str">
        <f>VLOOKUP(E44,VIP!$A$2:$O18582,7,FALSE)</f>
        <v>Si</v>
      </c>
      <c r="I44" s="148" t="str">
        <f>VLOOKUP(E44,VIP!$A$2:$O10547,8,FALSE)</f>
        <v>Si</v>
      </c>
      <c r="J44" s="148" t="str">
        <f>VLOOKUP(E44,VIP!$A$2:$O10497,8,FALSE)</f>
        <v>Si</v>
      </c>
      <c r="K44" s="148" t="str">
        <f>VLOOKUP(E44,VIP!$A$2:$O14071,6,0)</f>
        <v>NO</v>
      </c>
      <c r="L44" s="122" t="s">
        <v>2418</v>
      </c>
      <c r="M44" s="152" t="s">
        <v>2552</v>
      </c>
      <c r="N44" s="131" t="s">
        <v>2453</v>
      </c>
      <c r="O44" s="148" t="s">
        <v>2454</v>
      </c>
      <c r="P44" s="148"/>
      <c r="Q44" s="151">
        <v>44358.595092592594</v>
      </c>
    </row>
    <row r="45" spans="1:17" ht="18" x14ac:dyDescent="0.25">
      <c r="A45" s="148" t="str">
        <f>VLOOKUP(E45,'LISTADO ATM'!$A$2:$C$898,3,0)</f>
        <v>NORTE</v>
      </c>
      <c r="B45" s="126" t="s">
        <v>2633</v>
      </c>
      <c r="C45" s="132">
        <v>44358.358611111114</v>
      </c>
      <c r="D45" s="132" t="s">
        <v>2470</v>
      </c>
      <c r="E45" s="121">
        <v>778</v>
      </c>
      <c r="F45" s="148" t="str">
        <f>VLOOKUP(E45,VIP!$A$2:$O13730,2,0)</f>
        <v>DRBR202</v>
      </c>
      <c r="G45" s="148" t="str">
        <f>VLOOKUP(E45,'LISTADO ATM'!$A$2:$B$897,2,0)</f>
        <v xml:space="preserve">ATM Oficina Esperanza (Mao) </v>
      </c>
      <c r="H45" s="148" t="str">
        <f>VLOOKUP(E45,VIP!$A$2:$O18593,7,FALSE)</f>
        <v>Si</v>
      </c>
      <c r="I45" s="148" t="str">
        <f>VLOOKUP(E45,VIP!$A$2:$O10558,8,FALSE)</f>
        <v>Si</v>
      </c>
      <c r="J45" s="148" t="str">
        <f>VLOOKUP(E45,VIP!$A$2:$O10508,8,FALSE)</f>
        <v>Si</v>
      </c>
      <c r="K45" s="148" t="str">
        <f>VLOOKUP(E45,VIP!$A$2:$O14082,6,0)</f>
        <v>NO</v>
      </c>
      <c r="L45" s="122" t="s">
        <v>2418</v>
      </c>
      <c r="M45" s="152" t="s">
        <v>2552</v>
      </c>
      <c r="N45" s="131" t="s">
        <v>2453</v>
      </c>
      <c r="O45" s="148" t="s">
        <v>2471</v>
      </c>
      <c r="P45" s="148"/>
      <c r="Q45" s="151">
        <v>44358.595092592594</v>
      </c>
    </row>
    <row r="46" spans="1:17" s="93" customFormat="1" ht="18" x14ac:dyDescent="0.25">
      <c r="A46" s="148" t="str">
        <f>VLOOKUP(E46,'LISTADO ATM'!$A$2:$C$898,3,0)</f>
        <v>ESTE</v>
      </c>
      <c r="B46" s="126" t="s">
        <v>2626</v>
      </c>
      <c r="C46" s="132">
        <v>44358.392245370371</v>
      </c>
      <c r="D46" s="132" t="s">
        <v>2449</v>
      </c>
      <c r="E46" s="121">
        <v>630</v>
      </c>
      <c r="F46" s="148" t="str">
        <f>VLOOKUP(E46,VIP!$A$2:$O13723,2,0)</f>
        <v>DRBR112</v>
      </c>
      <c r="G46" s="148" t="str">
        <f>VLOOKUP(E46,'LISTADO ATM'!$A$2:$B$897,2,0)</f>
        <v xml:space="preserve">ATM Oficina Plaza Zaglul (SPM) </v>
      </c>
      <c r="H46" s="148" t="str">
        <f>VLOOKUP(E46,VIP!$A$2:$O18586,7,FALSE)</f>
        <v>Si</v>
      </c>
      <c r="I46" s="148" t="str">
        <f>VLOOKUP(E46,VIP!$A$2:$O10551,8,FALSE)</f>
        <v>Si</v>
      </c>
      <c r="J46" s="148" t="str">
        <f>VLOOKUP(E46,VIP!$A$2:$O10501,8,FALSE)</f>
        <v>Si</v>
      </c>
      <c r="K46" s="148" t="str">
        <f>VLOOKUP(E46,VIP!$A$2:$O14075,6,0)</f>
        <v>NO</v>
      </c>
      <c r="L46" s="122" t="s">
        <v>2418</v>
      </c>
      <c r="M46" s="152" t="s">
        <v>2552</v>
      </c>
      <c r="N46" s="131" t="s">
        <v>2453</v>
      </c>
      <c r="O46" s="148" t="s">
        <v>2454</v>
      </c>
      <c r="P46" s="148"/>
      <c r="Q46" s="151">
        <v>44358.595092592594</v>
      </c>
    </row>
    <row r="47" spans="1:17" s="93" customFormat="1" ht="18" x14ac:dyDescent="0.25">
      <c r="A47" s="148" t="str">
        <f>VLOOKUP(E47,'LISTADO ATM'!$A$2:$C$898,3,0)</f>
        <v>SUR</v>
      </c>
      <c r="B47" s="126" t="s">
        <v>2624</v>
      </c>
      <c r="C47" s="132">
        <v>44358.414502314816</v>
      </c>
      <c r="D47" s="132" t="s">
        <v>2449</v>
      </c>
      <c r="E47" s="121">
        <v>44</v>
      </c>
      <c r="F47" s="148" t="str">
        <f>VLOOKUP(E47,VIP!$A$2:$O13721,2,0)</f>
        <v>DRBR044</v>
      </c>
      <c r="G47" s="148" t="str">
        <f>VLOOKUP(E47,'LISTADO ATM'!$A$2:$B$897,2,0)</f>
        <v xml:space="preserve">ATM Oficina Pedernales </v>
      </c>
      <c r="H47" s="148" t="str">
        <f>VLOOKUP(E47,VIP!$A$2:$O18584,7,FALSE)</f>
        <v>Si</v>
      </c>
      <c r="I47" s="148" t="str">
        <f>VLOOKUP(E47,VIP!$A$2:$O10549,8,FALSE)</f>
        <v>Si</v>
      </c>
      <c r="J47" s="148" t="str">
        <f>VLOOKUP(E47,VIP!$A$2:$O10499,8,FALSE)</f>
        <v>Si</v>
      </c>
      <c r="K47" s="148" t="str">
        <f>VLOOKUP(E47,VIP!$A$2:$O14073,6,0)</f>
        <v>SI</v>
      </c>
      <c r="L47" s="122" t="s">
        <v>2418</v>
      </c>
      <c r="M47" s="152" t="s">
        <v>2552</v>
      </c>
      <c r="N47" s="131" t="s">
        <v>2453</v>
      </c>
      <c r="O47" s="148" t="s">
        <v>2454</v>
      </c>
      <c r="P47" s="148"/>
      <c r="Q47" s="151">
        <v>44358.595092592594</v>
      </c>
    </row>
    <row r="48" spans="1:17" s="93" customFormat="1" ht="18" x14ac:dyDescent="0.25">
      <c r="A48" s="148" t="str">
        <f>VLOOKUP(E48,'LISTADO ATM'!$A$2:$C$898,3,0)</f>
        <v>DISTRITO NACIONAL</v>
      </c>
      <c r="B48" s="126">
        <v>3335914272</v>
      </c>
      <c r="C48" s="132">
        <v>44356.393865740742</v>
      </c>
      <c r="D48" s="132" t="s">
        <v>2180</v>
      </c>
      <c r="E48" s="121">
        <v>238</v>
      </c>
      <c r="F48" s="148" t="str">
        <f>VLOOKUP(E48,VIP!$A$2:$O13710,2,0)</f>
        <v>DRBR238</v>
      </c>
      <c r="G48" s="148" t="str">
        <f>VLOOKUP(E48,'LISTADO ATM'!$A$2:$B$897,2,0)</f>
        <v xml:space="preserve">ATM Multicentro La Sirena Charles de Gaulle </v>
      </c>
      <c r="H48" s="148" t="str">
        <f>VLOOKUP(E48,VIP!$A$2:$O18573,7,FALSE)</f>
        <v>Si</v>
      </c>
      <c r="I48" s="148" t="str">
        <f>VLOOKUP(E48,VIP!$A$2:$O10538,8,FALSE)</f>
        <v>Si</v>
      </c>
      <c r="J48" s="148" t="str">
        <f>VLOOKUP(E48,VIP!$A$2:$O10488,8,FALSE)</f>
        <v>Si</v>
      </c>
      <c r="K48" s="148" t="str">
        <f>VLOOKUP(E48,VIP!$A$2:$O14062,6,0)</f>
        <v>No</v>
      </c>
      <c r="L48" s="122" t="s">
        <v>2466</v>
      </c>
      <c r="M48" s="152" t="s">
        <v>2552</v>
      </c>
      <c r="N48" s="131" t="s">
        <v>2453</v>
      </c>
      <c r="O48" s="148" t="s">
        <v>2455</v>
      </c>
      <c r="P48" s="148"/>
      <c r="Q48" s="151">
        <v>44358.595092592594</v>
      </c>
    </row>
    <row r="49" spans="1:17" s="93" customFormat="1" ht="18" x14ac:dyDescent="0.25">
      <c r="A49" s="148" t="str">
        <f>VLOOKUP(E49,'LISTADO ATM'!$A$2:$C$898,3,0)</f>
        <v>ESTE</v>
      </c>
      <c r="B49" s="126">
        <v>3335915300</v>
      </c>
      <c r="C49" s="132">
        <v>44356.878136574072</v>
      </c>
      <c r="D49" s="132" t="s">
        <v>2180</v>
      </c>
      <c r="E49" s="121">
        <v>462</v>
      </c>
      <c r="F49" s="148" t="str">
        <f>VLOOKUP(E49,VIP!$A$2:$O13711,2,0)</f>
        <v>DRBR462</v>
      </c>
      <c r="G49" s="148" t="str">
        <f>VLOOKUP(E49,'LISTADO ATM'!$A$2:$B$897,2,0)</f>
        <v>ATM Agrocafe Del Caribe</v>
      </c>
      <c r="H49" s="148" t="str">
        <f>VLOOKUP(E49,VIP!$A$2:$O18574,7,FALSE)</f>
        <v>Si</v>
      </c>
      <c r="I49" s="148" t="str">
        <f>VLOOKUP(E49,VIP!$A$2:$O10539,8,FALSE)</f>
        <v>Si</v>
      </c>
      <c r="J49" s="148" t="str">
        <f>VLOOKUP(E49,VIP!$A$2:$O10489,8,FALSE)</f>
        <v>Si</v>
      </c>
      <c r="K49" s="148" t="str">
        <f>VLOOKUP(E49,VIP!$A$2:$O14063,6,0)</f>
        <v>NO</v>
      </c>
      <c r="L49" s="122" t="s">
        <v>2466</v>
      </c>
      <c r="M49" s="152" t="s">
        <v>2552</v>
      </c>
      <c r="N49" s="131" t="s">
        <v>2453</v>
      </c>
      <c r="O49" s="148" t="s">
        <v>2455</v>
      </c>
      <c r="P49" s="148"/>
      <c r="Q49" s="151">
        <v>44358.440057870372</v>
      </c>
    </row>
    <row r="50" spans="1:17" s="93" customFormat="1" ht="18" x14ac:dyDescent="0.25">
      <c r="A50" s="148" t="str">
        <f>VLOOKUP(E50,'LISTADO ATM'!$A$2:$C$898,3,0)</f>
        <v>DISTRITO NACIONAL</v>
      </c>
      <c r="B50" s="126" t="s">
        <v>2618</v>
      </c>
      <c r="C50" s="132">
        <v>44358.30232638889</v>
      </c>
      <c r="D50" s="132" t="s">
        <v>2180</v>
      </c>
      <c r="E50" s="121">
        <v>957</v>
      </c>
      <c r="F50" s="148" t="str">
        <f>VLOOKUP(E50,VIP!$A$2:$O13728,2,0)</f>
        <v>DRBR23F</v>
      </c>
      <c r="G50" s="148" t="str">
        <f>VLOOKUP(E50,'LISTADO ATM'!$A$2:$B$897,2,0)</f>
        <v xml:space="preserve">ATM Oficina Venezuela </v>
      </c>
      <c r="H50" s="148" t="str">
        <f>VLOOKUP(E50,VIP!$A$2:$O18591,7,FALSE)</f>
        <v>Si</v>
      </c>
      <c r="I50" s="148" t="str">
        <f>VLOOKUP(E50,VIP!$A$2:$O10556,8,FALSE)</f>
        <v>Si</v>
      </c>
      <c r="J50" s="148" t="str">
        <f>VLOOKUP(E50,VIP!$A$2:$O10506,8,FALSE)</f>
        <v>Si</v>
      </c>
      <c r="K50" s="148" t="str">
        <f>VLOOKUP(E50,VIP!$A$2:$O14080,6,0)</f>
        <v>SI</v>
      </c>
      <c r="L50" s="122" t="s">
        <v>2466</v>
      </c>
      <c r="M50" s="152" t="s">
        <v>2552</v>
      </c>
      <c r="N50" s="131" t="s">
        <v>2453</v>
      </c>
      <c r="O50" s="148" t="s">
        <v>2455</v>
      </c>
      <c r="P50" s="148"/>
      <c r="Q50" s="151">
        <v>44358.595092592594</v>
      </c>
    </row>
    <row r="51" spans="1:17" s="93" customFormat="1" ht="18" x14ac:dyDescent="0.25">
      <c r="A51" s="148" t="str">
        <f>VLOOKUP(E51,'LISTADO ATM'!$A$2:$C$898,3,0)</f>
        <v>ESTE</v>
      </c>
      <c r="B51" s="126" t="s">
        <v>2617</v>
      </c>
      <c r="C51" s="132">
        <v>44358.306759259256</v>
      </c>
      <c r="D51" s="132" t="s">
        <v>2180</v>
      </c>
      <c r="E51" s="121">
        <v>158</v>
      </c>
      <c r="F51" s="148" t="str">
        <f>VLOOKUP(E51,VIP!$A$2:$O13727,2,0)</f>
        <v>DRBR158</v>
      </c>
      <c r="G51" s="148" t="str">
        <f>VLOOKUP(E51,'LISTADO ATM'!$A$2:$B$897,2,0)</f>
        <v xml:space="preserve">ATM Oficina Romana Norte </v>
      </c>
      <c r="H51" s="148" t="str">
        <f>VLOOKUP(E51,VIP!$A$2:$O18590,7,FALSE)</f>
        <v>Si</v>
      </c>
      <c r="I51" s="148" t="str">
        <f>VLOOKUP(E51,VIP!$A$2:$O10555,8,FALSE)</f>
        <v>Si</v>
      </c>
      <c r="J51" s="148" t="str">
        <f>VLOOKUP(E51,VIP!$A$2:$O10505,8,FALSE)</f>
        <v>Si</v>
      </c>
      <c r="K51" s="148" t="str">
        <f>VLOOKUP(E51,VIP!$A$2:$O14079,6,0)</f>
        <v>SI</v>
      </c>
      <c r="L51" s="122" t="s">
        <v>2466</v>
      </c>
      <c r="M51" s="152" t="s">
        <v>2552</v>
      </c>
      <c r="N51" s="131" t="s">
        <v>2453</v>
      </c>
      <c r="O51" s="148" t="s">
        <v>2455</v>
      </c>
      <c r="P51" s="148"/>
      <c r="Q51" s="151">
        <v>44358.440057870372</v>
      </c>
    </row>
    <row r="52" spans="1:17" s="93" customFormat="1" ht="18" x14ac:dyDescent="0.25">
      <c r="A52" s="148" t="str">
        <f>VLOOKUP(E52,'LISTADO ATM'!$A$2:$C$898,3,0)</f>
        <v>DISTRITO NACIONAL</v>
      </c>
      <c r="B52" s="126">
        <v>3335913967</v>
      </c>
      <c r="C52" s="132">
        <v>44356.055798611109</v>
      </c>
      <c r="D52" s="132" t="s">
        <v>2180</v>
      </c>
      <c r="E52" s="121">
        <v>909</v>
      </c>
      <c r="F52" s="148" t="str">
        <f>VLOOKUP(E52,VIP!$A$2:$O13749,2,0)</f>
        <v>DRBR01A</v>
      </c>
      <c r="G52" s="148" t="str">
        <f>VLOOKUP(E52,'LISTADO ATM'!$A$2:$B$897,2,0)</f>
        <v xml:space="preserve">ATM UNP UASD </v>
      </c>
      <c r="H52" s="148" t="str">
        <f>VLOOKUP(E52,VIP!$A$2:$O18612,7,FALSE)</f>
        <v>Si</v>
      </c>
      <c r="I52" s="148" t="str">
        <f>VLOOKUP(E52,VIP!$A$2:$O10577,8,FALSE)</f>
        <v>Si</v>
      </c>
      <c r="J52" s="148" t="str">
        <f>VLOOKUP(E52,VIP!$A$2:$O10527,8,FALSE)</f>
        <v>Si</v>
      </c>
      <c r="K52" s="148" t="str">
        <f>VLOOKUP(E52,VIP!$A$2:$O14101,6,0)</f>
        <v>SI</v>
      </c>
      <c r="L52" s="122" t="s">
        <v>2219</v>
      </c>
      <c r="M52" s="131" t="s">
        <v>2446</v>
      </c>
      <c r="N52" s="131" t="s">
        <v>2453</v>
      </c>
      <c r="O52" s="148" t="s">
        <v>2455</v>
      </c>
      <c r="P52" s="148"/>
      <c r="Q52" s="147" t="s">
        <v>2219</v>
      </c>
    </row>
    <row r="53" spans="1:17" s="93" customFormat="1" ht="18" x14ac:dyDescent="0.25">
      <c r="A53" s="148" t="str">
        <f>VLOOKUP(E53,'LISTADO ATM'!$A$2:$C$898,3,0)</f>
        <v>DISTRITO NACIONAL</v>
      </c>
      <c r="B53" s="126">
        <v>3335914362</v>
      </c>
      <c r="C53" s="132">
        <v>44356.420567129629</v>
      </c>
      <c r="D53" s="132" t="s">
        <v>2180</v>
      </c>
      <c r="E53" s="121">
        <v>441</v>
      </c>
      <c r="F53" s="148" t="str">
        <f>VLOOKUP(E53,VIP!$A$2:$O13705,2,0)</f>
        <v>DRBR441</v>
      </c>
      <c r="G53" s="148" t="str">
        <f>VLOOKUP(E53,'LISTADO ATM'!$A$2:$B$897,2,0)</f>
        <v>ATM Estacion de Servicio Romulo Betancour</v>
      </c>
      <c r="H53" s="148" t="str">
        <f>VLOOKUP(E53,VIP!$A$2:$O18568,7,FALSE)</f>
        <v>NO</v>
      </c>
      <c r="I53" s="148" t="str">
        <f>VLOOKUP(E53,VIP!$A$2:$O10533,8,FALSE)</f>
        <v>NO</v>
      </c>
      <c r="J53" s="148" t="str">
        <f>VLOOKUP(E53,VIP!$A$2:$O10483,8,FALSE)</f>
        <v>NO</v>
      </c>
      <c r="K53" s="148" t="str">
        <f>VLOOKUP(E53,VIP!$A$2:$O14057,6,0)</f>
        <v>NO</v>
      </c>
      <c r="L53" s="122" t="s">
        <v>2219</v>
      </c>
      <c r="M53" s="131" t="s">
        <v>2446</v>
      </c>
      <c r="N53" s="131" t="s">
        <v>2453</v>
      </c>
      <c r="O53" s="148" t="s">
        <v>2455</v>
      </c>
      <c r="P53" s="148"/>
      <c r="Q53" s="147" t="s">
        <v>2219</v>
      </c>
    </row>
    <row r="54" spans="1:17" s="93" customFormat="1" ht="18" x14ac:dyDescent="0.25">
      <c r="A54" s="148" t="str">
        <f>VLOOKUP(E54,'LISTADO ATM'!$A$2:$C$898,3,0)</f>
        <v>DISTRITO NACIONAL</v>
      </c>
      <c r="B54" s="126">
        <v>3335914939</v>
      </c>
      <c r="C54" s="132">
        <v>44356.620636574073</v>
      </c>
      <c r="D54" s="132" t="s">
        <v>2180</v>
      </c>
      <c r="E54" s="121">
        <v>517</v>
      </c>
      <c r="F54" s="148" t="str">
        <f>VLOOKUP(E54,VIP!$A$2:$O13702,2,0)</f>
        <v>DRBR517</v>
      </c>
      <c r="G54" s="148" t="str">
        <f>VLOOKUP(E54,'LISTADO ATM'!$A$2:$B$897,2,0)</f>
        <v xml:space="preserve">ATM Autobanco Oficina Sans Soucí </v>
      </c>
      <c r="H54" s="148" t="str">
        <f>VLOOKUP(E54,VIP!$A$2:$O18565,7,FALSE)</f>
        <v>Si</v>
      </c>
      <c r="I54" s="148" t="str">
        <f>VLOOKUP(E54,VIP!$A$2:$O10530,8,FALSE)</f>
        <v>Si</v>
      </c>
      <c r="J54" s="148" t="str">
        <f>VLOOKUP(E54,VIP!$A$2:$O10480,8,FALSE)</f>
        <v>Si</v>
      </c>
      <c r="K54" s="148" t="str">
        <f>VLOOKUP(E54,VIP!$A$2:$O14054,6,0)</f>
        <v>SI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SUR</v>
      </c>
      <c r="B55" s="126">
        <v>3335915276</v>
      </c>
      <c r="C55" s="132">
        <v>44356.773761574077</v>
      </c>
      <c r="D55" s="132" t="s">
        <v>2180</v>
      </c>
      <c r="E55" s="121">
        <v>5</v>
      </c>
      <c r="F55" s="148" t="str">
        <f>VLOOKUP(E55,VIP!$A$2:$O13712,2,0)</f>
        <v>DRBR005</v>
      </c>
      <c r="G55" s="148" t="str">
        <f>VLOOKUP(E55,'LISTADO ATM'!$A$2:$B$897,2,0)</f>
        <v>ATM Oficina Autoservicio Villa Ofelia (San Juan)</v>
      </c>
      <c r="H55" s="148" t="str">
        <f>VLOOKUP(E55,VIP!$A$2:$O18575,7,FALSE)</f>
        <v>Si</v>
      </c>
      <c r="I55" s="148" t="str">
        <f>VLOOKUP(E55,VIP!$A$2:$O10540,8,FALSE)</f>
        <v>Si</v>
      </c>
      <c r="J55" s="148" t="str">
        <f>VLOOKUP(E55,VIP!$A$2:$O10490,8,FALSE)</f>
        <v>Si</v>
      </c>
      <c r="K55" s="148" t="str">
        <f>VLOOKUP(E55,VIP!$A$2:$O14064,6,0)</f>
        <v>NO</v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48"/>
      <c r="Q55" s="147" t="s">
        <v>2219</v>
      </c>
    </row>
    <row r="56" spans="1:17" s="93" customFormat="1" ht="18" x14ac:dyDescent="0.25">
      <c r="A56" s="148" t="str">
        <f>VLOOKUP(E56,'LISTADO ATM'!$A$2:$C$898,3,0)</f>
        <v>SUR</v>
      </c>
      <c r="B56" s="126" t="s">
        <v>2571</v>
      </c>
      <c r="C56" s="132">
        <v>44357.34447916667</v>
      </c>
      <c r="D56" s="132" t="s">
        <v>2180</v>
      </c>
      <c r="E56" s="121">
        <v>968</v>
      </c>
      <c r="F56" s="148" t="str">
        <f>VLOOKUP(E56,VIP!$A$2:$O13709,2,0)</f>
        <v>DRBR24I</v>
      </c>
      <c r="G56" s="148" t="str">
        <f>VLOOKUP(E56,'LISTADO ATM'!$A$2:$B$897,2,0)</f>
        <v xml:space="preserve">ATM UNP Mercado Baní </v>
      </c>
      <c r="H56" s="148" t="str">
        <f>VLOOKUP(E56,VIP!$A$2:$O18572,7,FALSE)</f>
        <v>Si</v>
      </c>
      <c r="I56" s="148" t="str">
        <f>VLOOKUP(E56,VIP!$A$2:$O10537,8,FALSE)</f>
        <v>Si</v>
      </c>
      <c r="J56" s="148" t="str">
        <f>VLOOKUP(E56,VIP!$A$2:$O10487,8,FALSE)</f>
        <v>Si</v>
      </c>
      <c r="K56" s="148" t="str">
        <f>VLOOKUP(E56,VIP!$A$2:$O14061,6,0)</f>
        <v>SI</v>
      </c>
      <c r="L56" s="122" t="s">
        <v>2219</v>
      </c>
      <c r="M56" s="131" t="s">
        <v>2446</v>
      </c>
      <c r="N56" s="131" t="s">
        <v>2453</v>
      </c>
      <c r="O56" s="148" t="s">
        <v>2455</v>
      </c>
      <c r="P56" s="148"/>
      <c r="Q56" s="147" t="s">
        <v>2219</v>
      </c>
    </row>
    <row r="57" spans="1:17" s="93" customFormat="1" ht="18" x14ac:dyDescent="0.25">
      <c r="A57" s="148" t="str">
        <f>VLOOKUP(E57,'LISTADO ATM'!$A$2:$C$898,3,0)</f>
        <v>SUR</v>
      </c>
      <c r="B57" s="126" t="s">
        <v>2600</v>
      </c>
      <c r="C57" s="132">
        <v>44357.817314814813</v>
      </c>
      <c r="D57" s="132" t="s">
        <v>2180</v>
      </c>
      <c r="E57" s="121">
        <v>871</v>
      </c>
      <c r="F57" s="148" t="str">
        <f>VLOOKUP(E57,VIP!$A$2:$O13721,2,0)</f>
        <v>DRBR871</v>
      </c>
      <c r="G57" s="148" t="str">
        <f>VLOOKUP(E57,'LISTADO ATM'!$A$2:$B$897,2,0)</f>
        <v>ATM Plaza Cultural San Juan</v>
      </c>
      <c r="H57" s="148" t="str">
        <f>VLOOKUP(E57,VIP!$A$2:$O18584,7,FALSE)</f>
        <v>N/A</v>
      </c>
      <c r="I57" s="148" t="str">
        <f>VLOOKUP(E57,VIP!$A$2:$O10549,8,FALSE)</f>
        <v>N/A</v>
      </c>
      <c r="J57" s="148" t="str">
        <f>VLOOKUP(E57,VIP!$A$2:$O10499,8,FALSE)</f>
        <v>N/A</v>
      </c>
      <c r="K57" s="148" t="str">
        <f>VLOOKUP(E57,VIP!$A$2:$O14073,6,0)</f>
        <v>N/A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2614</v>
      </c>
      <c r="C58" s="132">
        <v>44358.308425925927</v>
      </c>
      <c r="D58" s="132" t="s">
        <v>2180</v>
      </c>
      <c r="E58" s="121">
        <v>237</v>
      </c>
      <c r="F58" s="148" t="str">
        <f>VLOOKUP(E58,VIP!$A$2:$O13724,2,0)</f>
        <v>DRBR237</v>
      </c>
      <c r="G58" s="148" t="str">
        <f>VLOOKUP(E58,'LISTADO ATM'!$A$2:$B$897,2,0)</f>
        <v xml:space="preserve">ATM UNP Plaza Vásquez </v>
      </c>
      <c r="H58" s="148" t="str">
        <f>VLOOKUP(E58,VIP!$A$2:$O18587,7,FALSE)</f>
        <v>Si</v>
      </c>
      <c r="I58" s="148" t="str">
        <f>VLOOKUP(E58,VIP!$A$2:$O10552,8,FALSE)</f>
        <v>Si</v>
      </c>
      <c r="J58" s="148" t="str">
        <f>VLOOKUP(E58,VIP!$A$2:$O10502,8,FALSE)</f>
        <v>Si</v>
      </c>
      <c r="K58" s="148" t="str">
        <f>VLOOKUP(E58,VIP!$A$2:$O14076,6,0)</f>
        <v>SI</v>
      </c>
      <c r="L58" s="122" t="s">
        <v>2219</v>
      </c>
      <c r="M58" s="131" t="s">
        <v>2446</v>
      </c>
      <c r="N58" s="131" t="s">
        <v>2453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2613</v>
      </c>
      <c r="C59" s="132">
        <v>44358.308761574073</v>
      </c>
      <c r="D59" s="132" t="s">
        <v>2180</v>
      </c>
      <c r="E59" s="121">
        <v>35</v>
      </c>
      <c r="F59" s="148" t="str">
        <f>VLOOKUP(E59,VIP!$A$2:$O13723,2,0)</f>
        <v>DRBR035</v>
      </c>
      <c r="G59" s="148" t="str">
        <f>VLOOKUP(E59,'LISTADO ATM'!$A$2:$B$897,2,0)</f>
        <v xml:space="preserve">ATM Dirección General de Aduanas I </v>
      </c>
      <c r="H59" s="148" t="str">
        <f>VLOOKUP(E59,VIP!$A$2:$O18586,7,FALSE)</f>
        <v>Si</v>
      </c>
      <c r="I59" s="148" t="str">
        <f>VLOOKUP(E59,VIP!$A$2:$O10551,8,FALSE)</f>
        <v>Si</v>
      </c>
      <c r="J59" s="148" t="str">
        <f>VLOOKUP(E59,VIP!$A$2:$O10501,8,FALSE)</f>
        <v>Si</v>
      </c>
      <c r="K59" s="148" t="str">
        <f>VLOOKUP(E59,VIP!$A$2:$O14075,6,0)</f>
        <v>NO</v>
      </c>
      <c r="L59" s="122" t="s">
        <v>2219</v>
      </c>
      <c r="M59" s="131" t="s">
        <v>2446</v>
      </c>
      <c r="N59" s="131" t="s">
        <v>2453</v>
      </c>
      <c r="O59" s="148" t="s">
        <v>2455</v>
      </c>
      <c r="P59" s="148"/>
      <c r="Q59" s="147" t="s">
        <v>2219</v>
      </c>
    </row>
    <row r="60" spans="1:17" s="93" customFormat="1" ht="18" x14ac:dyDescent="0.25">
      <c r="A60" s="148" t="str">
        <f>VLOOKUP(E60,'LISTADO ATM'!$A$2:$C$898,3,0)</f>
        <v>DISTRITO NACIONAL</v>
      </c>
      <c r="B60" s="126" t="s">
        <v>2610</v>
      </c>
      <c r="C60" s="132">
        <v>44358.310868055552</v>
      </c>
      <c r="D60" s="132" t="s">
        <v>2180</v>
      </c>
      <c r="E60" s="121">
        <v>280</v>
      </c>
      <c r="F60" s="148" t="str">
        <f>VLOOKUP(E60,VIP!$A$2:$O13720,2,0)</f>
        <v>DRBR752</v>
      </c>
      <c r="G60" s="148" t="str">
        <f>VLOOKUP(E60,'LISTADO ATM'!$A$2:$B$897,2,0)</f>
        <v xml:space="preserve">ATM Cooperativa BR </v>
      </c>
      <c r="H60" s="148" t="str">
        <f>VLOOKUP(E60,VIP!$A$2:$O18583,7,FALSE)</f>
        <v>Si</v>
      </c>
      <c r="I60" s="148" t="str">
        <f>VLOOKUP(E60,VIP!$A$2:$O10548,8,FALSE)</f>
        <v>Si</v>
      </c>
      <c r="J60" s="148" t="str">
        <f>VLOOKUP(E60,VIP!$A$2:$O10498,8,FALSE)</f>
        <v>Si</v>
      </c>
      <c r="K60" s="148" t="str">
        <f>VLOOKUP(E60,VIP!$A$2:$O14072,6,0)</f>
        <v>NO</v>
      </c>
      <c r="L60" s="122" t="s">
        <v>2219</v>
      </c>
      <c r="M60" s="131" t="s">
        <v>2446</v>
      </c>
      <c r="N60" s="131" t="s">
        <v>2453</v>
      </c>
      <c r="O60" s="148" t="s">
        <v>2455</v>
      </c>
      <c r="P60" s="148"/>
      <c r="Q60" s="147" t="s">
        <v>2219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2632</v>
      </c>
      <c r="C61" s="132">
        <v>44358.360405092593</v>
      </c>
      <c r="D61" s="132" t="s">
        <v>2180</v>
      </c>
      <c r="E61" s="121">
        <v>810</v>
      </c>
      <c r="F61" s="148" t="str">
        <f>VLOOKUP(E61,VIP!$A$2:$O13729,2,0)</f>
        <v>DRBR810</v>
      </c>
      <c r="G61" s="148" t="str">
        <f>VLOOKUP(E61,'LISTADO ATM'!$A$2:$B$897,2,0)</f>
        <v xml:space="preserve">ATM UNP Multicentro La Sirena José Contreras </v>
      </c>
      <c r="H61" s="148" t="str">
        <f>VLOOKUP(E61,VIP!$A$2:$O18592,7,FALSE)</f>
        <v>Si</v>
      </c>
      <c r="I61" s="148" t="str">
        <f>VLOOKUP(E61,VIP!$A$2:$O10557,8,FALSE)</f>
        <v>Si</v>
      </c>
      <c r="J61" s="148" t="str">
        <f>VLOOKUP(E61,VIP!$A$2:$O10507,8,FALSE)</f>
        <v>Si</v>
      </c>
      <c r="K61" s="148" t="str">
        <f>VLOOKUP(E61,VIP!$A$2:$O14081,6,0)</f>
        <v>NO</v>
      </c>
      <c r="L61" s="122" t="s">
        <v>2219</v>
      </c>
      <c r="M61" s="131" t="s">
        <v>2446</v>
      </c>
      <c r="N61" s="131" t="s">
        <v>2560</v>
      </c>
      <c r="O61" s="148" t="s">
        <v>2455</v>
      </c>
      <c r="P61" s="148"/>
      <c r="Q61" s="147" t="s">
        <v>2219</v>
      </c>
    </row>
    <row r="62" spans="1:17" s="93" customFormat="1" ht="18" x14ac:dyDescent="0.25">
      <c r="A62" s="148" t="str">
        <f>VLOOKUP(E62,'LISTADO ATM'!$A$2:$C$898,3,0)</f>
        <v>DISTRITO NACIONAL</v>
      </c>
      <c r="B62" s="126" t="s">
        <v>2625</v>
      </c>
      <c r="C62" s="132">
        <v>44358.400405092594</v>
      </c>
      <c r="D62" s="132" t="s">
        <v>2180</v>
      </c>
      <c r="E62" s="121">
        <v>160</v>
      </c>
      <c r="F62" s="148" t="str">
        <f>VLOOKUP(E62,VIP!$A$2:$O13722,2,0)</f>
        <v>DRBR160</v>
      </c>
      <c r="G62" s="148" t="str">
        <f>VLOOKUP(E62,'LISTADO ATM'!$A$2:$B$897,2,0)</f>
        <v xml:space="preserve">ATM Oficina Herrera </v>
      </c>
      <c r="H62" s="148" t="str">
        <f>VLOOKUP(E62,VIP!$A$2:$O18585,7,FALSE)</f>
        <v>Si</v>
      </c>
      <c r="I62" s="148" t="str">
        <f>VLOOKUP(E62,VIP!$A$2:$O10550,8,FALSE)</f>
        <v>Si</v>
      </c>
      <c r="J62" s="148" t="str">
        <f>VLOOKUP(E62,VIP!$A$2:$O10500,8,FALSE)</f>
        <v>Si</v>
      </c>
      <c r="K62" s="148" t="str">
        <f>VLOOKUP(E62,VIP!$A$2:$O14074,6,0)</f>
        <v>NO</v>
      </c>
      <c r="L62" s="122" t="s">
        <v>2219</v>
      </c>
      <c r="M62" s="131" t="s">
        <v>2446</v>
      </c>
      <c r="N62" s="131" t="s">
        <v>2453</v>
      </c>
      <c r="O62" s="148" t="s">
        <v>2455</v>
      </c>
      <c r="P62" s="148"/>
      <c r="Q62" s="147" t="s">
        <v>2219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2623</v>
      </c>
      <c r="C63" s="132">
        <v>44358.415011574078</v>
      </c>
      <c r="D63" s="132" t="s">
        <v>2180</v>
      </c>
      <c r="E63" s="121">
        <v>490</v>
      </c>
      <c r="F63" s="148" t="str">
        <f>VLOOKUP(E63,VIP!$A$2:$O13720,2,0)</f>
        <v>DRBR490</v>
      </c>
      <c r="G63" s="148" t="str">
        <f>VLOOKUP(E63,'LISTADO ATM'!$A$2:$B$897,2,0)</f>
        <v xml:space="preserve">ATM Hospital Ney Arias Lora </v>
      </c>
      <c r="H63" s="148" t="str">
        <f>VLOOKUP(E63,VIP!$A$2:$O18583,7,FALSE)</f>
        <v>Si</v>
      </c>
      <c r="I63" s="148" t="str">
        <f>VLOOKUP(E63,VIP!$A$2:$O10548,8,FALSE)</f>
        <v>Si</v>
      </c>
      <c r="J63" s="148" t="str">
        <f>VLOOKUP(E63,VIP!$A$2:$O10498,8,FALSE)</f>
        <v>Si</v>
      </c>
      <c r="K63" s="148" t="str">
        <f>VLOOKUP(E63,VIP!$A$2:$O14072,6,0)</f>
        <v>NO</v>
      </c>
      <c r="L63" s="122" t="s">
        <v>2219</v>
      </c>
      <c r="M63" s="131" t="s">
        <v>2446</v>
      </c>
      <c r="N63" s="131" t="s">
        <v>2453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DISTRITO NACIONAL</v>
      </c>
      <c r="B64" s="126" t="s">
        <v>2648</v>
      </c>
      <c r="C64" s="132">
        <v>44358.462951388887</v>
      </c>
      <c r="D64" s="132" t="s">
        <v>2180</v>
      </c>
      <c r="E64" s="121">
        <v>845</v>
      </c>
      <c r="F64" s="148" t="str">
        <f>VLOOKUP(E64,VIP!$A$2:$O13729,2,0)</f>
        <v>DRBR845</v>
      </c>
      <c r="G64" s="148" t="str">
        <f>VLOOKUP(E64,'LISTADO ATM'!$A$2:$B$897,2,0)</f>
        <v xml:space="preserve">ATM CERTV (Canal 4) </v>
      </c>
      <c r="H64" s="148" t="str">
        <f>VLOOKUP(E64,VIP!$A$2:$O18592,7,FALSE)</f>
        <v>Si</v>
      </c>
      <c r="I64" s="148" t="str">
        <f>VLOOKUP(E64,VIP!$A$2:$O10557,8,FALSE)</f>
        <v>Si</v>
      </c>
      <c r="J64" s="148" t="str">
        <f>VLOOKUP(E64,VIP!$A$2:$O10507,8,FALSE)</f>
        <v>Si</v>
      </c>
      <c r="K64" s="148" t="str">
        <f>VLOOKUP(E64,VIP!$A$2:$O14081,6,0)</f>
        <v>NO</v>
      </c>
      <c r="L64" s="122" t="s">
        <v>2219</v>
      </c>
      <c r="M64" s="131" t="s">
        <v>2446</v>
      </c>
      <c r="N64" s="131" t="s">
        <v>2560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DISTRITO NACIONAL</v>
      </c>
      <c r="B65" s="126" t="s">
        <v>2644</v>
      </c>
      <c r="C65" s="132">
        <v>44358.475983796299</v>
      </c>
      <c r="D65" s="132" t="s">
        <v>2180</v>
      </c>
      <c r="E65" s="121">
        <v>321</v>
      </c>
      <c r="F65" s="148" t="str">
        <f>VLOOKUP(E65,VIP!$A$2:$O13725,2,0)</f>
        <v>DRBR321</v>
      </c>
      <c r="G65" s="148" t="str">
        <f>VLOOKUP(E65,'LISTADO ATM'!$A$2:$B$897,2,0)</f>
        <v xml:space="preserve">ATM Oficina Jiménez Moya I </v>
      </c>
      <c r="H65" s="148" t="str">
        <f>VLOOKUP(E65,VIP!$A$2:$O18588,7,FALSE)</f>
        <v>Si</v>
      </c>
      <c r="I65" s="148" t="str">
        <f>VLOOKUP(E65,VIP!$A$2:$O10553,8,FALSE)</f>
        <v>Si</v>
      </c>
      <c r="J65" s="148" t="str">
        <f>VLOOKUP(E65,VIP!$A$2:$O10503,8,FALSE)</f>
        <v>Si</v>
      </c>
      <c r="K65" s="148" t="str">
        <f>VLOOKUP(E65,VIP!$A$2:$O14077,6,0)</f>
        <v>NO</v>
      </c>
      <c r="L65" s="122" t="s">
        <v>2219</v>
      </c>
      <c r="M65" s="131" t="s">
        <v>2446</v>
      </c>
      <c r="N65" s="131" t="s">
        <v>2560</v>
      </c>
      <c r="O65" s="148" t="s">
        <v>2455</v>
      </c>
      <c r="P65" s="148"/>
      <c r="Q65" s="147" t="s">
        <v>2219</v>
      </c>
    </row>
    <row r="66" spans="1:17" s="93" customFormat="1" ht="18" x14ac:dyDescent="0.25">
      <c r="A66" s="148" t="str">
        <f>VLOOKUP(E66,'LISTADO ATM'!$A$2:$C$898,3,0)</f>
        <v>ESTE</v>
      </c>
      <c r="B66" s="126" t="s">
        <v>2660</v>
      </c>
      <c r="C66" s="132">
        <v>44358.643391203703</v>
      </c>
      <c r="D66" s="132" t="s">
        <v>2180</v>
      </c>
      <c r="E66" s="121">
        <v>608</v>
      </c>
      <c r="F66" s="148" t="str">
        <f>VLOOKUP(E66,VIP!$A$2:$O13725,2,0)</f>
        <v>DRBR305</v>
      </c>
      <c r="G66" s="148" t="str">
        <f>VLOOKUP(E66,'LISTADO ATM'!$A$2:$B$897,2,0)</f>
        <v xml:space="preserve">ATM Oficina Jumbo (San Pedro) </v>
      </c>
      <c r="H66" s="148" t="str">
        <f>VLOOKUP(E66,VIP!$A$2:$O18588,7,FALSE)</f>
        <v>Si</v>
      </c>
      <c r="I66" s="148" t="str">
        <f>VLOOKUP(E66,VIP!$A$2:$O10553,8,FALSE)</f>
        <v>Si</v>
      </c>
      <c r="J66" s="148" t="str">
        <f>VLOOKUP(E66,VIP!$A$2:$O10503,8,FALSE)</f>
        <v>Si</v>
      </c>
      <c r="K66" s="148" t="str">
        <f>VLOOKUP(E66,VIP!$A$2:$O14077,6,0)</f>
        <v>SI</v>
      </c>
      <c r="L66" s="122" t="s">
        <v>2219</v>
      </c>
      <c r="M66" s="131" t="s">
        <v>2446</v>
      </c>
      <c r="N66" s="131" t="s">
        <v>2453</v>
      </c>
      <c r="O66" s="148" t="s">
        <v>2455</v>
      </c>
      <c r="P66" s="148"/>
      <c r="Q66" s="147" t="s">
        <v>2219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2659</v>
      </c>
      <c r="C67" s="132">
        <v>44358.645266203705</v>
      </c>
      <c r="D67" s="132" t="s">
        <v>2180</v>
      </c>
      <c r="E67" s="121">
        <v>420</v>
      </c>
      <c r="F67" s="148" t="str">
        <f>VLOOKUP(E67,VIP!$A$2:$O13724,2,0)</f>
        <v>DRBR420</v>
      </c>
      <c r="G67" s="148" t="str">
        <f>VLOOKUP(E67,'LISTADO ATM'!$A$2:$B$897,2,0)</f>
        <v xml:space="preserve">ATM DGII Av. Lincoln </v>
      </c>
      <c r="H67" s="148" t="str">
        <f>VLOOKUP(E67,VIP!$A$2:$O18587,7,FALSE)</f>
        <v>Si</v>
      </c>
      <c r="I67" s="148" t="str">
        <f>VLOOKUP(E67,VIP!$A$2:$O10552,8,FALSE)</f>
        <v>Si</v>
      </c>
      <c r="J67" s="148" t="str">
        <f>VLOOKUP(E67,VIP!$A$2:$O10502,8,FALSE)</f>
        <v>Si</v>
      </c>
      <c r="K67" s="148" t="str">
        <f>VLOOKUP(E67,VIP!$A$2:$O14076,6,0)</f>
        <v>NO</v>
      </c>
      <c r="L67" s="122" t="s">
        <v>2219</v>
      </c>
      <c r="M67" s="131" t="s">
        <v>2446</v>
      </c>
      <c r="N67" s="131" t="s">
        <v>2453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DISTRITO NACIONAL</v>
      </c>
      <c r="B68" s="126">
        <v>3335910002</v>
      </c>
      <c r="C68" s="132">
        <v>44351.65902777778</v>
      </c>
      <c r="D68" s="132" t="s">
        <v>2180</v>
      </c>
      <c r="E68" s="121">
        <v>744</v>
      </c>
      <c r="F68" s="148" t="str">
        <f>VLOOKUP(E68,VIP!$A$2:$O13694,2,0)</f>
        <v>DRBR289</v>
      </c>
      <c r="G68" s="148" t="str">
        <f>VLOOKUP(E68,'LISTADO ATM'!$A$2:$B$897,2,0)</f>
        <v xml:space="preserve">ATM Multicentro La Sirena Venezuela </v>
      </c>
      <c r="H68" s="148" t="str">
        <f>VLOOKUP(E68,VIP!$A$2:$O18557,7,FALSE)</f>
        <v>Si</v>
      </c>
      <c r="I68" s="148" t="str">
        <f>VLOOKUP(E68,VIP!$A$2:$O10522,8,FALSE)</f>
        <v>Si</v>
      </c>
      <c r="J68" s="148" t="str">
        <f>VLOOKUP(E68,VIP!$A$2:$O10472,8,FALSE)</f>
        <v>Si</v>
      </c>
      <c r="K68" s="148" t="str">
        <f>VLOOKUP(E68,VIP!$A$2:$O14046,6,0)</f>
        <v>SI</v>
      </c>
      <c r="L68" s="122" t="s">
        <v>2245</v>
      </c>
      <c r="M68" s="131" t="s">
        <v>2446</v>
      </c>
      <c r="N68" s="131" t="s">
        <v>2560</v>
      </c>
      <c r="O68" s="148" t="s">
        <v>2455</v>
      </c>
      <c r="P68" s="131"/>
      <c r="Q68" s="147" t="s">
        <v>2245</v>
      </c>
    </row>
    <row r="69" spans="1:17" s="93" customFormat="1" ht="18" x14ac:dyDescent="0.25">
      <c r="A69" s="148" t="str">
        <f>VLOOKUP(E69,'LISTADO ATM'!$A$2:$C$898,3,0)</f>
        <v>DISTRITO NACIONAL</v>
      </c>
      <c r="B69" s="126">
        <v>3335914888</v>
      </c>
      <c r="C69" s="132">
        <v>44356.609444444446</v>
      </c>
      <c r="D69" s="132" t="s">
        <v>2180</v>
      </c>
      <c r="E69" s="121">
        <v>13</v>
      </c>
      <c r="F69" s="148" t="str">
        <f>VLOOKUP(E69,VIP!$A$2:$O13706,2,0)</f>
        <v>DRBR013</v>
      </c>
      <c r="G69" s="148" t="str">
        <f>VLOOKUP(E69,'LISTADO ATM'!$A$2:$B$897,2,0)</f>
        <v xml:space="preserve">ATM CDEEE </v>
      </c>
      <c r="H69" s="148" t="str">
        <f>VLOOKUP(E69,VIP!$A$2:$O18569,7,FALSE)</f>
        <v>Si</v>
      </c>
      <c r="I69" s="148" t="str">
        <f>VLOOKUP(E69,VIP!$A$2:$O10534,8,FALSE)</f>
        <v>Si</v>
      </c>
      <c r="J69" s="148" t="str">
        <f>VLOOKUP(E69,VIP!$A$2:$O10484,8,FALSE)</f>
        <v>Si</v>
      </c>
      <c r="K69" s="148" t="str">
        <f>VLOOKUP(E69,VIP!$A$2:$O14058,6,0)</f>
        <v>NO</v>
      </c>
      <c r="L69" s="122" t="s">
        <v>2245</v>
      </c>
      <c r="M69" s="131" t="s">
        <v>2446</v>
      </c>
      <c r="N69" s="131" t="s">
        <v>2453</v>
      </c>
      <c r="O69" s="148" t="s">
        <v>2455</v>
      </c>
      <c r="P69" s="148"/>
      <c r="Q69" s="147" t="s">
        <v>2245</v>
      </c>
    </row>
    <row r="70" spans="1:17" s="93" customFormat="1" ht="18" x14ac:dyDescent="0.25">
      <c r="A70" s="148" t="str">
        <f>VLOOKUP(E70,'LISTADO ATM'!$A$2:$C$898,3,0)</f>
        <v>NORTE</v>
      </c>
      <c r="B70" s="126">
        <v>3335915239</v>
      </c>
      <c r="C70" s="132">
        <v>44356.740925925929</v>
      </c>
      <c r="D70" s="132" t="s">
        <v>2181</v>
      </c>
      <c r="E70" s="121">
        <v>11</v>
      </c>
      <c r="F70" s="148" t="str">
        <f>VLOOKUP(E70,VIP!$A$2:$O13720,2,0)</f>
        <v>DRBR056</v>
      </c>
      <c r="G70" s="148" t="str">
        <f>VLOOKUP(E70,'LISTADO ATM'!$A$2:$B$897,2,0)</f>
        <v>ATM Hotel Viva Las Terrenas</v>
      </c>
      <c r="H70" s="148" t="str">
        <f>VLOOKUP(E70,VIP!$A$2:$O18583,7,FALSE)</f>
        <v>Si</v>
      </c>
      <c r="I70" s="148" t="str">
        <f>VLOOKUP(E70,VIP!$A$2:$O10548,8,FALSE)</f>
        <v>Si</v>
      </c>
      <c r="J70" s="148" t="str">
        <f>VLOOKUP(E70,VIP!$A$2:$O10498,8,FALSE)</f>
        <v>Si</v>
      </c>
      <c r="K70" s="148" t="str">
        <f>VLOOKUP(E70,VIP!$A$2:$O14072,6,0)</f>
        <v>NO</v>
      </c>
      <c r="L70" s="122" t="s">
        <v>2245</v>
      </c>
      <c r="M70" s="131" t="s">
        <v>2446</v>
      </c>
      <c r="N70" s="131" t="s">
        <v>2453</v>
      </c>
      <c r="O70" s="148" t="s">
        <v>2562</v>
      </c>
      <c r="P70" s="148"/>
      <c r="Q70" s="147" t="s">
        <v>2245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2575</v>
      </c>
      <c r="C71" s="132">
        <v>44357.443287037036</v>
      </c>
      <c r="D71" s="132" t="s">
        <v>2180</v>
      </c>
      <c r="E71" s="121">
        <v>473</v>
      </c>
      <c r="F71" s="148" t="str">
        <f>VLOOKUP(E71,VIP!$A$2:$O13709,2,0)</f>
        <v>DRBR473</v>
      </c>
      <c r="G71" s="148" t="str">
        <f>VLOOKUP(E71,'LISTADO ATM'!$A$2:$B$897,2,0)</f>
        <v xml:space="preserve">ATM Oficina Carrefour II </v>
      </c>
      <c r="H71" s="148" t="str">
        <f>VLOOKUP(E71,VIP!$A$2:$O18572,7,FALSE)</f>
        <v>Si</v>
      </c>
      <c r="I71" s="148" t="str">
        <f>VLOOKUP(E71,VIP!$A$2:$O10537,8,FALSE)</f>
        <v>Si</v>
      </c>
      <c r="J71" s="148" t="str">
        <f>VLOOKUP(E71,VIP!$A$2:$O10487,8,FALSE)</f>
        <v>Si</v>
      </c>
      <c r="K71" s="148" t="str">
        <f>VLOOKUP(E71,VIP!$A$2:$O14061,6,0)</f>
        <v>NO</v>
      </c>
      <c r="L71" s="122" t="s">
        <v>2245</v>
      </c>
      <c r="M71" s="131" t="s">
        <v>2446</v>
      </c>
      <c r="N71" s="131" t="s">
        <v>2453</v>
      </c>
      <c r="O71" s="148" t="s">
        <v>2455</v>
      </c>
      <c r="P71" s="148"/>
      <c r="Q71" s="147" t="s">
        <v>2245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2647</v>
      </c>
      <c r="C72" s="132">
        <v>44358.46503472222</v>
      </c>
      <c r="D72" s="132" t="s">
        <v>2180</v>
      </c>
      <c r="E72" s="121">
        <v>369</v>
      </c>
      <c r="F72" s="148" t="str">
        <f>VLOOKUP(E72,VIP!$A$2:$O13728,2,0)</f>
        <v xml:space="preserve">DRBR369 </v>
      </c>
      <c r="G72" s="148" t="str">
        <f>VLOOKUP(E72,'LISTADO ATM'!$A$2:$B$897,2,0)</f>
        <v>ATM Plaza Lama Aut. Duarte</v>
      </c>
      <c r="H72" s="148" t="str">
        <f>VLOOKUP(E72,VIP!$A$2:$O18591,7,FALSE)</f>
        <v>N/A</v>
      </c>
      <c r="I72" s="148" t="str">
        <f>VLOOKUP(E72,VIP!$A$2:$O10556,8,FALSE)</f>
        <v>N/A</v>
      </c>
      <c r="J72" s="148" t="str">
        <f>VLOOKUP(E72,VIP!$A$2:$O10506,8,FALSE)</f>
        <v>N/A</v>
      </c>
      <c r="K72" s="148" t="str">
        <f>VLOOKUP(E72,VIP!$A$2:$O14080,6,0)</f>
        <v>N/A</v>
      </c>
      <c r="L72" s="122" t="s">
        <v>2245</v>
      </c>
      <c r="M72" s="131" t="s">
        <v>2446</v>
      </c>
      <c r="N72" s="131" t="s">
        <v>2560</v>
      </c>
      <c r="O72" s="148" t="s">
        <v>2455</v>
      </c>
      <c r="P72" s="148"/>
      <c r="Q72" s="147" t="s">
        <v>2245</v>
      </c>
    </row>
    <row r="73" spans="1:17" s="93" customFormat="1" ht="18" x14ac:dyDescent="0.25">
      <c r="A73" s="148" t="str">
        <f>VLOOKUP(E73,'LISTADO ATM'!$A$2:$C$898,3,0)</f>
        <v>DISTRITO NACIONAL</v>
      </c>
      <c r="B73" s="126" t="s">
        <v>2641</v>
      </c>
      <c r="C73" s="132">
        <v>44358.568090277775</v>
      </c>
      <c r="D73" s="132" t="s">
        <v>2180</v>
      </c>
      <c r="E73" s="121">
        <v>688</v>
      </c>
      <c r="F73" s="148" t="str">
        <f>VLOOKUP(E73,VIP!$A$2:$O13722,2,0)</f>
        <v>DRBR688</v>
      </c>
      <c r="G73" s="148" t="str">
        <f>VLOOKUP(E73,'LISTADO ATM'!$A$2:$B$897,2,0)</f>
        <v>ATM Innova Centro Ave. Kennedy</v>
      </c>
      <c r="H73" s="148" t="str">
        <f>VLOOKUP(E73,VIP!$A$2:$O18585,7,FALSE)</f>
        <v>Si</v>
      </c>
      <c r="I73" s="148" t="str">
        <f>VLOOKUP(E73,VIP!$A$2:$O10550,8,FALSE)</f>
        <v>Si</v>
      </c>
      <c r="J73" s="148" t="str">
        <f>VLOOKUP(E73,VIP!$A$2:$O10500,8,FALSE)</f>
        <v>Si</v>
      </c>
      <c r="K73" s="148" t="str">
        <f>VLOOKUP(E73,VIP!$A$2:$O14074,6,0)</f>
        <v>NO</v>
      </c>
      <c r="L73" s="122" t="s">
        <v>2245</v>
      </c>
      <c r="M73" s="131" t="s">
        <v>2446</v>
      </c>
      <c r="N73" s="131" t="s">
        <v>2453</v>
      </c>
      <c r="O73" s="148" t="s">
        <v>2455</v>
      </c>
      <c r="P73" s="148"/>
      <c r="Q73" s="147" t="s">
        <v>2245</v>
      </c>
    </row>
    <row r="74" spans="1:17" s="93" customFormat="1" ht="18" x14ac:dyDescent="0.25">
      <c r="A74" s="148" t="str">
        <f>VLOOKUP(E74,'LISTADO ATM'!$A$2:$C$898,3,0)</f>
        <v>DISTRITO NACIONAL</v>
      </c>
      <c r="B74" s="126">
        <v>3335915198</v>
      </c>
      <c r="C74" s="132">
        <v>44356.704560185186</v>
      </c>
      <c r="D74" s="132" t="s">
        <v>2449</v>
      </c>
      <c r="E74" s="121">
        <v>165</v>
      </c>
      <c r="F74" s="148" t="str">
        <f>VLOOKUP(E74,VIP!$A$2:$O13714,2,0)</f>
        <v>DRBR165</v>
      </c>
      <c r="G74" s="148" t="str">
        <f>VLOOKUP(E74,'LISTADO ATM'!$A$2:$B$897,2,0)</f>
        <v>ATM Autoservicio Megacentro</v>
      </c>
      <c r="H74" s="148" t="str">
        <f>VLOOKUP(E74,VIP!$A$2:$O18577,7,FALSE)</f>
        <v>Si</v>
      </c>
      <c r="I74" s="148" t="str">
        <f>VLOOKUP(E74,VIP!$A$2:$O10542,8,FALSE)</f>
        <v>Si</v>
      </c>
      <c r="J74" s="148" t="str">
        <f>VLOOKUP(E74,VIP!$A$2:$O10492,8,FALSE)</f>
        <v>Si</v>
      </c>
      <c r="K74" s="148" t="str">
        <f>VLOOKUP(E74,VIP!$A$2:$O14066,6,0)</f>
        <v>SI</v>
      </c>
      <c r="L74" s="122" t="s">
        <v>2548</v>
      </c>
      <c r="M74" s="131" t="s">
        <v>2446</v>
      </c>
      <c r="N74" s="131" t="s">
        <v>2453</v>
      </c>
      <c r="O74" s="148" t="s">
        <v>2454</v>
      </c>
      <c r="P74" s="148"/>
      <c r="Q74" s="147" t="s">
        <v>2548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2572</v>
      </c>
      <c r="C75" s="132">
        <v>44357.33048611111</v>
      </c>
      <c r="D75" s="132" t="s">
        <v>2449</v>
      </c>
      <c r="E75" s="121">
        <v>318</v>
      </c>
      <c r="F75" s="148" t="str">
        <f>VLOOKUP(E75,VIP!$A$2:$O13712,2,0)</f>
        <v>DRBR318</v>
      </c>
      <c r="G75" s="148" t="str">
        <f>VLOOKUP(E75,'LISTADO ATM'!$A$2:$B$897,2,0)</f>
        <v>ATM Autoservicio Lope de Vega</v>
      </c>
      <c r="H75" s="148" t="str">
        <f>VLOOKUP(E75,VIP!$A$2:$O18575,7,FALSE)</f>
        <v>Si</v>
      </c>
      <c r="I75" s="148" t="str">
        <f>VLOOKUP(E75,VIP!$A$2:$O10540,8,FALSE)</f>
        <v>Si</v>
      </c>
      <c r="J75" s="148" t="str">
        <f>VLOOKUP(E75,VIP!$A$2:$O10490,8,FALSE)</f>
        <v>Si</v>
      </c>
      <c r="K75" s="148" t="str">
        <f>VLOOKUP(E75,VIP!$A$2:$O14064,6,0)</f>
        <v>NO</v>
      </c>
      <c r="L75" s="122" t="s">
        <v>2548</v>
      </c>
      <c r="M75" s="131" t="s">
        <v>2446</v>
      </c>
      <c r="N75" s="131" t="s">
        <v>2453</v>
      </c>
      <c r="O75" s="148" t="s">
        <v>2454</v>
      </c>
      <c r="P75" s="148"/>
      <c r="Q75" s="147" t="s">
        <v>2548</v>
      </c>
    </row>
    <row r="76" spans="1:17" s="93" customFormat="1" ht="18" x14ac:dyDescent="0.25">
      <c r="A76" s="148" t="str">
        <f>VLOOKUP(E76,'LISTADO ATM'!$A$2:$C$898,3,0)</f>
        <v>ESTE</v>
      </c>
      <c r="B76" s="126" t="s">
        <v>2589</v>
      </c>
      <c r="C76" s="132">
        <v>44357.684259259258</v>
      </c>
      <c r="D76" s="132" t="s">
        <v>2449</v>
      </c>
      <c r="E76" s="121">
        <v>429</v>
      </c>
      <c r="F76" s="148" t="str">
        <f>VLOOKUP(E76,VIP!$A$2:$O13719,2,0)</f>
        <v>DRBR429</v>
      </c>
      <c r="G76" s="148" t="str">
        <f>VLOOKUP(E76,'LISTADO ATM'!$A$2:$B$897,2,0)</f>
        <v xml:space="preserve">ATM Oficina Jumbo La Romana </v>
      </c>
      <c r="H76" s="148" t="str">
        <f>VLOOKUP(E76,VIP!$A$2:$O18582,7,FALSE)</f>
        <v>Si</v>
      </c>
      <c r="I76" s="148" t="str">
        <f>VLOOKUP(E76,VIP!$A$2:$O10547,8,FALSE)</f>
        <v>Si</v>
      </c>
      <c r="J76" s="148" t="str">
        <f>VLOOKUP(E76,VIP!$A$2:$O10497,8,FALSE)</f>
        <v>Si</v>
      </c>
      <c r="K76" s="148" t="str">
        <f>VLOOKUP(E76,VIP!$A$2:$O14071,6,0)</f>
        <v>NO</v>
      </c>
      <c r="L76" s="122" t="s">
        <v>2548</v>
      </c>
      <c r="M76" s="131" t="s">
        <v>2446</v>
      </c>
      <c r="N76" s="131" t="s">
        <v>2453</v>
      </c>
      <c r="O76" s="148" t="s">
        <v>2454</v>
      </c>
      <c r="P76" s="148"/>
      <c r="Q76" s="147" t="s">
        <v>2548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2629</v>
      </c>
      <c r="C77" s="132">
        <v>44358.374976851854</v>
      </c>
      <c r="D77" s="132" t="s">
        <v>2449</v>
      </c>
      <c r="E77" s="121">
        <v>494</v>
      </c>
      <c r="F77" s="148" t="str">
        <f>VLOOKUP(E77,VIP!$A$2:$O13726,2,0)</f>
        <v>DRBR494</v>
      </c>
      <c r="G77" s="148" t="str">
        <f>VLOOKUP(E77,'LISTADO ATM'!$A$2:$B$897,2,0)</f>
        <v xml:space="preserve">ATM Oficina Blue Mall </v>
      </c>
      <c r="H77" s="148" t="str">
        <f>VLOOKUP(E77,VIP!$A$2:$O18589,7,FALSE)</f>
        <v>Si</v>
      </c>
      <c r="I77" s="148" t="str">
        <f>VLOOKUP(E77,VIP!$A$2:$O10554,8,FALSE)</f>
        <v>Si</v>
      </c>
      <c r="J77" s="148" t="str">
        <f>VLOOKUP(E77,VIP!$A$2:$O10504,8,FALSE)</f>
        <v>Si</v>
      </c>
      <c r="K77" s="148" t="str">
        <f>VLOOKUP(E77,VIP!$A$2:$O14078,6,0)</f>
        <v>SI</v>
      </c>
      <c r="L77" s="122" t="s">
        <v>2548</v>
      </c>
      <c r="M77" s="131" t="s">
        <v>2446</v>
      </c>
      <c r="N77" s="131" t="s">
        <v>2453</v>
      </c>
      <c r="O77" s="148" t="s">
        <v>2454</v>
      </c>
      <c r="P77" s="148"/>
      <c r="Q77" s="147" t="s">
        <v>2548</v>
      </c>
    </row>
    <row r="78" spans="1:17" s="93" customFormat="1" ht="18" x14ac:dyDescent="0.25">
      <c r="A78" s="148" t="str">
        <f>VLOOKUP(E78,'LISTADO ATM'!$A$2:$C$898,3,0)</f>
        <v>DISTRITO NACIONAL</v>
      </c>
      <c r="B78" s="126" t="s">
        <v>2649</v>
      </c>
      <c r="C78" s="132">
        <v>44358.461956018517</v>
      </c>
      <c r="D78" s="132" t="s">
        <v>2449</v>
      </c>
      <c r="E78" s="121">
        <v>979</v>
      </c>
      <c r="F78" s="148" t="str">
        <f>VLOOKUP(E78,VIP!$A$2:$O13730,2,0)</f>
        <v>DRBR979</v>
      </c>
      <c r="G78" s="148" t="str">
        <f>VLOOKUP(E78,'LISTADO ATM'!$A$2:$B$897,2,0)</f>
        <v xml:space="preserve">ATM Oficina Luperón I </v>
      </c>
      <c r="H78" s="148" t="str">
        <f>VLOOKUP(E78,VIP!$A$2:$O18593,7,FALSE)</f>
        <v>Si</v>
      </c>
      <c r="I78" s="148" t="str">
        <f>VLOOKUP(E78,VIP!$A$2:$O10558,8,FALSE)</f>
        <v>Si</v>
      </c>
      <c r="J78" s="148" t="str">
        <f>VLOOKUP(E78,VIP!$A$2:$O10508,8,FALSE)</f>
        <v>Si</v>
      </c>
      <c r="K78" s="148" t="str">
        <f>VLOOKUP(E78,VIP!$A$2:$O14082,6,0)</f>
        <v>NO</v>
      </c>
      <c r="L78" s="122" t="s">
        <v>2574</v>
      </c>
      <c r="M78" s="131" t="s">
        <v>2446</v>
      </c>
      <c r="N78" s="131" t="s">
        <v>2453</v>
      </c>
      <c r="O78" s="148" t="s">
        <v>2454</v>
      </c>
      <c r="P78" s="148"/>
      <c r="Q78" s="147" t="s">
        <v>2574</v>
      </c>
    </row>
    <row r="79" spans="1:17" s="93" customFormat="1" ht="18" x14ac:dyDescent="0.25">
      <c r="A79" s="148" t="str">
        <f>VLOOKUP(E79,'LISTADO ATM'!$A$2:$C$898,3,0)</f>
        <v>DISTRITO NACIONAL</v>
      </c>
      <c r="B79" s="126" t="s">
        <v>2653</v>
      </c>
      <c r="C79" s="132">
        <v>44358.595208333332</v>
      </c>
      <c r="D79" s="132" t="s">
        <v>2449</v>
      </c>
      <c r="E79" s="121">
        <v>589</v>
      </c>
      <c r="F79" s="148" t="str">
        <f>VLOOKUP(E79,VIP!$A$2:$O13723,2,0)</f>
        <v>DRBR23E</v>
      </c>
      <c r="G79" s="148" t="str">
        <f>VLOOKUP(E79,'LISTADO ATM'!$A$2:$B$897,2,0)</f>
        <v xml:space="preserve">ATM S/M Bravo San Vicente de Paul </v>
      </c>
      <c r="H79" s="148" t="str">
        <f>VLOOKUP(E79,VIP!$A$2:$O18586,7,FALSE)</f>
        <v>Si</v>
      </c>
      <c r="I79" s="148" t="str">
        <f>VLOOKUP(E79,VIP!$A$2:$O10551,8,FALSE)</f>
        <v>No</v>
      </c>
      <c r="J79" s="148" t="str">
        <f>VLOOKUP(E79,VIP!$A$2:$O10501,8,FALSE)</f>
        <v>No</v>
      </c>
      <c r="K79" s="148" t="str">
        <f>VLOOKUP(E79,VIP!$A$2:$O14075,6,0)</f>
        <v>NO</v>
      </c>
      <c r="L79" s="122" t="s">
        <v>2574</v>
      </c>
      <c r="M79" s="131" t="s">
        <v>2446</v>
      </c>
      <c r="N79" s="131" t="s">
        <v>2453</v>
      </c>
      <c r="O79" s="148" t="s">
        <v>2454</v>
      </c>
      <c r="P79" s="148"/>
      <c r="Q79" s="147" t="s">
        <v>2574</v>
      </c>
    </row>
    <row r="80" spans="1:17" s="93" customFormat="1" ht="18" x14ac:dyDescent="0.25">
      <c r="A80" s="148" t="str">
        <f>VLOOKUP(E80,'LISTADO ATM'!$A$2:$C$898,3,0)</f>
        <v>ESTE</v>
      </c>
      <c r="B80" s="126" t="s">
        <v>2652</v>
      </c>
      <c r="C80" s="132">
        <v>44358.606273148151</v>
      </c>
      <c r="D80" s="132" t="s">
        <v>2449</v>
      </c>
      <c r="E80" s="121">
        <v>211</v>
      </c>
      <c r="F80" s="148" t="str">
        <f>VLOOKUP(E80,VIP!$A$2:$O13722,2,0)</f>
        <v>DRBR211</v>
      </c>
      <c r="G80" s="148" t="str">
        <f>VLOOKUP(E80,'LISTADO ATM'!$A$2:$B$897,2,0)</f>
        <v xml:space="preserve">ATM Oficina La Romana I </v>
      </c>
      <c r="H80" s="148" t="str">
        <f>VLOOKUP(E80,VIP!$A$2:$O18585,7,FALSE)</f>
        <v>Si</v>
      </c>
      <c r="I80" s="148" t="str">
        <f>VLOOKUP(E80,VIP!$A$2:$O10550,8,FALSE)</f>
        <v>Si</v>
      </c>
      <c r="J80" s="148" t="str">
        <f>VLOOKUP(E80,VIP!$A$2:$O10500,8,FALSE)</f>
        <v>Si</v>
      </c>
      <c r="K80" s="148" t="str">
        <f>VLOOKUP(E80,VIP!$A$2:$O14074,6,0)</f>
        <v>NO</v>
      </c>
      <c r="L80" s="122" t="s">
        <v>2574</v>
      </c>
      <c r="M80" s="131" t="s">
        <v>2446</v>
      </c>
      <c r="N80" s="131" t="s">
        <v>2453</v>
      </c>
      <c r="O80" s="148" t="s">
        <v>2454</v>
      </c>
      <c r="P80" s="148"/>
      <c r="Q80" s="147" t="s">
        <v>2574</v>
      </c>
    </row>
    <row r="81" spans="1:17" s="93" customFormat="1" ht="18" x14ac:dyDescent="0.25">
      <c r="A81" s="148" t="str">
        <f>VLOOKUP(E81,'LISTADO ATM'!$A$2:$C$898,3,0)</f>
        <v>DISTRITO NACIONAL</v>
      </c>
      <c r="B81" s="126" t="s">
        <v>2607</v>
      </c>
      <c r="C81" s="132">
        <v>44358.011157407411</v>
      </c>
      <c r="D81" s="132" t="s">
        <v>2449</v>
      </c>
      <c r="E81" s="121">
        <v>725</v>
      </c>
      <c r="F81" s="148" t="str">
        <f>VLOOKUP(E81,VIP!$A$2:$O13720,2,0)</f>
        <v>DRBR998</v>
      </c>
      <c r="G81" s="148" t="str">
        <f>VLOOKUP(E81,'LISTADO ATM'!$A$2:$B$897,2,0)</f>
        <v xml:space="preserve">ATM El Huacal II  </v>
      </c>
      <c r="H81" s="148" t="str">
        <f>VLOOKUP(E81,VIP!$A$2:$O18583,7,FALSE)</f>
        <v>Si</v>
      </c>
      <c r="I81" s="148" t="str">
        <f>VLOOKUP(E81,VIP!$A$2:$O10548,8,FALSE)</f>
        <v>Si</v>
      </c>
      <c r="J81" s="148" t="str">
        <f>VLOOKUP(E81,VIP!$A$2:$O10498,8,FALSE)</f>
        <v>Si</v>
      </c>
      <c r="K81" s="148" t="str">
        <f>VLOOKUP(E81,VIP!$A$2:$O14072,6,0)</f>
        <v>NO</v>
      </c>
      <c r="L81" s="122" t="s">
        <v>2442</v>
      </c>
      <c r="M81" s="131" t="s">
        <v>2446</v>
      </c>
      <c r="N81" s="131" t="s">
        <v>2453</v>
      </c>
      <c r="O81" s="148" t="s">
        <v>2454</v>
      </c>
      <c r="P81" s="148"/>
      <c r="Q81" s="147" t="s">
        <v>2442</v>
      </c>
    </row>
    <row r="82" spans="1:17" s="93" customFormat="1" ht="18" x14ac:dyDescent="0.25">
      <c r="A82" s="148" t="str">
        <f>VLOOKUP(E82,'LISTADO ATM'!$A$2:$C$898,3,0)</f>
        <v>DISTRITO NACIONAL</v>
      </c>
      <c r="B82" s="126" t="s">
        <v>2651</v>
      </c>
      <c r="C82" s="132">
        <v>44358.607939814814</v>
      </c>
      <c r="D82" s="132" t="s">
        <v>2449</v>
      </c>
      <c r="E82" s="121">
        <v>391</v>
      </c>
      <c r="F82" s="148" t="str">
        <f>VLOOKUP(E82,VIP!$A$2:$O13721,2,0)</f>
        <v>DRBR391</v>
      </c>
      <c r="G82" s="148" t="str">
        <f>VLOOKUP(E82,'LISTADO ATM'!$A$2:$B$897,2,0)</f>
        <v xml:space="preserve">ATM S/M Jumbo Luperón </v>
      </c>
      <c r="H82" s="148" t="str">
        <f>VLOOKUP(E82,VIP!$A$2:$O18584,7,FALSE)</f>
        <v>Si</v>
      </c>
      <c r="I82" s="148" t="str">
        <f>VLOOKUP(E82,VIP!$A$2:$O10549,8,FALSE)</f>
        <v>Si</v>
      </c>
      <c r="J82" s="148" t="str">
        <f>VLOOKUP(E82,VIP!$A$2:$O10499,8,FALSE)</f>
        <v>Si</v>
      </c>
      <c r="K82" s="148" t="str">
        <f>VLOOKUP(E82,VIP!$A$2:$O14073,6,0)</f>
        <v>NO</v>
      </c>
      <c r="L82" s="122" t="s">
        <v>2442</v>
      </c>
      <c r="M82" s="131" t="s">
        <v>2446</v>
      </c>
      <c r="N82" s="131" t="s">
        <v>2453</v>
      </c>
      <c r="O82" s="148" t="s">
        <v>2454</v>
      </c>
      <c r="P82" s="148"/>
      <c r="Q82" s="147" t="s">
        <v>2442</v>
      </c>
    </row>
    <row r="83" spans="1:17" s="93" customFormat="1" ht="18" x14ac:dyDescent="0.25">
      <c r="A83" s="148" t="str">
        <f>VLOOKUP(E83,'LISTADO ATM'!$A$2:$C$898,3,0)</f>
        <v>SUR</v>
      </c>
      <c r="B83" s="126" t="s">
        <v>2657</v>
      </c>
      <c r="C83" s="132">
        <v>44358.651828703703</v>
      </c>
      <c r="D83" s="132" t="s">
        <v>2180</v>
      </c>
      <c r="E83" s="121">
        <v>962</v>
      </c>
      <c r="F83" s="148" t="str">
        <f>VLOOKUP(E83,VIP!$A$2:$O13722,2,0)</f>
        <v>DRBR962</v>
      </c>
      <c r="G83" s="148" t="str">
        <f>VLOOKUP(E83,'LISTADO ATM'!$A$2:$B$897,2,0)</f>
        <v xml:space="preserve">ATM Oficina Villa Ofelia II (San Juan) </v>
      </c>
      <c r="H83" s="148" t="str">
        <f>VLOOKUP(E83,VIP!$A$2:$O18585,7,FALSE)</f>
        <v>Si</v>
      </c>
      <c r="I83" s="148" t="str">
        <f>VLOOKUP(E83,VIP!$A$2:$O10550,8,FALSE)</f>
        <v>Si</v>
      </c>
      <c r="J83" s="148" t="str">
        <f>VLOOKUP(E83,VIP!$A$2:$O10500,8,FALSE)</f>
        <v>Si</v>
      </c>
      <c r="K83" s="148" t="str">
        <f>VLOOKUP(E83,VIP!$A$2:$O14074,6,0)</f>
        <v>NO</v>
      </c>
      <c r="L83" s="122" t="s">
        <v>2634</v>
      </c>
      <c r="M83" s="131" t="s">
        <v>2446</v>
      </c>
      <c r="N83" s="131" t="s">
        <v>2560</v>
      </c>
      <c r="O83" s="148" t="s">
        <v>2455</v>
      </c>
      <c r="P83" s="148"/>
      <c r="Q83" s="147" t="s">
        <v>2634</v>
      </c>
    </row>
    <row r="84" spans="1:17" s="93" customFormat="1" ht="18" x14ac:dyDescent="0.25">
      <c r="A84" s="148" t="str">
        <f>VLOOKUP(E84,'LISTADO ATM'!$A$2:$C$898,3,0)</f>
        <v>DISTRITO NACIONAL</v>
      </c>
      <c r="B84" s="126" t="s">
        <v>2627</v>
      </c>
      <c r="C84" s="132">
        <v>44358.387094907404</v>
      </c>
      <c r="D84" s="132" t="s">
        <v>2180</v>
      </c>
      <c r="E84" s="121">
        <v>476</v>
      </c>
      <c r="F84" s="148" t="str">
        <f>VLOOKUP(E84,VIP!$A$2:$O13724,2,0)</f>
        <v>DRBR476</v>
      </c>
      <c r="G84" s="148" t="str">
        <f>VLOOKUP(E84,'LISTADO ATM'!$A$2:$B$897,2,0)</f>
        <v xml:space="preserve">ATM Multicentro La Sirena Las Caobas </v>
      </c>
      <c r="H84" s="148" t="str">
        <f>VLOOKUP(E84,VIP!$A$2:$O18587,7,FALSE)</f>
        <v>Si</v>
      </c>
      <c r="I84" s="148" t="str">
        <f>VLOOKUP(E84,VIP!$A$2:$O10552,8,FALSE)</f>
        <v>Si</v>
      </c>
      <c r="J84" s="148" t="str">
        <f>VLOOKUP(E84,VIP!$A$2:$O10502,8,FALSE)</f>
        <v>Si</v>
      </c>
      <c r="K84" s="148" t="str">
        <f>VLOOKUP(E84,VIP!$A$2:$O14076,6,0)</f>
        <v>SI</v>
      </c>
      <c r="L84" s="122" t="s">
        <v>2565</v>
      </c>
      <c r="M84" s="131" t="s">
        <v>2446</v>
      </c>
      <c r="N84" s="131" t="s">
        <v>2453</v>
      </c>
      <c r="O84" s="148" t="s">
        <v>2455</v>
      </c>
      <c r="P84" s="148"/>
      <c r="Q84" s="147" t="s">
        <v>2565</v>
      </c>
    </row>
    <row r="85" spans="1:17" s="93" customFormat="1" ht="18" x14ac:dyDescent="0.25">
      <c r="A85" s="148" t="str">
        <f>VLOOKUP(E85,'LISTADO ATM'!$A$2:$C$898,3,0)</f>
        <v>DISTRITO NACIONAL</v>
      </c>
      <c r="B85" s="126" t="s">
        <v>2590</v>
      </c>
      <c r="C85" s="132">
        <v>44357.680312500001</v>
      </c>
      <c r="D85" s="132" t="s">
        <v>2470</v>
      </c>
      <c r="E85" s="121">
        <v>234</v>
      </c>
      <c r="F85" s="148" t="str">
        <f>VLOOKUP(E85,VIP!$A$2:$O13720,2,0)</f>
        <v>DRBR234</v>
      </c>
      <c r="G85" s="148" t="str">
        <f>VLOOKUP(E85,'LISTADO ATM'!$A$2:$B$897,2,0)</f>
        <v xml:space="preserve">ATM Oficina Boca Chica I </v>
      </c>
      <c r="H85" s="148" t="str">
        <f>VLOOKUP(E85,VIP!$A$2:$O18583,7,FALSE)</f>
        <v>Si</v>
      </c>
      <c r="I85" s="148" t="str">
        <f>VLOOKUP(E85,VIP!$A$2:$O10548,8,FALSE)</f>
        <v>Si</v>
      </c>
      <c r="J85" s="148" t="str">
        <f>VLOOKUP(E85,VIP!$A$2:$O10498,8,FALSE)</f>
        <v>Si</v>
      </c>
      <c r="K85" s="148" t="str">
        <f>VLOOKUP(E85,VIP!$A$2:$O14072,6,0)</f>
        <v>NO</v>
      </c>
      <c r="L85" s="122" t="s">
        <v>2418</v>
      </c>
      <c r="M85" s="131" t="s">
        <v>2446</v>
      </c>
      <c r="N85" s="131" t="s">
        <v>2453</v>
      </c>
      <c r="O85" s="148" t="s">
        <v>2594</v>
      </c>
      <c r="P85" s="148"/>
      <c r="Q85" s="147" t="s">
        <v>2418</v>
      </c>
    </row>
    <row r="86" spans="1:17" s="93" customFormat="1" ht="18" x14ac:dyDescent="0.25">
      <c r="A86" s="148" t="str">
        <f>VLOOKUP(E86,'LISTADO ATM'!$A$2:$C$898,3,0)</f>
        <v>SUR</v>
      </c>
      <c r="B86" s="126" t="s">
        <v>2661</v>
      </c>
      <c r="C86" s="132">
        <v>44358.626620370371</v>
      </c>
      <c r="D86" s="132" t="s">
        <v>2470</v>
      </c>
      <c r="E86" s="121">
        <v>89</v>
      </c>
      <c r="F86" s="148" t="str">
        <f>VLOOKUP(E86,VIP!$A$2:$O13726,2,0)</f>
        <v>DRBR089</v>
      </c>
      <c r="G86" s="148" t="str">
        <f>VLOOKUP(E86,'LISTADO ATM'!$A$2:$B$897,2,0)</f>
        <v xml:space="preserve">ATM UNP El Cercado (San Juan) </v>
      </c>
      <c r="H86" s="148" t="str">
        <f>VLOOKUP(E86,VIP!$A$2:$O18589,7,FALSE)</f>
        <v>Si</v>
      </c>
      <c r="I86" s="148" t="str">
        <f>VLOOKUP(E86,VIP!$A$2:$O10554,8,FALSE)</f>
        <v>Si</v>
      </c>
      <c r="J86" s="148" t="str">
        <f>VLOOKUP(E86,VIP!$A$2:$O10504,8,FALSE)</f>
        <v>Si</v>
      </c>
      <c r="K86" s="148" t="str">
        <f>VLOOKUP(E86,VIP!$A$2:$O14078,6,0)</f>
        <v>NO</v>
      </c>
      <c r="L86" s="122" t="s">
        <v>2418</v>
      </c>
      <c r="M86" s="131" t="s">
        <v>2446</v>
      </c>
      <c r="N86" s="131" t="s">
        <v>2453</v>
      </c>
      <c r="O86" s="148" t="s">
        <v>2471</v>
      </c>
      <c r="P86" s="148"/>
      <c r="Q86" s="147" t="s">
        <v>2418</v>
      </c>
    </row>
    <row r="87" spans="1:17" s="93" customFormat="1" ht="18" x14ac:dyDescent="0.25">
      <c r="A87" s="148" t="str">
        <f>VLOOKUP(E87,'LISTADO ATM'!$A$2:$C$898,3,0)</f>
        <v>SUR</v>
      </c>
      <c r="B87" s="126" t="s">
        <v>2577</v>
      </c>
      <c r="C87" s="132">
        <v>44357.440486111111</v>
      </c>
      <c r="D87" s="132" t="s">
        <v>2180</v>
      </c>
      <c r="E87" s="121">
        <v>829</v>
      </c>
      <c r="F87" s="148" t="str">
        <f>VLOOKUP(E87,VIP!$A$2:$O13711,2,0)</f>
        <v>DRBR829</v>
      </c>
      <c r="G87" s="148" t="str">
        <f>VLOOKUP(E87,'LISTADO ATM'!$A$2:$B$897,2,0)</f>
        <v xml:space="preserve">ATM UNP Multicentro Sirena Baní </v>
      </c>
      <c r="H87" s="148" t="str">
        <f>VLOOKUP(E87,VIP!$A$2:$O18574,7,FALSE)</f>
        <v>Si</v>
      </c>
      <c r="I87" s="148" t="str">
        <f>VLOOKUP(E87,VIP!$A$2:$O10539,8,FALSE)</f>
        <v>Si</v>
      </c>
      <c r="J87" s="148" t="str">
        <f>VLOOKUP(E87,VIP!$A$2:$O10489,8,FALSE)</f>
        <v>Si</v>
      </c>
      <c r="K87" s="148" t="str">
        <f>VLOOKUP(E87,VIP!$A$2:$O14063,6,0)</f>
        <v>NO</v>
      </c>
      <c r="L87" s="122" t="s">
        <v>2466</v>
      </c>
      <c r="M87" s="131" t="s">
        <v>2446</v>
      </c>
      <c r="N87" s="131" t="s">
        <v>2453</v>
      </c>
      <c r="O87" s="148" t="s">
        <v>2455</v>
      </c>
      <c r="P87" s="148"/>
      <c r="Q87" s="147" t="s">
        <v>2466</v>
      </c>
    </row>
    <row r="88" spans="1:17" s="93" customFormat="1" ht="18" x14ac:dyDescent="0.25">
      <c r="A88" s="148" t="str">
        <f>VLOOKUP(E88,'LISTADO ATM'!$A$2:$C$898,3,0)</f>
        <v>DISTRITO NACIONAL</v>
      </c>
      <c r="B88" s="126" t="s">
        <v>2643</v>
      </c>
      <c r="C88" s="132">
        <v>44358.531006944446</v>
      </c>
      <c r="D88" s="132" t="s">
        <v>2180</v>
      </c>
      <c r="E88" s="121">
        <v>684</v>
      </c>
      <c r="F88" s="148" t="str">
        <f>VLOOKUP(E88,VIP!$A$2:$O13724,2,0)</f>
        <v>DRBR684</v>
      </c>
      <c r="G88" s="148" t="str">
        <f>VLOOKUP(E88,'LISTADO ATM'!$A$2:$B$897,2,0)</f>
        <v>ATM Estación Texaco Prolongación 27 Febrero</v>
      </c>
      <c r="H88" s="148" t="str">
        <f>VLOOKUP(E88,VIP!$A$2:$O18587,7,FALSE)</f>
        <v>NO</v>
      </c>
      <c r="I88" s="148" t="str">
        <f>VLOOKUP(E88,VIP!$A$2:$O10552,8,FALSE)</f>
        <v>NO</v>
      </c>
      <c r="J88" s="148" t="str">
        <f>VLOOKUP(E88,VIP!$A$2:$O10502,8,FALSE)</f>
        <v>NO</v>
      </c>
      <c r="K88" s="148" t="str">
        <f>VLOOKUP(E88,VIP!$A$2:$O14076,6,0)</f>
        <v>NO</v>
      </c>
      <c r="L88" s="122" t="s">
        <v>2466</v>
      </c>
      <c r="M88" s="131" t="s">
        <v>2446</v>
      </c>
      <c r="N88" s="131" t="s">
        <v>2560</v>
      </c>
      <c r="O88" s="148" t="s">
        <v>2455</v>
      </c>
      <c r="P88" s="148"/>
      <c r="Q88" s="147" t="s">
        <v>2466</v>
      </c>
    </row>
    <row r="89" spans="1:17" s="93" customFormat="1" ht="18" x14ac:dyDescent="0.25">
      <c r="A89" s="148" t="str">
        <f>VLOOKUP(E89,'LISTADO ATM'!$A$2:$C$898,3,0)</f>
        <v>NORTE</v>
      </c>
      <c r="B89" s="126" t="s">
        <v>2642</v>
      </c>
      <c r="C89" s="132">
        <v>44358.556331018517</v>
      </c>
      <c r="D89" s="132" t="s">
        <v>2181</v>
      </c>
      <c r="E89" s="121">
        <v>142</v>
      </c>
      <c r="F89" s="148" t="str">
        <f>VLOOKUP(E89,VIP!$A$2:$O13723,2,0)</f>
        <v>DRBR142</v>
      </c>
      <c r="G89" s="148" t="str">
        <f>VLOOKUP(E89,'LISTADO ATM'!$A$2:$B$897,2,0)</f>
        <v xml:space="preserve">ATM Centro de Caja Galerías Bonao </v>
      </c>
      <c r="H89" s="148" t="str">
        <f>VLOOKUP(E89,VIP!$A$2:$O18586,7,FALSE)</f>
        <v>Si</v>
      </c>
      <c r="I89" s="148" t="str">
        <f>VLOOKUP(E89,VIP!$A$2:$O10551,8,FALSE)</f>
        <v>Si</v>
      </c>
      <c r="J89" s="148" t="str">
        <f>VLOOKUP(E89,VIP!$A$2:$O10501,8,FALSE)</f>
        <v>Si</v>
      </c>
      <c r="K89" s="148" t="str">
        <f>VLOOKUP(E89,VIP!$A$2:$O14075,6,0)</f>
        <v>SI</v>
      </c>
      <c r="L89" s="122" t="s">
        <v>2466</v>
      </c>
      <c r="M89" s="131" t="s">
        <v>2446</v>
      </c>
      <c r="N89" s="131" t="s">
        <v>2453</v>
      </c>
      <c r="O89" s="148" t="s">
        <v>2562</v>
      </c>
      <c r="P89" s="148"/>
      <c r="Q89" s="147" t="s">
        <v>2466</v>
      </c>
    </row>
    <row r="90" spans="1:17" s="93" customFormat="1" ht="18" x14ac:dyDescent="0.25">
      <c r="A90" s="148" t="str">
        <f>VLOOKUP(E90,'LISTADO ATM'!$A$2:$C$898,3,0)</f>
        <v>NORTE</v>
      </c>
      <c r="B90" s="126" t="s">
        <v>2658</v>
      </c>
      <c r="C90" s="132">
        <v>44358.646886574075</v>
      </c>
      <c r="D90" s="132" t="s">
        <v>2180</v>
      </c>
      <c r="E90" s="121">
        <v>256</v>
      </c>
      <c r="F90" s="148" t="str">
        <f>VLOOKUP(E90,VIP!$A$2:$O13723,2,0)</f>
        <v>DRBR256</v>
      </c>
      <c r="G90" s="148" t="str">
        <f>VLOOKUP(E90,'LISTADO ATM'!$A$2:$B$897,2,0)</f>
        <v xml:space="preserve">ATM Oficina Licey Al Medio </v>
      </c>
      <c r="H90" s="148" t="str">
        <f>VLOOKUP(E90,VIP!$A$2:$O18586,7,FALSE)</f>
        <v>Si</v>
      </c>
      <c r="I90" s="148" t="str">
        <f>VLOOKUP(E90,VIP!$A$2:$O10551,8,FALSE)</f>
        <v>Si</v>
      </c>
      <c r="J90" s="148" t="str">
        <f>VLOOKUP(E90,VIP!$A$2:$O10501,8,FALSE)</f>
        <v>Si</v>
      </c>
      <c r="K90" s="148" t="str">
        <f>VLOOKUP(E90,VIP!$A$2:$O14075,6,0)</f>
        <v>NO</v>
      </c>
      <c r="L90" s="122" t="s">
        <v>2466</v>
      </c>
      <c r="M90" s="131" t="s">
        <v>2446</v>
      </c>
      <c r="N90" s="131" t="s">
        <v>2453</v>
      </c>
      <c r="O90" s="148" t="s">
        <v>2662</v>
      </c>
      <c r="P90" s="148"/>
      <c r="Q90" s="147" t="s">
        <v>2466</v>
      </c>
    </row>
  </sheetData>
  <autoFilter ref="A4:Q4">
    <sortState ref="A5:Q92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2:E45 E1:E4 E91:E1048576">
    <cfRule type="duplicateValues" dxfId="415" priority="432"/>
    <cfRule type="duplicateValues" dxfId="414" priority="446"/>
    <cfRule type="duplicateValues" dxfId="413" priority="636"/>
    <cfRule type="duplicateValues" dxfId="412" priority="640"/>
    <cfRule type="duplicateValues" dxfId="411" priority="645"/>
    <cfRule type="duplicateValues" dxfId="410" priority="647"/>
    <cfRule type="duplicateValues" dxfId="409" priority="683"/>
  </conditionalFormatting>
  <conditionalFormatting sqref="B42:B45 B1:B4 B91:B1048576">
    <cfRule type="duplicateValues" dxfId="408" priority="682"/>
  </conditionalFormatting>
  <conditionalFormatting sqref="B42:B45 B91:B1048576">
    <cfRule type="duplicateValues" dxfId="407" priority="669"/>
  </conditionalFormatting>
  <conditionalFormatting sqref="B42:B45 B1:B4 B91:B1048576">
    <cfRule type="duplicateValues" dxfId="406" priority="635"/>
    <cfRule type="duplicateValues" dxfId="405" priority="639"/>
  </conditionalFormatting>
  <conditionalFormatting sqref="B42:B45">
    <cfRule type="duplicateValues" dxfId="404" priority="431"/>
  </conditionalFormatting>
  <conditionalFormatting sqref="B42:B45">
    <cfRule type="duplicateValues" dxfId="403" priority="409"/>
  </conditionalFormatting>
  <conditionalFormatting sqref="E42:E45 E1:E4 E91:E1048576">
    <cfRule type="duplicateValues" dxfId="402" priority="408"/>
  </conditionalFormatting>
  <conditionalFormatting sqref="E42:E45 E91:E1048576">
    <cfRule type="duplicateValues" dxfId="401" priority="384"/>
  </conditionalFormatting>
  <conditionalFormatting sqref="B42:B45">
    <cfRule type="duplicateValues" dxfId="400" priority="368"/>
  </conditionalFormatting>
  <conditionalFormatting sqref="E42:E45">
    <cfRule type="duplicateValues" dxfId="399" priority="351"/>
  </conditionalFormatting>
  <conditionalFormatting sqref="E42:E45 E1:E16 E91:E1048576">
    <cfRule type="duplicateValues" dxfId="398" priority="333"/>
  </conditionalFormatting>
  <conditionalFormatting sqref="E17">
    <cfRule type="duplicateValues" dxfId="397" priority="326"/>
    <cfRule type="duplicateValues" dxfId="396" priority="327"/>
    <cfRule type="duplicateValues" dxfId="395" priority="328"/>
    <cfRule type="duplicateValues" dxfId="394" priority="329"/>
    <cfRule type="duplicateValues" dxfId="393" priority="330"/>
    <cfRule type="duplicateValues" dxfId="392" priority="331"/>
    <cfRule type="duplicateValues" dxfId="391" priority="332"/>
  </conditionalFormatting>
  <conditionalFormatting sqref="B17">
    <cfRule type="duplicateValues" dxfId="390" priority="325"/>
  </conditionalFormatting>
  <conditionalFormatting sqref="E17">
    <cfRule type="duplicateValues" dxfId="389" priority="320"/>
    <cfRule type="duplicateValues" dxfId="388" priority="321"/>
    <cfRule type="duplicateValues" dxfId="387" priority="322"/>
    <cfRule type="duplicateValues" dxfId="386" priority="323"/>
    <cfRule type="duplicateValues" dxfId="385" priority="324"/>
  </conditionalFormatting>
  <conditionalFormatting sqref="E17">
    <cfRule type="duplicateValues" dxfId="384" priority="319"/>
  </conditionalFormatting>
  <conditionalFormatting sqref="E17">
    <cfRule type="duplicateValues" dxfId="383" priority="318"/>
  </conditionalFormatting>
  <conditionalFormatting sqref="B17">
    <cfRule type="duplicateValues" dxfId="382" priority="317"/>
  </conditionalFormatting>
  <conditionalFormatting sqref="E17">
    <cfRule type="duplicateValues" dxfId="381" priority="316"/>
  </conditionalFormatting>
  <conditionalFormatting sqref="E17">
    <cfRule type="duplicateValues" dxfId="380" priority="315"/>
  </conditionalFormatting>
  <conditionalFormatting sqref="B42:B45 B1:B22 B91:B1048576">
    <cfRule type="duplicateValues" dxfId="379" priority="296"/>
  </conditionalFormatting>
  <conditionalFormatting sqref="E18:E22">
    <cfRule type="duplicateValues" dxfId="378" priority="125638"/>
    <cfRule type="duplicateValues" dxfId="377" priority="125639"/>
    <cfRule type="duplicateValues" dxfId="376" priority="125640"/>
    <cfRule type="duplicateValues" dxfId="375" priority="125641"/>
    <cfRule type="duplicateValues" dxfId="374" priority="125642"/>
    <cfRule type="duplicateValues" dxfId="373" priority="125643"/>
    <cfRule type="duplicateValues" dxfId="372" priority="125644"/>
  </conditionalFormatting>
  <conditionalFormatting sqref="B18:B22">
    <cfRule type="duplicateValues" dxfId="371" priority="125652"/>
  </conditionalFormatting>
  <conditionalFormatting sqref="E18:E22">
    <cfRule type="duplicateValues" dxfId="370" priority="125654"/>
    <cfRule type="duplicateValues" dxfId="369" priority="125655"/>
    <cfRule type="duplicateValues" dxfId="368" priority="125656"/>
    <cfRule type="duplicateValues" dxfId="367" priority="125657"/>
    <cfRule type="duplicateValues" dxfId="366" priority="125658"/>
  </conditionalFormatting>
  <conditionalFormatting sqref="E18:E22">
    <cfRule type="duplicateValues" dxfId="365" priority="125664"/>
  </conditionalFormatting>
  <conditionalFormatting sqref="E42:E45 E1:E22 E91:E1048576">
    <cfRule type="duplicateValues" dxfId="364" priority="295"/>
  </conditionalFormatting>
  <conditionalFormatting sqref="B23">
    <cfRule type="duplicateValues" dxfId="363" priority="294"/>
  </conditionalFormatting>
  <conditionalFormatting sqref="E23">
    <cfRule type="duplicateValues" dxfId="362" priority="287"/>
    <cfRule type="duplicateValues" dxfId="361" priority="288"/>
    <cfRule type="duplicateValues" dxfId="360" priority="289"/>
    <cfRule type="duplicateValues" dxfId="359" priority="290"/>
    <cfRule type="duplicateValues" dxfId="358" priority="291"/>
    <cfRule type="duplicateValues" dxfId="357" priority="292"/>
    <cfRule type="duplicateValues" dxfId="356" priority="293"/>
  </conditionalFormatting>
  <conditionalFormatting sqref="B23">
    <cfRule type="duplicateValues" dxfId="355" priority="286"/>
  </conditionalFormatting>
  <conditionalFormatting sqref="E23">
    <cfRule type="duplicateValues" dxfId="354" priority="281"/>
    <cfRule type="duplicateValues" dxfId="353" priority="282"/>
    <cfRule type="duplicateValues" dxfId="352" priority="283"/>
    <cfRule type="duplicateValues" dxfId="351" priority="284"/>
    <cfRule type="duplicateValues" dxfId="350" priority="285"/>
  </conditionalFormatting>
  <conditionalFormatting sqref="E23">
    <cfRule type="duplicateValues" dxfId="349" priority="280"/>
  </conditionalFormatting>
  <conditionalFormatting sqref="E23">
    <cfRule type="duplicateValues" dxfId="348" priority="279"/>
  </conditionalFormatting>
  <conditionalFormatting sqref="B24:B25 B27:B33">
    <cfRule type="duplicateValues" dxfId="347" priority="125751"/>
  </conditionalFormatting>
  <conditionalFormatting sqref="E24:E25 E27:E33">
    <cfRule type="duplicateValues" dxfId="346" priority="125752"/>
    <cfRule type="duplicateValues" dxfId="345" priority="125753"/>
    <cfRule type="duplicateValues" dxfId="344" priority="125754"/>
    <cfRule type="duplicateValues" dxfId="343" priority="125755"/>
    <cfRule type="duplicateValues" dxfId="342" priority="125756"/>
    <cfRule type="duplicateValues" dxfId="341" priority="125757"/>
    <cfRule type="duplicateValues" dxfId="340" priority="125758"/>
  </conditionalFormatting>
  <conditionalFormatting sqref="E24:E25 E27:E33">
    <cfRule type="duplicateValues" dxfId="339" priority="125759"/>
    <cfRule type="duplicateValues" dxfId="338" priority="125760"/>
    <cfRule type="duplicateValues" dxfId="337" priority="125761"/>
    <cfRule type="duplicateValues" dxfId="336" priority="125762"/>
    <cfRule type="duplicateValues" dxfId="335" priority="125763"/>
  </conditionalFormatting>
  <conditionalFormatting sqref="E24:E25 E27:E33">
    <cfRule type="duplicateValues" dxfId="334" priority="125764"/>
  </conditionalFormatting>
  <conditionalFormatting sqref="B26">
    <cfRule type="duplicateValues" dxfId="333" priority="262"/>
  </conditionalFormatting>
  <conditionalFormatting sqref="E26">
    <cfRule type="duplicateValues" dxfId="332" priority="255"/>
    <cfRule type="duplicateValues" dxfId="331" priority="256"/>
    <cfRule type="duplicateValues" dxfId="330" priority="257"/>
    <cfRule type="duplicateValues" dxfId="329" priority="258"/>
    <cfRule type="duplicateValues" dxfId="328" priority="259"/>
    <cfRule type="duplicateValues" dxfId="327" priority="260"/>
    <cfRule type="duplicateValues" dxfId="326" priority="261"/>
  </conditionalFormatting>
  <conditionalFormatting sqref="E26">
    <cfRule type="duplicateValues" dxfId="325" priority="250"/>
    <cfRule type="duplicateValues" dxfId="324" priority="251"/>
    <cfRule type="duplicateValues" dxfId="323" priority="252"/>
    <cfRule type="duplicateValues" dxfId="322" priority="253"/>
    <cfRule type="duplicateValues" dxfId="321" priority="254"/>
  </conditionalFormatting>
  <conditionalFormatting sqref="E26">
    <cfRule type="duplicateValues" dxfId="320" priority="249"/>
  </conditionalFormatting>
  <conditionalFormatting sqref="B34:B45">
    <cfRule type="duplicateValues" dxfId="319" priority="125817"/>
  </conditionalFormatting>
  <conditionalFormatting sqref="E34:E45">
    <cfRule type="duplicateValues" dxfId="318" priority="125818"/>
    <cfRule type="duplicateValues" dxfId="317" priority="125819"/>
    <cfRule type="duplicateValues" dxfId="316" priority="125820"/>
    <cfRule type="duplicateValues" dxfId="315" priority="125821"/>
    <cfRule type="duplicateValues" dxfId="314" priority="125822"/>
    <cfRule type="duplicateValues" dxfId="313" priority="125823"/>
    <cfRule type="duplicateValues" dxfId="312" priority="125824"/>
  </conditionalFormatting>
  <conditionalFormatting sqref="E34:E45">
    <cfRule type="duplicateValues" dxfId="311" priority="125825"/>
    <cfRule type="duplicateValues" dxfId="310" priority="125826"/>
    <cfRule type="duplicateValues" dxfId="309" priority="125827"/>
    <cfRule type="duplicateValues" dxfId="308" priority="125828"/>
    <cfRule type="duplicateValues" dxfId="307" priority="125829"/>
  </conditionalFormatting>
  <conditionalFormatting sqref="E34:E45">
    <cfRule type="duplicateValues" dxfId="306" priority="125830"/>
  </conditionalFormatting>
  <conditionalFormatting sqref="E46:E56">
    <cfRule type="duplicateValues" dxfId="305" priority="228"/>
    <cfRule type="duplicateValues" dxfId="304" priority="229"/>
    <cfRule type="duplicateValues" dxfId="303" priority="230"/>
    <cfRule type="duplicateValues" dxfId="302" priority="231"/>
    <cfRule type="duplicateValues" dxfId="301" priority="232"/>
    <cfRule type="duplicateValues" dxfId="300" priority="233"/>
    <cfRule type="duplicateValues" dxfId="299" priority="234"/>
  </conditionalFormatting>
  <conditionalFormatting sqref="B46:B56">
    <cfRule type="duplicateValues" dxfId="298" priority="227"/>
  </conditionalFormatting>
  <conditionalFormatting sqref="B46:B56">
    <cfRule type="duplicateValues" dxfId="297" priority="226"/>
  </conditionalFormatting>
  <conditionalFormatting sqref="B46:B56">
    <cfRule type="duplicateValues" dxfId="296" priority="224"/>
    <cfRule type="duplicateValues" dxfId="295" priority="225"/>
  </conditionalFormatting>
  <conditionalFormatting sqref="B46:B56">
    <cfRule type="duplicateValues" dxfId="294" priority="223"/>
  </conditionalFormatting>
  <conditionalFormatting sqref="B46:B56">
    <cfRule type="duplicateValues" dxfId="293" priority="222"/>
  </conditionalFormatting>
  <conditionalFormatting sqref="E46:E56">
    <cfRule type="duplicateValues" dxfId="292" priority="221"/>
  </conditionalFormatting>
  <conditionalFormatting sqref="E46:E56">
    <cfRule type="duplicateValues" dxfId="291" priority="220"/>
  </conditionalFormatting>
  <conditionalFormatting sqref="B46:B56">
    <cfRule type="duplicateValues" dxfId="290" priority="219"/>
  </conditionalFormatting>
  <conditionalFormatting sqref="E46:E56">
    <cfRule type="duplicateValues" dxfId="289" priority="218"/>
  </conditionalFormatting>
  <conditionalFormatting sqref="E46:E56">
    <cfRule type="duplicateValues" dxfId="288" priority="217"/>
  </conditionalFormatting>
  <conditionalFormatting sqref="B46:B56">
    <cfRule type="duplicateValues" dxfId="287" priority="216"/>
  </conditionalFormatting>
  <conditionalFormatting sqref="E46:E56">
    <cfRule type="duplicateValues" dxfId="286" priority="215"/>
  </conditionalFormatting>
  <conditionalFormatting sqref="B46:B56">
    <cfRule type="duplicateValues" dxfId="285" priority="214"/>
  </conditionalFormatting>
  <conditionalFormatting sqref="E46:E56">
    <cfRule type="duplicateValues" dxfId="284" priority="207"/>
    <cfRule type="duplicateValues" dxfId="283" priority="208"/>
    <cfRule type="duplicateValues" dxfId="282" priority="209"/>
    <cfRule type="duplicateValues" dxfId="281" priority="210"/>
    <cfRule type="duplicateValues" dxfId="280" priority="211"/>
    <cfRule type="duplicateValues" dxfId="279" priority="212"/>
    <cfRule type="duplicateValues" dxfId="278" priority="213"/>
  </conditionalFormatting>
  <conditionalFormatting sqref="E46:E56">
    <cfRule type="duplicateValues" dxfId="277" priority="202"/>
    <cfRule type="duplicateValues" dxfId="276" priority="203"/>
    <cfRule type="duplicateValues" dxfId="275" priority="204"/>
    <cfRule type="duplicateValues" dxfId="274" priority="205"/>
    <cfRule type="duplicateValues" dxfId="273" priority="206"/>
  </conditionalFormatting>
  <conditionalFormatting sqref="E46:E56">
    <cfRule type="duplicateValues" dxfId="272" priority="201"/>
  </conditionalFormatting>
  <conditionalFormatting sqref="E91:E1048576 E1:E56">
    <cfRule type="duplicateValues" dxfId="271" priority="200"/>
  </conditionalFormatting>
  <conditionalFormatting sqref="B91:B1048576 B1:B56">
    <cfRule type="duplicateValues" dxfId="270" priority="199"/>
  </conditionalFormatting>
  <conditionalFormatting sqref="E57:E70">
    <cfRule type="duplicateValues" dxfId="269" priority="192"/>
    <cfRule type="duplicateValues" dxfId="268" priority="193"/>
    <cfRule type="duplicateValues" dxfId="267" priority="194"/>
    <cfRule type="duplicateValues" dxfId="266" priority="195"/>
    <cfRule type="duplicateValues" dxfId="265" priority="196"/>
    <cfRule type="duplicateValues" dxfId="264" priority="197"/>
    <cfRule type="duplicateValues" dxfId="263" priority="198"/>
  </conditionalFormatting>
  <conditionalFormatting sqref="B57:B70">
    <cfRule type="duplicateValues" dxfId="262" priority="191"/>
  </conditionalFormatting>
  <conditionalFormatting sqref="B57:B70">
    <cfRule type="duplicateValues" dxfId="261" priority="190"/>
  </conditionalFormatting>
  <conditionalFormatting sqref="B57:B70">
    <cfRule type="duplicateValues" dxfId="260" priority="188"/>
    <cfRule type="duplicateValues" dxfId="259" priority="189"/>
  </conditionalFormatting>
  <conditionalFormatting sqref="B57:B70">
    <cfRule type="duplicateValues" dxfId="258" priority="187"/>
  </conditionalFormatting>
  <conditionalFormatting sqref="B57:B70">
    <cfRule type="duplicateValues" dxfId="257" priority="186"/>
  </conditionalFormatting>
  <conditionalFormatting sqref="E57:E70">
    <cfRule type="duplicateValues" dxfId="256" priority="185"/>
  </conditionalFormatting>
  <conditionalFormatting sqref="E57:E70">
    <cfRule type="duplicateValues" dxfId="255" priority="184"/>
  </conditionalFormatting>
  <conditionalFormatting sqref="B57:B70">
    <cfRule type="duplicateValues" dxfId="254" priority="183"/>
  </conditionalFormatting>
  <conditionalFormatting sqref="E57:E70">
    <cfRule type="duplicateValues" dxfId="253" priority="182"/>
  </conditionalFormatting>
  <conditionalFormatting sqref="E57:E70">
    <cfRule type="duplicateValues" dxfId="252" priority="181"/>
  </conditionalFormatting>
  <conditionalFormatting sqref="B57:B70">
    <cfRule type="duplicateValues" dxfId="251" priority="180"/>
  </conditionalFormatting>
  <conditionalFormatting sqref="E57:E70">
    <cfRule type="duplicateValues" dxfId="250" priority="179"/>
  </conditionalFormatting>
  <conditionalFormatting sqref="B57:B70">
    <cfRule type="duplicateValues" dxfId="249" priority="178"/>
  </conditionalFormatting>
  <conditionalFormatting sqref="E57:E70">
    <cfRule type="duplicateValues" dxfId="248" priority="171"/>
    <cfRule type="duplicateValues" dxfId="247" priority="172"/>
    <cfRule type="duplicateValues" dxfId="246" priority="173"/>
    <cfRule type="duplicateValues" dxfId="245" priority="174"/>
    <cfRule type="duplicateValues" dxfId="244" priority="175"/>
    <cfRule type="duplicateValues" dxfId="243" priority="176"/>
    <cfRule type="duplicateValues" dxfId="242" priority="177"/>
  </conditionalFormatting>
  <conditionalFormatting sqref="E57:E70">
    <cfRule type="duplicateValues" dxfId="241" priority="166"/>
    <cfRule type="duplicateValues" dxfId="240" priority="167"/>
    <cfRule type="duplicateValues" dxfId="239" priority="168"/>
    <cfRule type="duplicateValues" dxfId="238" priority="169"/>
    <cfRule type="duplicateValues" dxfId="237" priority="170"/>
  </conditionalFormatting>
  <conditionalFormatting sqref="E57:E70">
    <cfRule type="duplicateValues" dxfId="236" priority="165"/>
  </conditionalFormatting>
  <conditionalFormatting sqref="E57:E70">
    <cfRule type="duplicateValues" dxfId="235" priority="164"/>
  </conditionalFormatting>
  <conditionalFormatting sqref="B57:B70">
    <cfRule type="duplicateValues" dxfId="234" priority="163"/>
  </conditionalFormatting>
  <conditionalFormatting sqref="E91:E1048576 E1:E70">
    <cfRule type="duplicateValues" dxfId="233" priority="162"/>
  </conditionalFormatting>
  <conditionalFormatting sqref="E71:E81">
    <cfRule type="duplicateValues" dxfId="232" priority="155"/>
    <cfRule type="duplicateValues" dxfId="231" priority="156"/>
    <cfRule type="duplicateValues" dxfId="230" priority="157"/>
    <cfRule type="duplicateValues" dxfId="229" priority="158"/>
    <cfRule type="duplicateValues" dxfId="228" priority="159"/>
    <cfRule type="duplicateValues" dxfId="227" priority="160"/>
    <cfRule type="duplicateValues" dxfId="226" priority="161"/>
  </conditionalFormatting>
  <conditionalFormatting sqref="B71:B81">
    <cfRule type="duplicateValues" dxfId="225" priority="154"/>
  </conditionalFormatting>
  <conditionalFormatting sqref="B71:B81">
    <cfRule type="duplicateValues" dxfId="224" priority="153"/>
  </conditionalFormatting>
  <conditionalFormatting sqref="B71:B81">
    <cfRule type="duplicateValues" dxfId="223" priority="151"/>
    <cfRule type="duplicateValues" dxfId="222" priority="152"/>
  </conditionalFormatting>
  <conditionalFormatting sqref="B71:B81">
    <cfRule type="duplicateValues" dxfId="221" priority="150"/>
  </conditionalFormatting>
  <conditionalFormatting sqref="B71:B81">
    <cfRule type="duplicateValues" dxfId="220" priority="149"/>
  </conditionalFormatting>
  <conditionalFormatting sqref="E71:E81">
    <cfRule type="duplicateValues" dxfId="219" priority="148"/>
  </conditionalFormatting>
  <conditionalFormatting sqref="E71:E81">
    <cfRule type="duplicateValues" dxfId="218" priority="147"/>
  </conditionalFormatting>
  <conditionalFormatting sqref="B71:B81">
    <cfRule type="duplicateValues" dxfId="217" priority="146"/>
  </conditionalFormatting>
  <conditionalFormatting sqref="E71:E81">
    <cfRule type="duplicateValues" dxfId="216" priority="145"/>
  </conditionalFormatting>
  <conditionalFormatting sqref="E71:E81">
    <cfRule type="duplicateValues" dxfId="215" priority="144"/>
  </conditionalFormatting>
  <conditionalFormatting sqref="B71:B81">
    <cfRule type="duplicateValues" dxfId="214" priority="143"/>
  </conditionalFormatting>
  <conditionalFormatting sqref="E71:E81">
    <cfRule type="duplicateValues" dxfId="213" priority="142"/>
  </conditionalFormatting>
  <conditionalFormatting sqref="B71:B81">
    <cfRule type="duplicateValues" dxfId="212" priority="141"/>
  </conditionalFormatting>
  <conditionalFormatting sqref="E71:E81">
    <cfRule type="duplicateValues" dxfId="211" priority="134"/>
    <cfRule type="duplicateValues" dxfId="210" priority="135"/>
    <cfRule type="duplicateValues" dxfId="209" priority="136"/>
    <cfRule type="duplicateValues" dxfId="208" priority="137"/>
    <cfRule type="duplicateValues" dxfId="207" priority="138"/>
    <cfRule type="duplicateValues" dxfId="206" priority="139"/>
    <cfRule type="duplicateValues" dxfId="205" priority="140"/>
  </conditionalFormatting>
  <conditionalFormatting sqref="E71:E81">
    <cfRule type="duplicateValues" dxfId="204" priority="129"/>
    <cfRule type="duplicateValues" dxfId="203" priority="130"/>
    <cfRule type="duplicateValues" dxfId="202" priority="131"/>
    <cfRule type="duplicateValues" dxfId="201" priority="132"/>
    <cfRule type="duplicateValues" dxfId="200" priority="133"/>
  </conditionalFormatting>
  <conditionalFormatting sqref="E71:E81">
    <cfRule type="duplicateValues" dxfId="199" priority="128"/>
  </conditionalFormatting>
  <conditionalFormatting sqref="E71:E81">
    <cfRule type="duplicateValues" dxfId="198" priority="127"/>
  </conditionalFormatting>
  <conditionalFormatting sqref="B71:B81">
    <cfRule type="duplicateValues" dxfId="197" priority="126"/>
  </conditionalFormatting>
  <conditionalFormatting sqref="E71:E81">
    <cfRule type="duplicateValues" dxfId="196" priority="125"/>
  </conditionalFormatting>
  <conditionalFormatting sqref="E91:E1048576 E1:E81">
    <cfRule type="duplicateValues" dxfId="195" priority="124"/>
  </conditionalFormatting>
  <conditionalFormatting sqref="E82:E84">
    <cfRule type="duplicateValues" dxfId="194" priority="117"/>
    <cfRule type="duplicateValues" dxfId="193" priority="118"/>
    <cfRule type="duplicateValues" dxfId="192" priority="119"/>
    <cfRule type="duplicateValues" dxfId="191" priority="120"/>
    <cfRule type="duplicateValues" dxfId="190" priority="121"/>
    <cfRule type="duplicateValues" dxfId="189" priority="122"/>
    <cfRule type="duplicateValues" dxfId="188" priority="123"/>
  </conditionalFormatting>
  <conditionalFormatting sqref="B82:B84">
    <cfRule type="duplicateValues" dxfId="187" priority="116"/>
  </conditionalFormatting>
  <conditionalFormatting sqref="B82:B84">
    <cfRule type="duplicateValues" dxfId="186" priority="115"/>
  </conditionalFormatting>
  <conditionalFormatting sqref="B82:B84">
    <cfRule type="duplicateValues" dxfId="185" priority="113"/>
    <cfRule type="duplicateValues" dxfId="184" priority="114"/>
  </conditionalFormatting>
  <conditionalFormatting sqref="B82:B84">
    <cfRule type="duplicateValues" dxfId="183" priority="112"/>
  </conditionalFormatting>
  <conditionalFormatting sqref="B82:B84">
    <cfRule type="duplicateValues" dxfId="182" priority="111"/>
  </conditionalFormatting>
  <conditionalFormatting sqref="E82:E84">
    <cfRule type="duplicateValues" dxfId="181" priority="110"/>
  </conditionalFormatting>
  <conditionalFormatting sqref="E82:E84">
    <cfRule type="duplicateValues" dxfId="180" priority="109"/>
  </conditionalFormatting>
  <conditionalFormatting sqref="B82:B84">
    <cfRule type="duplicateValues" dxfId="179" priority="108"/>
  </conditionalFormatting>
  <conditionalFormatting sqref="E82:E84">
    <cfRule type="duplicateValues" dxfId="178" priority="107"/>
  </conditionalFormatting>
  <conditionalFormatting sqref="E82:E84">
    <cfRule type="duplicateValues" dxfId="177" priority="106"/>
  </conditionalFormatting>
  <conditionalFormatting sqref="B82:B84">
    <cfRule type="duplicateValues" dxfId="176" priority="105"/>
  </conditionalFormatting>
  <conditionalFormatting sqref="E82:E84">
    <cfRule type="duplicateValues" dxfId="175" priority="104"/>
  </conditionalFormatting>
  <conditionalFormatting sqref="B82:B84">
    <cfRule type="duplicateValues" dxfId="174" priority="103"/>
  </conditionalFormatting>
  <conditionalFormatting sqref="E82:E84">
    <cfRule type="duplicateValues" dxfId="173" priority="96"/>
    <cfRule type="duplicateValues" dxfId="172" priority="97"/>
    <cfRule type="duplicateValues" dxfId="171" priority="98"/>
    <cfRule type="duplicateValues" dxfId="170" priority="99"/>
    <cfRule type="duplicateValues" dxfId="169" priority="100"/>
    <cfRule type="duplicateValues" dxfId="168" priority="101"/>
    <cfRule type="duplicateValues" dxfId="167" priority="102"/>
  </conditionalFormatting>
  <conditionalFormatting sqref="E82:E84">
    <cfRule type="duplicateValues" dxfId="166" priority="91"/>
    <cfRule type="duplicateValues" dxfId="165" priority="92"/>
    <cfRule type="duplicateValues" dxfId="164" priority="93"/>
    <cfRule type="duplicateValues" dxfId="163" priority="94"/>
    <cfRule type="duplicateValues" dxfId="162" priority="95"/>
  </conditionalFormatting>
  <conditionalFormatting sqref="E82:E84">
    <cfRule type="duplicateValues" dxfId="161" priority="90"/>
  </conditionalFormatting>
  <conditionalFormatting sqref="E82:E84">
    <cfRule type="duplicateValues" dxfId="160" priority="89"/>
  </conditionalFormatting>
  <conditionalFormatting sqref="B82:B84">
    <cfRule type="duplicateValues" dxfId="159" priority="88"/>
  </conditionalFormatting>
  <conditionalFormatting sqref="E82:E84">
    <cfRule type="duplicateValues" dxfId="158" priority="87"/>
  </conditionalFormatting>
  <conditionalFormatting sqref="E82:E84">
    <cfRule type="duplicateValues" dxfId="157" priority="86"/>
  </conditionalFormatting>
  <conditionalFormatting sqref="E91:E1048576 E1:E84">
    <cfRule type="duplicateValues" dxfId="156" priority="85"/>
  </conditionalFormatting>
  <conditionalFormatting sqref="B91:B1048576 B1:B84">
    <cfRule type="duplicateValues" dxfId="155" priority="84"/>
  </conditionalFormatting>
  <conditionalFormatting sqref="E85">
    <cfRule type="duplicateValues" dxfId="154" priority="77"/>
    <cfRule type="duplicateValues" dxfId="153" priority="78"/>
    <cfRule type="duplicateValues" dxfId="152" priority="79"/>
    <cfRule type="duplicateValues" dxfId="151" priority="80"/>
    <cfRule type="duplicateValues" dxfId="150" priority="81"/>
    <cfRule type="duplicateValues" dxfId="149" priority="82"/>
    <cfRule type="duplicateValues" dxfId="148" priority="83"/>
  </conditionalFormatting>
  <conditionalFormatting sqref="B85">
    <cfRule type="duplicateValues" dxfId="147" priority="76"/>
  </conditionalFormatting>
  <conditionalFormatting sqref="B85">
    <cfRule type="duplicateValues" dxfId="146" priority="75"/>
  </conditionalFormatting>
  <conditionalFormatting sqref="B85">
    <cfRule type="duplicateValues" dxfId="145" priority="73"/>
    <cfRule type="duplicateValues" dxfId="144" priority="74"/>
  </conditionalFormatting>
  <conditionalFormatting sqref="B85">
    <cfRule type="duplicateValues" dxfId="143" priority="72"/>
  </conditionalFormatting>
  <conditionalFormatting sqref="B85">
    <cfRule type="duplicateValues" dxfId="142" priority="71"/>
  </conditionalFormatting>
  <conditionalFormatting sqref="E85">
    <cfRule type="duplicateValues" dxfId="141" priority="70"/>
  </conditionalFormatting>
  <conditionalFormatting sqref="E85">
    <cfRule type="duplicateValues" dxfId="140" priority="69"/>
  </conditionalFormatting>
  <conditionalFormatting sqref="B85">
    <cfRule type="duplicateValues" dxfId="139" priority="68"/>
  </conditionalFormatting>
  <conditionalFormatting sqref="E85">
    <cfRule type="duplicateValues" dxfId="138" priority="67"/>
  </conditionalFormatting>
  <conditionalFormatting sqref="E85">
    <cfRule type="duplicateValues" dxfId="137" priority="66"/>
  </conditionalFormatting>
  <conditionalFormatting sqref="B85">
    <cfRule type="duplicateValues" dxfId="136" priority="65"/>
  </conditionalFormatting>
  <conditionalFormatting sqref="E85">
    <cfRule type="duplicateValues" dxfId="135" priority="64"/>
  </conditionalFormatting>
  <conditionalFormatting sqref="B85">
    <cfRule type="duplicateValues" dxfId="134" priority="63"/>
  </conditionalFormatting>
  <conditionalFormatting sqref="E85">
    <cfRule type="duplicateValues" dxfId="133" priority="56"/>
    <cfRule type="duplicateValues" dxfId="132" priority="57"/>
    <cfRule type="duplicateValues" dxfId="131" priority="58"/>
    <cfRule type="duplicateValues" dxfId="130" priority="59"/>
    <cfRule type="duplicateValues" dxfId="129" priority="60"/>
    <cfRule type="duplicateValues" dxfId="128" priority="61"/>
    <cfRule type="duplicateValues" dxfId="127" priority="62"/>
  </conditionalFormatting>
  <conditionalFormatting sqref="E85">
    <cfRule type="duplicateValues" dxfId="126" priority="51"/>
    <cfRule type="duplicateValues" dxfId="125" priority="52"/>
    <cfRule type="duplicateValues" dxfId="124" priority="53"/>
    <cfRule type="duplicateValues" dxfId="123" priority="54"/>
    <cfRule type="duplicateValues" dxfId="122" priority="55"/>
  </conditionalFormatting>
  <conditionalFormatting sqref="E85">
    <cfRule type="duplicateValues" dxfId="121" priority="50"/>
  </conditionalFormatting>
  <conditionalFormatting sqref="E85">
    <cfRule type="duplicateValues" dxfId="120" priority="49"/>
  </conditionalFormatting>
  <conditionalFormatting sqref="B85">
    <cfRule type="duplicateValues" dxfId="119" priority="48"/>
  </conditionalFormatting>
  <conditionalFormatting sqref="E85">
    <cfRule type="duplicateValues" dxfId="118" priority="47"/>
  </conditionalFormatting>
  <conditionalFormatting sqref="E85">
    <cfRule type="duplicateValues" dxfId="117" priority="46"/>
  </conditionalFormatting>
  <conditionalFormatting sqref="E85">
    <cfRule type="duplicateValues" dxfId="116" priority="45"/>
  </conditionalFormatting>
  <conditionalFormatting sqref="B85">
    <cfRule type="duplicateValues" dxfId="115" priority="44"/>
  </conditionalFormatting>
  <conditionalFormatting sqref="B91:B1048576 B1:B85">
    <cfRule type="duplicateValues" dxfId="114" priority="43"/>
  </conditionalFormatting>
  <conditionalFormatting sqref="E86:E90">
    <cfRule type="duplicateValues" dxfId="113" priority="36"/>
    <cfRule type="duplicateValues" dxfId="112" priority="37"/>
    <cfRule type="duplicateValues" dxfId="111" priority="38"/>
    <cfRule type="duplicateValues" dxfId="110" priority="39"/>
    <cfRule type="duplicateValues" dxfId="109" priority="40"/>
    <cfRule type="duplicateValues" dxfId="108" priority="41"/>
    <cfRule type="duplicateValues" dxfId="107" priority="42"/>
  </conditionalFormatting>
  <conditionalFormatting sqref="B86:B90">
    <cfRule type="duplicateValues" dxfId="106" priority="35"/>
  </conditionalFormatting>
  <conditionalFormatting sqref="B86:B90">
    <cfRule type="duplicateValues" dxfId="105" priority="34"/>
  </conditionalFormatting>
  <conditionalFormatting sqref="B86:B90">
    <cfRule type="duplicateValues" dxfId="104" priority="32"/>
    <cfRule type="duplicateValues" dxfId="103" priority="33"/>
  </conditionalFormatting>
  <conditionalFormatting sqref="B86:B90">
    <cfRule type="duplicateValues" dxfId="102" priority="31"/>
  </conditionalFormatting>
  <conditionalFormatting sqref="B86:B90">
    <cfRule type="duplicateValues" dxfId="101" priority="30"/>
  </conditionalFormatting>
  <conditionalFormatting sqref="E86:E90">
    <cfRule type="duplicateValues" dxfId="100" priority="29"/>
  </conditionalFormatting>
  <conditionalFormatting sqref="E86:E90">
    <cfRule type="duplicateValues" dxfId="99" priority="28"/>
  </conditionalFormatting>
  <conditionalFormatting sqref="B86:B90">
    <cfRule type="duplicateValues" dxfId="98" priority="27"/>
  </conditionalFormatting>
  <conditionalFormatting sqref="E86:E90">
    <cfRule type="duplicateValues" dxfId="97" priority="26"/>
  </conditionalFormatting>
  <conditionalFormatting sqref="E86:E90">
    <cfRule type="duplicateValues" dxfId="96" priority="25"/>
  </conditionalFormatting>
  <conditionalFormatting sqref="B86:B90">
    <cfRule type="duplicateValues" dxfId="95" priority="24"/>
  </conditionalFormatting>
  <conditionalFormatting sqref="E86:E90">
    <cfRule type="duplicateValues" dxfId="94" priority="23"/>
  </conditionalFormatting>
  <conditionalFormatting sqref="B86:B90">
    <cfRule type="duplicateValues" dxfId="93" priority="22"/>
  </conditionalFormatting>
  <conditionalFormatting sqref="E86:E90">
    <cfRule type="duplicateValues" dxfId="92" priority="15"/>
    <cfRule type="duplicateValues" dxfId="91" priority="16"/>
    <cfRule type="duplicateValues" dxfId="90" priority="17"/>
    <cfRule type="duplicateValues" dxfId="89" priority="18"/>
    <cfRule type="duplicateValues" dxfId="88" priority="19"/>
    <cfRule type="duplicateValues" dxfId="87" priority="20"/>
    <cfRule type="duplicateValues" dxfId="86" priority="21"/>
  </conditionalFormatting>
  <conditionalFormatting sqref="E86:E90">
    <cfRule type="duplicateValues" dxfId="85" priority="10"/>
    <cfRule type="duplicateValues" dxfId="84" priority="11"/>
    <cfRule type="duplicateValues" dxfId="83" priority="12"/>
    <cfRule type="duplicateValues" dxfId="82" priority="13"/>
    <cfRule type="duplicateValues" dxfId="81" priority="14"/>
  </conditionalFormatting>
  <conditionalFormatting sqref="E86:E90">
    <cfRule type="duplicateValues" dxfId="80" priority="9"/>
  </conditionalFormatting>
  <conditionalFormatting sqref="E86:E90">
    <cfRule type="duplicateValues" dxfId="79" priority="8"/>
  </conditionalFormatting>
  <conditionalFormatting sqref="B86:B90">
    <cfRule type="duplicateValues" dxfId="78" priority="7"/>
  </conditionalFormatting>
  <conditionalFormatting sqref="E86:E90">
    <cfRule type="duplicateValues" dxfId="77" priority="6"/>
  </conditionalFormatting>
  <conditionalFormatting sqref="E86:E90">
    <cfRule type="duplicateValues" dxfId="76" priority="5"/>
  </conditionalFormatting>
  <conditionalFormatting sqref="E86:E90">
    <cfRule type="duplicateValues" dxfId="75" priority="4"/>
  </conditionalFormatting>
  <conditionalFormatting sqref="B86:B90">
    <cfRule type="duplicateValues" dxfId="74" priority="3"/>
  </conditionalFormatting>
  <conditionalFormatting sqref="B86:B90">
    <cfRule type="duplicateValues" dxfId="73" priority="2"/>
  </conditionalFormatting>
  <conditionalFormatting sqref="E1:E1048576">
    <cfRule type="duplicateValues" dxfId="72" priority="1"/>
  </conditionalFormatting>
  <conditionalFormatting sqref="E5:E16">
    <cfRule type="duplicateValues" dxfId="13" priority="126207"/>
    <cfRule type="duplicateValues" dxfId="12" priority="126208"/>
    <cfRule type="duplicateValues" dxfId="11" priority="126209"/>
    <cfRule type="duplicateValues" dxfId="10" priority="126210"/>
    <cfRule type="duplicateValues" dxfId="9" priority="126211"/>
    <cfRule type="duplicateValues" dxfId="8" priority="126212"/>
    <cfRule type="duplicateValues" dxfId="7" priority="126213"/>
  </conditionalFormatting>
  <conditionalFormatting sqref="B5:B16">
    <cfRule type="duplicateValues" dxfId="6" priority="126214"/>
  </conditionalFormatting>
  <conditionalFormatting sqref="E5:E16">
    <cfRule type="duplicateValues" dxfId="5" priority="126215"/>
    <cfRule type="duplicateValues" dxfId="4" priority="126216"/>
    <cfRule type="duplicateValues" dxfId="3" priority="126217"/>
    <cfRule type="duplicateValues" dxfId="2" priority="126218"/>
    <cfRule type="duplicateValues" dxfId="1" priority="126219"/>
  </conditionalFormatting>
  <conditionalFormatting sqref="E5:E16">
    <cfRule type="duplicateValues" dxfId="0" priority="1262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topLeftCell="A7" zoomScale="70" zoomScaleNormal="70" workbookViewId="0">
      <selection activeCell="B19" sqref="B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2557</v>
      </c>
      <c r="G1" s="181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39" t="s">
        <v>2556</v>
      </c>
      <c r="G2" s="138">
        <f>G3+G4</f>
        <v>86</v>
      </c>
      <c r="H2" s="139" t="s">
        <v>2570</v>
      </c>
      <c r="I2" s="138">
        <f>COUNTIF(A:E,"Abastecido")</f>
        <v>9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39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47</v>
      </c>
      <c r="H4" s="139" t="s">
        <v>2569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77" t="s">
        <v>2415</v>
      </c>
      <c r="B7" s="178"/>
      <c r="C7" s="178"/>
      <c r="D7" s="178"/>
      <c r="E7" s="179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259</v>
      </c>
      <c r="C9" s="124" t="str">
        <f>VLOOKUP(B9,'[1]LISTADO ATM'!$A$2:$B$822,2,0)</f>
        <v>ATM Senado de la Republica</v>
      </c>
      <c r="D9" s="125" t="s">
        <v>2550</v>
      </c>
      <c r="E9" s="128">
        <v>3335916280</v>
      </c>
    </row>
    <row r="10" spans="1:9" ht="18" x14ac:dyDescent="0.25">
      <c r="A10" s="137" t="str">
        <f>VLOOKUP(B10,'[1]LISTADO ATM'!$A$2:$C$822,3,0)</f>
        <v>DISTRITO NACIONAL</v>
      </c>
      <c r="B10" s="124">
        <v>745</v>
      </c>
      <c r="C10" s="124" t="str">
        <f>VLOOKUP(B10,'[1]LISTADO ATM'!$A$2:$B$822,2,0)</f>
        <v xml:space="preserve">ATM Oficina Ave. Duarte </v>
      </c>
      <c r="D10" s="125" t="s">
        <v>2550</v>
      </c>
      <c r="E10" s="128">
        <v>3335916485</v>
      </c>
    </row>
    <row r="11" spans="1:9" ht="18" x14ac:dyDescent="0.25">
      <c r="A11" s="137" t="str">
        <f>VLOOKUP(B11,'[1]LISTADO ATM'!$A$2:$C$822,3,0)</f>
        <v>ESTE</v>
      </c>
      <c r="B11" s="124">
        <v>630</v>
      </c>
      <c r="C11" s="124" t="str">
        <f>VLOOKUP(B11,'[1]LISTADO ATM'!$A$2:$B$822,2,0)</f>
        <v xml:space="preserve">ATM Oficina Plaza Zaglul (SPM) </v>
      </c>
      <c r="D11" s="125" t="s">
        <v>2550</v>
      </c>
      <c r="E11" s="128" t="s">
        <v>2637</v>
      </c>
    </row>
    <row r="12" spans="1:9" ht="18" x14ac:dyDescent="0.25">
      <c r="A12" s="137" t="str">
        <f>VLOOKUP(B12,'[1]LISTADO ATM'!$A$2:$C$822,3,0)</f>
        <v>SUR</v>
      </c>
      <c r="B12" s="124">
        <v>44</v>
      </c>
      <c r="C12" s="124" t="str">
        <f>VLOOKUP(B12,'[1]LISTADO ATM'!$A$2:$B$822,2,0)</f>
        <v xml:space="preserve">ATM Oficina Pedernales </v>
      </c>
      <c r="D12" s="125" t="s">
        <v>2550</v>
      </c>
      <c r="E12" s="128" t="s">
        <v>2638</v>
      </c>
    </row>
    <row r="13" spans="1:9" ht="18.75" customHeight="1" x14ac:dyDescent="0.25">
      <c r="A13" s="137" t="str">
        <f>VLOOKUP(B13,'[1]LISTADO ATM'!$A$2:$C$822,3,0)</f>
        <v>DISTRITO NACIONAL</v>
      </c>
      <c r="B13" s="124">
        <v>354</v>
      </c>
      <c r="C13" s="124" t="str">
        <f>VLOOKUP(B13,'[1]LISTADO ATM'!$A$2:$B$822,2,0)</f>
        <v xml:space="preserve">ATM Oficina Núñez de Cáceres II </v>
      </c>
      <c r="D13" s="125" t="s">
        <v>2550</v>
      </c>
      <c r="E13" s="128">
        <v>3335915606</v>
      </c>
    </row>
    <row r="14" spans="1:9" ht="18" customHeight="1" x14ac:dyDescent="0.25">
      <c r="A14" s="137" t="str">
        <f>VLOOKUP(B14,'[1]LISTADO ATM'!$A$2:$C$822,3,0)</f>
        <v>SUR</v>
      </c>
      <c r="B14" s="124">
        <v>537</v>
      </c>
      <c r="C14" s="124" t="str">
        <f>VLOOKUP(B14,'[1]LISTADO ATM'!$A$2:$B$822,2,0)</f>
        <v xml:space="preserve">ATM Estación Texaco Enriquillo (Barahona) </v>
      </c>
      <c r="D14" s="125" t="s">
        <v>2550</v>
      </c>
      <c r="E14" s="128" t="s">
        <v>2639</v>
      </c>
    </row>
    <row r="15" spans="1:9" ht="18" customHeight="1" x14ac:dyDescent="0.25">
      <c r="A15" s="137" t="str">
        <f>VLOOKUP(B15,'[1]LISTADO ATM'!$A$2:$C$822,3,0)</f>
        <v>DISTRITO NACIONAL</v>
      </c>
      <c r="B15" s="124">
        <v>577</v>
      </c>
      <c r="C15" s="124" t="str">
        <f>VLOOKUP(B15,'[1]LISTADO ATM'!$A$2:$B$822,2,0)</f>
        <v xml:space="preserve">ATM Olé Ave. Duarte </v>
      </c>
      <c r="D15" s="125" t="s">
        <v>2550</v>
      </c>
      <c r="E15" s="128">
        <v>3335915813</v>
      </c>
    </row>
    <row r="16" spans="1:9" ht="18" customHeight="1" x14ac:dyDescent="0.25">
      <c r="A16" s="137" t="str">
        <f>VLOOKUP(B16,'[1]LISTADO ATM'!$A$2:$C$822,3,0)</f>
        <v>ESTE</v>
      </c>
      <c r="B16" s="124">
        <v>293</v>
      </c>
      <c r="C16" s="124" t="str">
        <f>VLOOKUP(B16,'[1]LISTADO ATM'!$A$2:$B$822,2,0)</f>
        <v xml:space="preserve">ATM S/M Nueva Visión (San Pedro) </v>
      </c>
      <c r="D16" s="125" t="s">
        <v>2550</v>
      </c>
      <c r="E16" s="128">
        <v>3335916654</v>
      </c>
    </row>
    <row r="17" spans="1:5" ht="18" customHeight="1" x14ac:dyDescent="0.25">
      <c r="A17" s="137" t="e">
        <f>VLOOKUP(B17,'[1]LISTADO ATM'!$A$2:$C$822,3,0)</f>
        <v>#N/A</v>
      </c>
      <c r="B17" s="124"/>
      <c r="C17" s="124" t="e">
        <f>VLOOKUP(B17,'[1]LISTADO ATM'!$A$2:$B$822,2,0)</f>
        <v>#N/A</v>
      </c>
      <c r="D17" s="125" t="s">
        <v>2550</v>
      </c>
      <c r="E17" s="128"/>
    </row>
    <row r="18" spans="1:5" ht="18.75" thickBot="1" x14ac:dyDescent="0.3">
      <c r="A18" s="97" t="s">
        <v>2473</v>
      </c>
      <c r="B18" s="143">
        <f>COUNT(B9:B16)</f>
        <v>8</v>
      </c>
      <c r="C18" s="171"/>
      <c r="D18" s="172"/>
      <c r="E18" s="173"/>
    </row>
    <row r="19" spans="1:5" x14ac:dyDescent="0.25">
      <c r="B19" s="99"/>
      <c r="E19" s="99"/>
    </row>
    <row r="20" spans="1:5" ht="18.75" customHeight="1" x14ac:dyDescent="0.25">
      <c r="A20" s="177" t="s">
        <v>2474</v>
      </c>
      <c r="B20" s="178"/>
      <c r="C20" s="178"/>
      <c r="D20" s="178"/>
      <c r="E20" s="179"/>
    </row>
    <row r="21" spans="1:5" ht="18" x14ac:dyDescent="0.25">
      <c r="A21" s="96" t="s">
        <v>15</v>
      </c>
      <c r="B21" s="96" t="s">
        <v>2416</v>
      </c>
      <c r="C21" s="96" t="s">
        <v>46</v>
      </c>
      <c r="D21" s="96" t="s">
        <v>2419</v>
      </c>
      <c r="E21" s="96" t="s">
        <v>2417</v>
      </c>
    </row>
    <row r="22" spans="1:5" ht="18" x14ac:dyDescent="0.25">
      <c r="A22" s="94" t="str">
        <f>VLOOKUP(B22,'[1]LISTADO ATM'!$A$2:$C$822,3,0)</f>
        <v>DISTRITO NACIONAL</v>
      </c>
      <c r="B22" s="124">
        <v>87</v>
      </c>
      <c r="C22" s="126" t="str">
        <f>VLOOKUP(B22,'[1]LISTADO ATM'!$A$2:$B$822,2,0)</f>
        <v xml:space="preserve">ATM Autoservicio Sarasota </v>
      </c>
      <c r="D22" s="125" t="s">
        <v>2544</v>
      </c>
      <c r="E22" s="124" t="s">
        <v>2587</v>
      </c>
    </row>
    <row r="23" spans="1:5" ht="18.75" customHeight="1" x14ac:dyDescent="0.25">
      <c r="A23" s="94" t="str">
        <f>VLOOKUP(B23,'[1]LISTADO ATM'!$A$2:$C$822,3,0)</f>
        <v>DISTRITO NACIONAL</v>
      </c>
      <c r="B23" s="124">
        <v>980</v>
      </c>
      <c r="C23" s="126" t="str">
        <f>VLOOKUP(B23,'[1]LISTADO ATM'!$A$2:$B$822,2,0)</f>
        <v xml:space="preserve">ATM Oficina Bella Vista Mall II </v>
      </c>
      <c r="D23" s="125" t="s">
        <v>2544</v>
      </c>
      <c r="E23" s="124" t="s">
        <v>2630</v>
      </c>
    </row>
    <row r="24" spans="1:5" ht="18" x14ac:dyDescent="0.25">
      <c r="A24" s="94" t="str">
        <f>VLOOKUP(B24,'[1]LISTADO ATM'!$A$2:$C$822,3,0)</f>
        <v>NORTE</v>
      </c>
      <c r="B24" s="124">
        <v>538</v>
      </c>
      <c r="C24" s="126" t="str">
        <f>VLOOKUP(B24,'[1]LISTADO ATM'!$A$2:$B$822,2,0)</f>
        <v>ATM  Autoservicio San Fco. Macorís</v>
      </c>
      <c r="D24" s="125" t="s">
        <v>2544</v>
      </c>
      <c r="E24" s="124" t="s">
        <v>2598</v>
      </c>
    </row>
    <row r="25" spans="1:5" ht="18" x14ac:dyDescent="0.25">
      <c r="A25" s="94" t="str">
        <f>VLOOKUP(B25,'[1]LISTADO ATM'!$A$2:$C$822,3,0)</f>
        <v>NORTE</v>
      </c>
      <c r="B25" s="124">
        <v>431</v>
      </c>
      <c r="C25" s="126" t="str">
        <f>VLOOKUP(B25,'[1]LISTADO ATM'!$A$2:$B$822,2,0)</f>
        <v xml:space="preserve">ATM Autoservicio Sol (Santiago) </v>
      </c>
      <c r="D25" s="125" t="s">
        <v>2544</v>
      </c>
      <c r="E25" s="124" t="s">
        <v>2585</v>
      </c>
    </row>
    <row r="26" spans="1:5" ht="18.75" customHeight="1" x14ac:dyDescent="0.25">
      <c r="A26" s="94" t="str">
        <f>VLOOKUP(B26,'[1]LISTADO ATM'!$A$2:$C$822,3,0)</f>
        <v>ESTE</v>
      </c>
      <c r="B26" s="124">
        <v>294</v>
      </c>
      <c r="C26" s="126" t="str">
        <f>VLOOKUP(B26,'[1]LISTADO ATM'!$A$2:$B$822,2,0)</f>
        <v xml:space="preserve">ATM Plaza Zaglul San Pedro II </v>
      </c>
      <c r="D26" s="125" t="s">
        <v>2544</v>
      </c>
      <c r="E26" s="124" t="s">
        <v>2582</v>
      </c>
    </row>
    <row r="27" spans="1:5" ht="18" x14ac:dyDescent="0.25">
      <c r="A27" s="94" t="str">
        <f>VLOOKUP(B27,'[1]LISTADO ATM'!$A$2:$C$822,3,0)</f>
        <v>SUR</v>
      </c>
      <c r="B27" s="124">
        <v>297</v>
      </c>
      <c r="C27" s="126" t="str">
        <f>VLOOKUP(B27,'[1]LISTADO ATM'!$A$2:$B$822,2,0)</f>
        <v xml:space="preserve">ATM S/M Cadena Ocoa 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DISTRITO NACIONAL</v>
      </c>
      <c r="B28" s="124">
        <v>113</v>
      </c>
      <c r="C28" s="126" t="str">
        <f>VLOOKUP(B28,'[1]LISTADO ATM'!$A$2:$B$822,2,0)</f>
        <v xml:space="preserve">ATM Autoservicio Atalaya del Mar </v>
      </c>
      <c r="D28" s="125" t="s">
        <v>2544</v>
      </c>
      <c r="E28" s="124" t="s">
        <v>2586</v>
      </c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25" t="s">
        <v>2544</v>
      </c>
      <c r="E29" s="124"/>
    </row>
    <row r="30" spans="1:5" ht="18.75" thickBot="1" x14ac:dyDescent="0.3">
      <c r="A30" s="97" t="s">
        <v>2473</v>
      </c>
      <c r="B30" s="143">
        <f>COUNT(B22:B28)</f>
        <v>7</v>
      </c>
      <c r="C30" s="171"/>
      <c r="D30" s="172"/>
      <c r="E30" s="173"/>
    </row>
    <row r="31" spans="1:5" ht="15.75" thickBot="1" x14ac:dyDescent="0.3">
      <c r="B31" s="99"/>
      <c r="E31" s="99"/>
    </row>
    <row r="32" spans="1:5" ht="18.75" thickBot="1" x14ac:dyDescent="0.3">
      <c r="A32" s="166" t="s">
        <v>2475</v>
      </c>
      <c r="B32" s="167"/>
      <c r="C32" s="167"/>
      <c r="D32" s="167"/>
      <c r="E32" s="168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137" t="str">
        <f>VLOOKUP(B34,'[1]LISTADO ATM'!$A$2:$C$822,3,0)</f>
        <v>DISTRITO NACIONAL</v>
      </c>
      <c r="B34" s="124">
        <v>234</v>
      </c>
      <c r="C34" s="124" t="str">
        <f>VLOOKUP(B34,'[1]LISTADO ATM'!$A$2:$B$822,2,0)</f>
        <v xml:space="preserve">ATM Oficina Boca Chica I </v>
      </c>
      <c r="D34" s="127" t="s">
        <v>2437</v>
      </c>
      <c r="E34" s="128" t="s">
        <v>2619</v>
      </c>
    </row>
    <row r="35" spans="1:5" ht="18" x14ac:dyDescent="0.25">
      <c r="A35" s="137" t="e">
        <f>VLOOKUP(B35,'[1]LISTADO ATM'!$A$2:$C$822,3,0)</f>
        <v>#N/A</v>
      </c>
      <c r="B35" s="124"/>
      <c r="C35" s="124" t="e">
        <f>VLOOKUP(B35,'[1]LISTADO ATM'!$A$2:$B$822,2,0)</f>
        <v>#N/A</v>
      </c>
      <c r="D35" s="127" t="s">
        <v>2437</v>
      </c>
      <c r="E35" s="128"/>
    </row>
    <row r="36" spans="1:5" ht="18.75" thickBot="1" x14ac:dyDescent="0.3">
      <c r="A36" s="116"/>
      <c r="B36" s="143">
        <f>COUNT(B34:B34)</f>
        <v>1</v>
      </c>
      <c r="C36" s="105"/>
      <c r="D36" s="105"/>
      <c r="E36" s="105"/>
    </row>
    <row r="37" spans="1:5" ht="15.75" thickBot="1" x14ac:dyDescent="0.3">
      <c r="B37" s="99"/>
      <c r="E37" s="99"/>
    </row>
    <row r="38" spans="1:5" ht="18.75" customHeight="1" thickBot="1" x14ac:dyDescent="0.3">
      <c r="A38" s="166" t="s">
        <v>2535</v>
      </c>
      <c r="B38" s="167"/>
      <c r="C38" s="167"/>
      <c r="D38" s="167"/>
      <c r="E38" s="168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x14ac:dyDescent="0.25">
      <c r="A40" s="140" t="str">
        <f>VLOOKUP(B40,'[1]LISTADO ATM'!$A$2:$C$822,3,0)</f>
        <v>DISTRITO NACIONAL</v>
      </c>
      <c r="B40" s="144">
        <v>327</v>
      </c>
      <c r="C40" s="126" t="str">
        <f>VLOOKUP(B40,'[1]LISTADO ATM'!$A$2:$B$822,2,0)</f>
        <v xml:space="preserve">ATM UNP CCN (Nacional 27 de Febrero) </v>
      </c>
      <c r="D40" s="124" t="s">
        <v>2482</v>
      </c>
      <c r="E40" s="128">
        <v>3335915928</v>
      </c>
    </row>
    <row r="41" spans="1:5" ht="18" x14ac:dyDescent="0.25">
      <c r="A41" s="140" t="str">
        <f>VLOOKUP(B41,'[1]LISTADO ATM'!$A$2:$C$822,3,0)</f>
        <v>DISTRITO NACIONAL</v>
      </c>
      <c r="B41" s="144">
        <v>725</v>
      </c>
      <c r="C41" s="126" t="str">
        <f>VLOOKUP(B41,'[1]LISTADO ATM'!$A$2:$B$822,2,0)</f>
        <v xml:space="preserve">ATM El Huacal II  </v>
      </c>
      <c r="D41" s="124" t="s">
        <v>2482</v>
      </c>
      <c r="E41" s="128" t="s">
        <v>2620</v>
      </c>
    </row>
    <row r="42" spans="1:5" ht="18" x14ac:dyDescent="0.25">
      <c r="A42" s="140" t="str">
        <f>VLOOKUP(B42,'[1]LISTADO ATM'!$A$2:$C$822,3,0)</f>
        <v>DISTRITO NACIONAL</v>
      </c>
      <c r="B42" s="144">
        <v>391</v>
      </c>
      <c r="C42" s="126" t="str">
        <f>VLOOKUP(B42,'[1]LISTADO ATM'!$A$2:$B$822,2,0)</f>
        <v xml:space="preserve">ATM S/M Jumbo Luperón </v>
      </c>
      <c r="D42" s="124" t="s">
        <v>2482</v>
      </c>
      <c r="E42" s="128" t="s">
        <v>2656</v>
      </c>
    </row>
    <row r="43" spans="1:5" ht="18" x14ac:dyDescent="0.25">
      <c r="A43" s="140" t="e">
        <f>VLOOKUP(B43,'[1]LISTADO ATM'!$A$2:$C$822,3,0)</f>
        <v>#N/A</v>
      </c>
      <c r="B43" s="144"/>
      <c r="C43" s="126" t="e">
        <f>VLOOKUP(B43,'[1]LISTADO ATM'!$A$2:$B$822,2,0)</f>
        <v>#N/A</v>
      </c>
      <c r="D43" s="124" t="s">
        <v>2482</v>
      </c>
      <c r="E43" s="128"/>
    </row>
    <row r="44" spans="1:5" ht="18" x14ac:dyDescent="0.25">
      <c r="A44" s="116" t="s">
        <v>2473</v>
      </c>
      <c r="B44" s="145">
        <f>COUNT(B40:B42)</f>
        <v>3</v>
      </c>
      <c r="C44" s="105"/>
      <c r="D44" s="105"/>
      <c r="E44" s="105"/>
    </row>
    <row r="45" spans="1:5" ht="15.75" thickBot="1" x14ac:dyDescent="0.3">
      <c r="B45" s="99"/>
      <c r="E45" s="99"/>
    </row>
    <row r="46" spans="1:5" ht="18" x14ac:dyDescent="0.25">
      <c r="A46" s="174" t="s">
        <v>2476</v>
      </c>
      <c r="B46" s="175"/>
      <c r="C46" s="175"/>
      <c r="D46" s="175"/>
      <c r="E46" s="176"/>
    </row>
    <row r="47" spans="1:5" ht="18" x14ac:dyDescent="0.25">
      <c r="A47" s="96" t="s">
        <v>15</v>
      </c>
      <c r="B47" s="96" t="s">
        <v>2416</v>
      </c>
      <c r="C47" s="98" t="s">
        <v>46</v>
      </c>
      <c r="D47" s="129" t="s">
        <v>2419</v>
      </c>
      <c r="E47" s="96" t="s">
        <v>2417</v>
      </c>
    </row>
    <row r="48" spans="1:5" ht="18" x14ac:dyDescent="0.25">
      <c r="A48" s="94" t="str">
        <f>VLOOKUP(B48,'[1]LISTADO ATM'!$A$2:$C$822,3,0)</f>
        <v>DISTRITO NACIONAL</v>
      </c>
      <c r="B48" s="124">
        <v>165</v>
      </c>
      <c r="C48" s="126" t="str">
        <f>VLOOKUP(B48,'[1]LISTADO ATM'!$A$2:$B$822,2,0)</f>
        <v>ATM Autoservicio Megacentro</v>
      </c>
      <c r="D48" s="150" t="s">
        <v>2548</v>
      </c>
      <c r="E48" s="124">
        <v>3335915198</v>
      </c>
    </row>
    <row r="49" spans="1:5" ht="18" x14ac:dyDescent="0.25">
      <c r="A49" s="94" t="str">
        <f>VLOOKUP(B49,'[1]LISTADO ATM'!$A$2:$C$822,3,0)</f>
        <v>DISTRITO NACIONAL</v>
      </c>
      <c r="B49" s="124">
        <v>318</v>
      </c>
      <c r="C49" s="126" t="str">
        <f>VLOOKUP(B49,'[1]LISTADO ATM'!$A$2:$B$822,2,0)</f>
        <v>ATM Autoservicio Lope de Vega</v>
      </c>
      <c r="D49" s="150" t="s">
        <v>2548</v>
      </c>
      <c r="E49" s="124" t="s">
        <v>2572</v>
      </c>
    </row>
    <row r="50" spans="1:5" ht="18" x14ac:dyDescent="0.25">
      <c r="A50" s="94" t="str">
        <f>VLOOKUP(B50,'[1]LISTADO ATM'!$A$2:$C$822,3,0)</f>
        <v>ESTE</v>
      </c>
      <c r="B50" s="124">
        <v>429</v>
      </c>
      <c r="C50" s="126" t="str">
        <f>VLOOKUP(B50,'[1]LISTADO ATM'!$A$2:$B$822,2,0)</f>
        <v xml:space="preserve">ATM Oficina Jumbo La Romana </v>
      </c>
      <c r="D50" s="150" t="s">
        <v>2548</v>
      </c>
      <c r="E50" s="124" t="s">
        <v>2589</v>
      </c>
    </row>
    <row r="51" spans="1:5" ht="18" x14ac:dyDescent="0.25">
      <c r="A51" s="94" t="str">
        <f>VLOOKUP(B51,'[1]LISTADO ATM'!$A$2:$C$822,3,0)</f>
        <v>DISTRITO NACIONAL</v>
      </c>
      <c r="B51" s="124">
        <v>494</v>
      </c>
      <c r="C51" s="126" t="str">
        <f>VLOOKUP(B51,'[1]LISTADO ATM'!$A$2:$B$822,2,0)</f>
        <v xml:space="preserve">ATM Oficina Blue Mall </v>
      </c>
      <c r="D51" s="150" t="s">
        <v>2548</v>
      </c>
      <c r="E51" s="124" t="s">
        <v>2629</v>
      </c>
    </row>
    <row r="52" spans="1:5" ht="18" x14ac:dyDescent="0.25">
      <c r="A52" s="94" t="str">
        <f>VLOOKUP(B52,'[1]LISTADO ATM'!$A$2:$C$822,3,0)</f>
        <v>ESTE</v>
      </c>
      <c r="B52" s="124">
        <v>211</v>
      </c>
      <c r="C52" s="126" t="str">
        <f>VLOOKUP(B52,'[1]LISTADO ATM'!$A$2:$B$822,2,0)</f>
        <v xml:space="preserve">ATM Oficina La Romana I </v>
      </c>
      <c r="D52" s="122" t="s">
        <v>2574</v>
      </c>
      <c r="E52" s="124" t="s">
        <v>2652</v>
      </c>
    </row>
    <row r="53" spans="1:5" ht="18" x14ac:dyDescent="0.25">
      <c r="A53" s="94" t="str">
        <f>VLOOKUP(B53,'[1]LISTADO ATM'!$A$2:$C$822,3,0)</f>
        <v>DISTRITO NACIONAL</v>
      </c>
      <c r="B53" s="124">
        <v>589</v>
      </c>
      <c r="C53" s="126" t="str">
        <f>VLOOKUP(B53,'[1]LISTADO ATM'!$A$2:$B$822,2,0)</f>
        <v xml:space="preserve">ATM S/M Bravo San Vicente de Paul </v>
      </c>
      <c r="D53" s="122" t="s">
        <v>2574</v>
      </c>
      <c r="E53" s="124" t="s">
        <v>2653</v>
      </c>
    </row>
    <row r="54" spans="1:5" ht="18" x14ac:dyDescent="0.25">
      <c r="A54" s="94" t="str">
        <f>VLOOKUP(B54,'[1]LISTADO ATM'!$A$2:$C$822,3,0)</f>
        <v>DISTRITO NACIONAL</v>
      </c>
      <c r="B54" s="124">
        <v>979</v>
      </c>
      <c r="C54" s="126" t="str">
        <f>VLOOKUP(B54,'[1]LISTADO ATM'!$A$2:$B$822,2,0)</f>
        <v xml:space="preserve">ATM Oficina Luperón I </v>
      </c>
      <c r="D54" s="122" t="s">
        <v>2574</v>
      </c>
      <c r="E54" s="124" t="s">
        <v>2649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2"/>
      <c r="E55" s="124"/>
    </row>
    <row r="56" spans="1:5" ht="18" x14ac:dyDescent="0.25">
      <c r="A56" s="116" t="s">
        <v>2473</v>
      </c>
      <c r="B56" s="145">
        <f>COUNT(B48:B51)</f>
        <v>4</v>
      </c>
      <c r="C56" s="105"/>
      <c r="D56" s="130"/>
      <c r="E56" s="130"/>
    </row>
    <row r="57" spans="1:5" ht="15.75" thickBot="1" x14ac:dyDescent="0.3">
      <c r="B57" s="99"/>
      <c r="E57" s="99"/>
    </row>
    <row r="58" spans="1:5" ht="18.75" thickBot="1" x14ac:dyDescent="0.3">
      <c r="A58" s="164" t="s">
        <v>2477</v>
      </c>
      <c r="B58" s="165"/>
      <c r="C58" s="93" t="s">
        <v>2412</v>
      </c>
      <c r="D58" s="99"/>
      <c r="E58" s="99"/>
    </row>
    <row r="59" spans="1:5" ht="18.75" thickBot="1" x14ac:dyDescent="0.3">
      <c r="A59" s="141">
        <f>+B36+B44+B56</f>
        <v>8</v>
      </c>
      <c r="B59" s="142"/>
    </row>
    <row r="60" spans="1:5" ht="15.75" thickBot="1" x14ac:dyDescent="0.3">
      <c r="B60" s="99"/>
      <c r="E60" s="99"/>
    </row>
    <row r="61" spans="1:5" ht="18.75" thickBot="1" x14ac:dyDescent="0.3">
      <c r="A61" s="166" t="s">
        <v>2478</v>
      </c>
      <c r="B61" s="167"/>
      <c r="C61" s="167"/>
      <c r="D61" s="167"/>
      <c r="E61" s="168"/>
    </row>
    <row r="62" spans="1:5" ht="18" x14ac:dyDescent="0.25">
      <c r="A62" s="100" t="s">
        <v>15</v>
      </c>
      <c r="B62" s="96" t="s">
        <v>2416</v>
      </c>
      <c r="C62" s="98" t="s">
        <v>46</v>
      </c>
      <c r="D62" s="169" t="s">
        <v>2419</v>
      </c>
      <c r="E62" s="170"/>
    </row>
    <row r="63" spans="1:5" ht="18" x14ac:dyDescent="0.25">
      <c r="A63" s="124" t="str">
        <f>VLOOKUP(B63,'[1]LISTADO ATM'!$A$2:$C$822,3,0)</f>
        <v>DISTRITO NACIONAL</v>
      </c>
      <c r="B63" s="124">
        <v>958</v>
      </c>
      <c r="C63" s="124" t="str">
        <f>VLOOKUP(B63,'[1]LISTADO ATM'!$A$2:$B$822,2,0)</f>
        <v xml:space="preserve">ATM Olé Aut. San Isidro </v>
      </c>
      <c r="D63" s="162" t="s">
        <v>2561</v>
      </c>
      <c r="E63" s="163"/>
    </row>
    <row r="64" spans="1:5" ht="18" x14ac:dyDescent="0.25">
      <c r="A64" s="124" t="str">
        <f>VLOOKUP(B64,'[1]LISTADO ATM'!$A$2:$C$822,3,0)</f>
        <v>DISTRITO NACIONAL</v>
      </c>
      <c r="B64" s="124">
        <v>549</v>
      </c>
      <c r="C64" s="124" t="str">
        <f>VLOOKUP(B64,'[1]LISTADO ATM'!$A$2:$B$822,2,0)</f>
        <v xml:space="preserve">ATM Ministerio de Turismo (Oficinas Gubernamentales) </v>
      </c>
      <c r="D64" s="162" t="s">
        <v>2551</v>
      </c>
      <c r="E64" s="163"/>
    </row>
    <row r="65" spans="1:5" ht="18" x14ac:dyDescent="0.25">
      <c r="A65" s="124" t="str">
        <f>VLOOKUP(B65,'[1]LISTADO ATM'!$A$2:$C$822,3,0)</f>
        <v>DISTRITO NACIONAL</v>
      </c>
      <c r="B65" s="124">
        <v>670</v>
      </c>
      <c r="C65" s="124" t="str">
        <f>VLOOKUP(B65,'[1]LISTADO ATM'!$A$2:$B$822,2,0)</f>
        <v>ATM Estación Texaco Algodón</v>
      </c>
      <c r="D65" s="162" t="s">
        <v>2551</v>
      </c>
      <c r="E65" s="163"/>
    </row>
    <row r="66" spans="1:5" ht="18" x14ac:dyDescent="0.25">
      <c r="A66" s="124" t="str">
        <f>VLOOKUP(B66,'[1]LISTADO ATM'!$A$2:$C$822,3,0)</f>
        <v>SUR</v>
      </c>
      <c r="B66" s="124">
        <v>873</v>
      </c>
      <c r="C66" s="124" t="str">
        <f>VLOOKUP(B66,'[1]LISTADO ATM'!$A$2:$B$822,2,0)</f>
        <v xml:space="preserve">ATM Centro de Caja San Cristóbal II </v>
      </c>
      <c r="D66" s="162" t="s">
        <v>2621</v>
      </c>
      <c r="E66" s="163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62"/>
      <c r="E67" s="163"/>
    </row>
    <row r="68" spans="1:5" ht="18.75" thickBot="1" x14ac:dyDescent="0.3">
      <c r="A68" s="116" t="s">
        <v>2473</v>
      </c>
      <c r="B68" s="143">
        <f>COUNT(B63:B66)</f>
        <v>4</v>
      </c>
      <c r="C68" s="107"/>
      <c r="D68" s="107"/>
      <c r="E68" s="108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</sheetData>
  <mergeCells count="18">
    <mergeCell ref="F1:G1"/>
    <mergeCell ref="A1:E1"/>
    <mergeCell ref="A2:E2"/>
    <mergeCell ref="A7:E7"/>
    <mergeCell ref="C18:E18"/>
    <mergeCell ref="C30:E30"/>
    <mergeCell ref="A32:E32"/>
    <mergeCell ref="A46:E46"/>
    <mergeCell ref="A20:E20"/>
    <mergeCell ref="A38:E38"/>
    <mergeCell ref="D67:E67"/>
    <mergeCell ref="D65:E65"/>
    <mergeCell ref="D66:E66"/>
    <mergeCell ref="A58:B58"/>
    <mergeCell ref="A61:E61"/>
    <mergeCell ref="D62:E62"/>
    <mergeCell ref="D63:E63"/>
    <mergeCell ref="D64:E64"/>
  </mergeCells>
  <phoneticPr fontId="46" type="noConversion"/>
  <conditionalFormatting sqref="E1:E1048576">
    <cfRule type="duplicateValues" dxfId="71" priority="1"/>
  </conditionalFormatting>
  <conditionalFormatting sqref="B1:B378">
    <cfRule type="duplicateValues" dxfId="70" priority="12615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78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2021-06-11T19:56:40Z</dcterms:modified>
</cp:coreProperties>
</file>