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2\"/>
    </mc:Choice>
  </mc:AlternateContent>
  <bookViews>
    <workbookView xWindow="0" yWindow="0" windowWidth="20472" windowHeight="6768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30" i="1"/>
  <c r="F30" i="1"/>
  <c r="G30" i="1"/>
  <c r="H30" i="1"/>
  <c r="I30" i="1"/>
  <c r="J30" i="1"/>
  <c r="K30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29" i="1"/>
  <c r="F29" i="1"/>
  <c r="G29" i="1"/>
  <c r="H29" i="1"/>
  <c r="I29" i="1"/>
  <c r="J29" i="1"/>
  <c r="K29" i="1"/>
  <c r="A20" i="1"/>
  <c r="F20" i="1"/>
  <c r="G20" i="1"/>
  <c r="H20" i="1"/>
  <c r="I20" i="1"/>
  <c r="J20" i="1"/>
  <c r="K20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19" i="1"/>
  <c r="F19" i="1"/>
  <c r="G19" i="1"/>
  <c r="H19" i="1"/>
  <c r="I19" i="1"/>
  <c r="J19" i="1"/>
  <c r="K19" i="1"/>
  <c r="A43" i="1"/>
  <c r="F43" i="1"/>
  <c r="G43" i="1"/>
  <c r="H43" i="1"/>
  <c r="I43" i="1"/>
  <c r="J43" i="1"/>
  <c r="K43" i="1"/>
  <c r="A28" i="1"/>
  <c r="F28" i="1"/>
  <c r="G28" i="1"/>
  <c r="H28" i="1"/>
  <c r="I28" i="1"/>
  <c r="J28" i="1"/>
  <c r="K28" i="1"/>
  <c r="A42" i="1"/>
  <c r="F42" i="1"/>
  <c r="G42" i="1"/>
  <c r="H42" i="1"/>
  <c r="I42" i="1"/>
  <c r="J42" i="1"/>
  <c r="K42" i="1"/>
  <c r="A27" i="1"/>
  <c r="F27" i="1"/>
  <c r="G27" i="1"/>
  <c r="H27" i="1"/>
  <c r="I27" i="1"/>
  <c r="J27" i="1"/>
  <c r="K27" i="1"/>
  <c r="A18" i="1"/>
  <c r="F18" i="1"/>
  <c r="G18" i="1"/>
  <c r="H18" i="1"/>
  <c r="I18" i="1"/>
  <c r="J18" i="1"/>
  <c r="K18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17" i="1"/>
  <c r="F17" i="1"/>
  <c r="G17" i="1"/>
  <c r="H17" i="1"/>
  <c r="I17" i="1"/>
  <c r="J17" i="1"/>
  <c r="K17" i="1"/>
  <c r="A36" i="1"/>
  <c r="F36" i="1"/>
  <c r="G36" i="1"/>
  <c r="H36" i="1"/>
  <c r="I36" i="1"/>
  <c r="J36" i="1"/>
  <c r="K36" i="1"/>
  <c r="F39" i="1" l="1"/>
  <c r="G39" i="1"/>
  <c r="H39" i="1"/>
  <c r="I39" i="1"/>
  <c r="J39" i="1"/>
  <c r="K39" i="1"/>
  <c r="F16" i="1"/>
  <c r="G16" i="1"/>
  <c r="H16" i="1"/>
  <c r="I16" i="1"/>
  <c r="J16" i="1"/>
  <c r="K16" i="1"/>
  <c r="F15" i="1"/>
  <c r="G15" i="1"/>
  <c r="H15" i="1"/>
  <c r="I15" i="1"/>
  <c r="J15" i="1"/>
  <c r="K15" i="1"/>
  <c r="A39" i="1"/>
  <c r="A16" i="1"/>
  <c r="A15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A35" i="1"/>
  <c r="A33" i="1"/>
  <c r="A32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F26" i="1"/>
  <c r="G26" i="1"/>
  <c r="H26" i="1"/>
  <c r="I26" i="1"/>
  <c r="J26" i="1"/>
  <c r="K26" i="1"/>
  <c r="F46" i="1"/>
  <c r="G46" i="1"/>
  <c r="H46" i="1"/>
  <c r="I46" i="1"/>
  <c r="J46" i="1"/>
  <c r="K46" i="1"/>
  <c r="F14" i="1"/>
  <c r="G14" i="1"/>
  <c r="H14" i="1"/>
  <c r="I14" i="1"/>
  <c r="J14" i="1"/>
  <c r="K14" i="1"/>
  <c r="F25" i="1"/>
  <c r="G25" i="1"/>
  <c r="H25" i="1"/>
  <c r="I25" i="1"/>
  <c r="J25" i="1"/>
  <c r="K25" i="1"/>
  <c r="F13" i="1"/>
  <c r="G13" i="1"/>
  <c r="H13" i="1"/>
  <c r="I13" i="1"/>
  <c r="J13" i="1"/>
  <c r="K13" i="1"/>
  <c r="A26" i="1"/>
  <c r="A46" i="1"/>
  <c r="A14" i="1"/>
  <c r="A25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8" i="1" l="1"/>
  <c r="G8" i="1"/>
  <c r="H8" i="1"/>
  <c r="I8" i="1"/>
  <c r="J8" i="1"/>
  <c r="K8" i="1"/>
  <c r="F10" i="1"/>
  <c r="G10" i="1"/>
  <c r="H10" i="1"/>
  <c r="I10" i="1"/>
  <c r="J10" i="1"/>
  <c r="K10" i="1"/>
  <c r="A8" i="1"/>
  <c r="A10" i="1"/>
  <c r="A34" i="1" l="1"/>
  <c r="F34" i="1"/>
  <c r="G34" i="1"/>
  <c r="H34" i="1"/>
  <c r="I34" i="1"/>
  <c r="J34" i="1"/>
  <c r="K34" i="1"/>
  <c r="A9" i="1" l="1"/>
  <c r="F9" i="1"/>
  <c r="G9" i="1"/>
  <c r="H9" i="1"/>
  <c r="I9" i="1"/>
  <c r="J9" i="1"/>
  <c r="K9" i="1"/>
  <c r="A31" i="1" l="1"/>
  <c r="F31" i="1"/>
  <c r="G31" i="1"/>
  <c r="H31" i="1"/>
  <c r="I31" i="1"/>
  <c r="J31" i="1"/>
  <c r="K31" i="1"/>
  <c r="F7" i="1" l="1"/>
  <c r="G7" i="1"/>
  <c r="H7" i="1"/>
  <c r="I7" i="1"/>
  <c r="J7" i="1"/>
  <c r="K7" i="1"/>
  <c r="A7" i="1"/>
  <c r="F24" i="1" l="1"/>
  <c r="G24" i="1"/>
  <c r="H24" i="1"/>
  <c r="I24" i="1"/>
  <c r="J24" i="1"/>
  <c r="K24" i="1"/>
  <c r="A24" i="1"/>
  <c r="F6" i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I7" i="16" l="1"/>
  <c r="I2" i="16"/>
  <c r="I4" i="16"/>
  <c r="I6" i="16"/>
  <c r="H1" i="16" l="1"/>
  <c r="I1" i="16"/>
  <c r="I3" i="16"/>
  <c r="G7" i="16"/>
  <c r="A23" i="1" l="1"/>
  <c r="F23" i="1"/>
  <c r="G23" i="1"/>
  <c r="H23" i="1"/>
  <c r="I23" i="1"/>
  <c r="J23" i="1"/>
  <c r="K23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<sst xmlns="http://schemas.openxmlformats.org/spreadsheetml/2006/main" count="13253" uniqueCount="2604">
  <si>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</si>
  <si>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</si>
  <si>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</si>
  <si>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</si>
  <si>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</si>
  <si>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</si>
  <si>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</si>
  <si>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</si>
  <si>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</si>
  <si>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</si>
  <si>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</si>
  <si>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</si>
  <si>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</si>
  <si>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</si>
  <si>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</si>
  <si>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</si>
  <si>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</si>
  <si>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</si>
  <si>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</si>
  <si>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</si>
  <si>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</si>
  <si>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</si>
  <si>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</si>
  <si>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</si>
  <si>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</si>
  <si>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</si>
  <si>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</si>
  <si>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</si>
  <si>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</si>
  <si>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</si>
  <si>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</si>
  <si>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</si>
  <si>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</si>
  <si>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</si>
  <si>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</si>
  <si>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</si>
  <si>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</si>
  <si>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</si>
  <si>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</si>
  <si>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</si>
  <si>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</si>
  <si>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</si>
  <si>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</si>
  <si>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</si>
  <si>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</si>
  <si>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</si>
  <si>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</si>
  <si>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</si>
  <si>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</si>
  <si>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</si>
  <si>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</si>
  <si>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</si>
  <si>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</si>
  <si>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</si>
  <si>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</si>
  <si>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</si>
  <si>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</si>
  <si>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</si>
  <si>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</si>
  <si>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</si>
  <si>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</si>
  <si>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</si>
  <si>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</si>
  <si>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</si>
  <si>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</si>
  <si>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</si>
  <si>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</si>
  <si>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</si>
  <si>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</si>
  <si>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</si>
  <si>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</si>
  <si>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</si>
  <si>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</si>
  <si>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</si>
  <si>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</si>
  <si>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</si>
  <si>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</si>
  <si>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</si>
  <si>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</si>
  <si>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</si>
  <si>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</si>
  <si>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</si>
  <si>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</si>
  <si>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</si>
  <si>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</si>
  <si>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</si>
  <si>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</si>
  <si>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</si>
  <si>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</si>
  <si>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</si>
  <si>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</si>
  <si>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</si>
  <si>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</si>
  <si>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</si>
  <si>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</si>
  <si>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</si>
  <si>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</si>
  <si>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</si>
  <si>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</si>
  <si>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</si>
  <si>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</si>
  <si>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</si>
  <si>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</si>
  <si>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</si>
  <si>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</si>
  <si>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</si>
  <si>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</si>
  <si>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</si>
  <si>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</si>
  <si>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</si>
  <si>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</si>
  <si>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</si>
  <si>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</si>
  <si>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</si>
  <si>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</si>
  <si>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</si>
  <si>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</si>
  <si>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</si>
  <si>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</si>
  <si>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</si>
  <si>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</si>
  <si>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</si>
  <si>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</si>
  <si>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</si>
  <si>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</si>
  <si>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</si>
  <si>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</si>
  <si>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</si>
  <si>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</si>
  <si>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</si>
  <si>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</si>
  <si>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</si>
  <si>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</si>
  <si>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</si>
  <si>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</si>
  <si>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</si>
  <si>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</si>
  <si>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</si>
  <si>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</si>
  <si>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</si>
  <si>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</si>
  <si>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</si>
  <si>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</si>
  <si>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</si>
  <si>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</si>
  <si>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</si>
  <si>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</si>
  <si>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</si>
  <si>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</si>
  <si>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</si>
  <si>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</si>
  <si>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</si>
  <si>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</si>
  <si>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</si>
  <si>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</si>
  <si>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</si>
  <si>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</si>
  <si>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</si>
  <si>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</si>
  <si>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</si>
  <si>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</si>
  <si>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</si>
  <si>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</si>
  <si>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</si>
  <si>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</si>
  <si>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</si>
  <si>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</si>
  <si>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</si>
  <si>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</si>
  <si>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</si>
  <si>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</si>
  <si>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</si>
  <si>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</si>
  <si>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</si>
  <si>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</si>
  <si>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</si>
  <si>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</si>
  <si>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</si>
  <si>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</si>
  <si>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</si>
  <si>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</si>
  <si>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</si>
  <si>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</si>
  <si>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</si>
  <si>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</si>
  <si>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</si>
  <si>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</si>
  <si>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</si>
  <si>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</si>
  <si>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</si>
  <si>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</si>
  <si>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</si>
  <si>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</si>
  <si>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</si>
  <si>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</si>
  <si>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</si>
  <si>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</si>
  <si>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</si>
  <si>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</si>
  <si>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</si>
  <si>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</si>
  <si>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</si>
  <si>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</si>
  <si>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</si>
  <si>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</si>
  <si>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</si>
  <si>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</si>
  <si>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</si>
  <si>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</si>
  <si>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</si>
  <si>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</si>
  <si>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</si>
  <si>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</si>
  <si>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</si>
  <si>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</si>
  <si>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</si>
  <si>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</si>
  <si>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</si>
  <si>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</si>
  <si>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</si>
  <si>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</si>
  <si>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</si>
  <si>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</si>
  <si>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</si>
  <si>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</si>
  <si>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</si>
  <si>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</si>
  <si>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</si>
  <si>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</si>
  <si>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</si>
  <si>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</si>
  <si>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</si>
  <si>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</si>
  <si>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</si>
  <si>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</si>
  <si>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</si>
  <si>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</si>
  <si>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</si>
  <si>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</si>
  <si>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</si>
  <si>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</si>
  <si>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</si>
  <si>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</si>
  <si>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</si>
  <si>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</si>
  <si>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</si>
  <si>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</si>
  <si>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</si>
  <si>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</si>
  <si>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</si>
  <si>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</si>
  <si>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</si>
  <si>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</si>
  <si>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</si>
  <si>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</si>
  <si>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</si>
  <si>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</si>
  <si>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</si>
  <si>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</si>
  <si>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</si>
  <si>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</si>
  <si>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</si>
  <si>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</si>
  <si>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</si>
  <si>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</si>
  <si>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</si>
  <si>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</si>
  <si>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</si>
  <si>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</si>
  <si>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</si>
  <si>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</si>
  <si>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</si>
  <si>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</si>
  <si>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</si>
  <si>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</si>
  <si>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</si>
  <si>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</si>
  <si>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</si>
  <si>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</si>
  <si>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</si>
  <si>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</si>
  <si>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</si>
  <si>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</si>
  <si>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</si>
  <si>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</si>
  <si>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</si>
  <si>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</si>
  <si>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</si>
  <si>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</si>
  <si>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</si>
  <si>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</si>
  <si>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</si>
  <si>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</si>
  <si>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</si>
  <si>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</si>
  <si>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</si>
  <si>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</si>
  <si>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</si>
  <si>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</si>
  <si>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</si>
  <si>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</si>
  <si>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</si>
  <si>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</si>
  <si>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</si>
  <si>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</si>
  <si>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</si>
  <si>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</si>
  <si>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</si>
  <si>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</si>
  <si>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</si>
  <si>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</si>
  <si>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</si>
  <si>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</si>
  <si>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</si>
  <si>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</si>
  <si>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</si>
  <si>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</si>
  <si>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</si>
  <si>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</si>
  <si>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</si>
  <si>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</si>
  <si>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</si>
  <si>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</si>
  <si>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</si>
  <si>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</si>
  <si>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</si>
  <si>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</si>
  <si>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</si>
  <si>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</si>
  <si>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</si>
  <si>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</si>
  <si>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</si>
  <si>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</si>
  <si>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</si>
  <si>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</si>
  <si>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</si>
  <si>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</si>
  <si>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</si>
  <si>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</si>
  <si>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</si>
  <si>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</si>
  <si>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</si>
  <si>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</si>
  <si>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</si>
  <si>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</si>
  <si>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</si>
  <si>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</si>
  <si>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</si>
  <si>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</si>
  <si>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</si>
  <si>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</si>
  <si>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</si>
  <si>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</si>
  <si>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</si>
  <si>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</si>
  <si>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</si>
  <si>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</si>
  <si>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</si>
  <si>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</si>
  <si>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</si>
  <si>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</si>
  <si>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</si>
  <si>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</si>
  <si>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</si>
  <si>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</si>
  <si>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</si>
  <si>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</si>
  <si>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</si>
  <si>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</si>
  <si>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</si>
  <si>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</si>
  <si>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</si>
  <si>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</si>
  <si>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</si>
  <si>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</si>
  <si>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</si>
  <si>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</si>
  <si>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</si>
  <si>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</si>
  <si>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</si>
  <si>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</si>
  <si>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</si>
  <si>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</si>
  <si>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</si>
  <si>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</si>
  <si>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</si>
  <si>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</si>
  <si>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</si>
  <si>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</si>
  <si>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</si>
  <si>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</si>
  <si>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</si>
  <si>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</si>
  <si>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</si>
  <si>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</si>
  <si>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</si>
  <si>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</si>
  <si>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</si>
  <si>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</si>
  <si>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</si>
  <si>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</si>
  <si>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</si>
  <si>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</si>
  <si>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</si>
  <si>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</si>
  <si>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</si>
  <si>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</si>
  <si>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</si>
  <si>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</si>
  <si>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</si>
  <si>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</si>
  <si>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</si>
  <si>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</si>
  <si>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</si>
  <si>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</si>
  <si>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</si>
  <si>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</si>
  <si>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</si>
  <si>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</si>
  <si>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</si>
  <si>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</si>
  <si>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</si>
  <si>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</si>
  <si>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</si>
  <si>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</si>
  <si>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</si>
  <si>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</si>
  <si>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</si>
  <si>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</si>
  <si>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</si>
  <si>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</si>
  <si>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</si>
  <si>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</si>
  <si>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</si>
  <si>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</si>
  <si>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</si>
  <si>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</si>
  <si>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</si>
  <si>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</si>
  <si>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</si>
  <si>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</si>
  <si>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</si>
  <si>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</si>
  <si>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</si>
  <si>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</si>
  <si>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</si>
  <si>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</si>
  <si>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</si>
  <si>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</si>
  <si>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</si>
  <si>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</si>
  <si>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</si>
  <si>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</si>
  <si>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</si>
  <si>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</si>
  <si>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</si>
  <si>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</si>
  <si>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</si>
  <si>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</si>
  <si>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</si>
  <si>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</si>
  <si>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</si>
  <si>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</si>
  <si>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</si>
  <si>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</si>
  <si>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</si>
  <si>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</si>
  <si>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</si>
  <si>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</si>
  <si>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</si>
  <si>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</si>
  <si>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</si>
  <si>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</si>
  <si>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</si>
  <si>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</si>
  <si>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</si>
  <si>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</si>
  <si>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</si>
  <si>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</si>
  <si>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</si>
  <si>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</si>
  <si>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</si>
  <si>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</si>
  <si>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</si>
  <si>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</si>
  <si>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</si>
  <si>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</si>
  <si>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</si>
  <si>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</si>
  <si>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</si>
  <si>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</si>
  <si>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</si>
  <si>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</si>
  <si>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</si>
  <si>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</si>
  <si>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</si>
  <si>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</si>
  <si>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</si>
  <si>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</si>
  <si>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</si>
  <si>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</si>
  <si>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</si>
  <si>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</si>
  <si>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</si>
  <si>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</si>
  <si>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</si>
  <si>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</si>
  <si>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</si>
  <si>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</si>
  <si>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</si>
  <si>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</si>
  <si>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</si>
  <si>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</si>
  <si>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</si>
  <si>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</si>
  <si>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</si>
  <si>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</si>
  <si>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</si>
  <si>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</si>
  <si>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</si>
  <si>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</si>
  <si>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</si>
  <si>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</si>
  <si>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</si>
  <si>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</si>
  <si>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</si>
  <si>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</si>
  <si>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</si>
  <si>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</si>
  <si>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</si>
  <si>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</si>
  <si>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</si>
  <si>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</si>
  <si>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</si>
  <si>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</si>
  <si>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</si>
  <si>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</si>
  <si>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</si>
  <si>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</si>
  <si>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</si>
  <si>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</si>
  <si>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</si>
  <si>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</si>
  <si>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</si>
  <si>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</si>
  <si>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</si>
  <si>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</si>
  <si>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</si>
  <si>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</si>
  <si>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</si>
  <si>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</si>
  <si>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</si>
  <si>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</si>
  <si>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</si>
  <si>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</si>
  <si>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</si>
  <si>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</si>
  <si>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</si>
  <si>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</si>
  <si>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</si>
  <si>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</si>
  <si>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</si>
  <si>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</si>
  <si>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</si>
  <si>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</si>
  <si>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</si>
  <si>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</si>
  <si>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</si>
  <si>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</si>
  <si>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</si>
  <si>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</si>
  <si>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</si>
  <si>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</si>
  <si>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</si>
  <si>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</si>
  <si>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</si>
  <si>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</si>
  <si>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</si>
  <si>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</si>
  <si>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</si>
  <si>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</si>
  <si>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</si>
  <si>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</si>
  <si>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</si>
  <si>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</si>
  <si>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</si>
  <si>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</si>
  <si>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</si>
  <si>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</si>
  <si>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</si>
  <si>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</si>
  <si>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</si>
  <si>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</si>
  <si>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</si>
  <si>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</si>
  <si>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</si>
  <si>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</si>
  <si>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</si>
  <si>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</si>
  <si>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</si>
  <si>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</si>
  <si>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</si>
  <si>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</si>
  <si>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</si>
  <si>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</si>
  <si>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</si>
  <si>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</si>
  <si>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</si>
  <si>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</si>
  <si>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</si>
  <si>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</si>
  <si>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</si>
  <si>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</si>
  <si>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</si>
  <si>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</si>
  <si>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</si>
  <si>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</si>
  <si>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</si>
  <si>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</si>
  <si>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</si>
  <si>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</si>
  <si>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</si>
  <si>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</si>
  <si>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</si>
  <si>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</si>
  <si>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</si>
  <si>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</si>
  <si>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</si>
  <si>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</si>
  <si>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</si>
  <si>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</si>
  <si>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</si>
  <si>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</si>
  <si>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</si>
  <si>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</si>
  <si>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</si>
  <si>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</si>
  <si>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</si>
  <si>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</si>
  <si>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</si>
  <si>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</si>
  <si>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</si>
  <si>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</si>
  <si>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</si>
  <si>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</si>
  <si>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</si>
  <si>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</si>
  <si>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</si>
  <si>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</si>
  <si>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</si>
  <si>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</si>
  <si>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</si>
  <si>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</si>
  <si>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</si>
  <si>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</si>
  <si>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</si>
  <si>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</si>
  <si>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</si>
  <si>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</si>
  <si>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</si>
  <si>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</si>
  <si>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</si>
  <si>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</si>
  <si>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</si>
  <si>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</si>
  <si>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</si>
  <si>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</si>
  <si>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</si>
  <si>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</si>
  <si>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</si>
  <si>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</si>
  <si>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</si>
  <si>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</si>
  <si>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</si>
  <si>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</si>
  <si>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</si>
  <si>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</si>
  <si>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</si>
  <si>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</si>
  <si>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</si>
  <si>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</si>
  <si>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</si>
  <si>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</si>
  <si>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</si>
  <si>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</si>
  <si>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</si>
  <si>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</si>
  <si>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</si>
  <si>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</si>
  <si>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</si>
  <si>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</si>
  <si>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</si>
  <si>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</si>
  <si>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</si>
  <si>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</si>
  <si>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</si>
  <si>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</si>
  <si>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</si>
  <si>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</si>
  <si>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</si>
  <si>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</si>
  <si>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</si>
  <si>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</si>
  <si>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</si>
  <si>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</si>
  <si>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</si>
  <si>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</si>
  <si>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</si>
  <si>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</si>
  <si>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</si>
  <si>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</si>
  <si>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</si>
  <si>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</si>
  <si>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</si>
  <si>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</si>
  <si>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</si>
  <si>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</si>
  <si>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</si>
  <si>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</si>
  <si>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</si>
  <si>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</si>
  <si>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</si>
  <si>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</si>
  <si>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</si>
  <si>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</si>
  <si>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</si>
  <si>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</si>
  <si>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</si>
  <si>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</si>
  <si>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</si>
  <si>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</si>
  <si>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</si>
  <si>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</si>
  <si>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</si>
  <si>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</si>
  <si>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</si>
  <si>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</si>
  <si>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</si>
  <si>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</si>
  <si>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</si>
  <si>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</si>
  <si>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</si>
  <si>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</si>
  <si>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</si>
  <si>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</si>
  <si>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</si>
  <si>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</si>
  <si>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</si>
  <si>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</si>
  <si>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</si>
  <si>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</si>
  <si>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</si>
  <si>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</si>
  <si>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</si>
  <si>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</si>
  <si>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</si>
  <si>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</si>
  <si>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</si>
  <si>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</si>
  <si>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</si>
  <si>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</si>
  <si>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</si>
  <si>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</si>
  <si>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</si>
  <si>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</si>
  <si>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</si>
  <si>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</si>
  <si>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</si>
  <si>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</si>
  <si>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</si>
  <si>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</si>
  <si>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</si>
  <si>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</si>
  <si>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</si>
  <si>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</si>
  <si>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</si>
  <si>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</si>
  <si>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</si>
  <si>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</si>
  <si>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</si>
  <si>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</si>
  <si>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</si>
  <si>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</si>
  <si>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</si>
  <si>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</si>
  <si>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</si>
  <si>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</si>
  <si>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</si>
  <si>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</si>
  <si>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</si>
  <si>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</si>
  <si>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</si>
  <si>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</si>
  <si>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</si>
  <si>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</si>
  <si>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</si>
  <si>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</si>
  <si>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</si>
  <si>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</si>
  <si>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</si>
  <si>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</si>
  <si>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</si>
  <si>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</si>
  <si>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</si>
  <si>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</si>
  <si>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</si>
  <si>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</si>
  <si>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</si>
  <si>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</si>
  <si>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</si>
  <si>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</si>
  <si>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</si>
  <si>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</si>
  <si>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</si>
  <si>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</si>
  <si>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</si>
  <si>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</si>
  <si>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</si>
  <si>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</si>
  <si>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</si>
  <si>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</si>
  <si>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</si>
  <si>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</si>
  <si>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</si>
  <si>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</si>
  <si>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</si>
  <si>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</si>
  <si>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</si>
  <si>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</si>
  <si>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</si>
  <si>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</si>
  <si>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</si>
  <si>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</si>
  <si>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</si>
  <si>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</si>
  <si>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</si>
  <si>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</si>
  <si>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</si>
  <si>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</si>
  <si>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</si>
  <si>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</si>
  <si>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</si>
  <si>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</si>
  <si>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</si>
  <si>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</si>
  <si>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</si>
  <si>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</si>
  <si>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</si>
  <si>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</si>
  <si>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</si>
  <si>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</si>
  <si>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</si>
  <si>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</si>
  <si>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</si>
  <si>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</si>
  <si>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</si>
  <si>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</si>
  <si>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</si>
  <si>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</si>
  <si>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</si>
  <si>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</si>
  <si>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</si>
  <si>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</si>
  <si>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</si>
  <si>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</si>
  <si>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</si>
  <si>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</si>
  <si>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</si>
  <si>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</si>
  <si>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</si>
  <si>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</si>
  <si>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</si>
  <si>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</si>
  <si>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</si>
  <si>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</si>
  <si>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</si>
  <si>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</si>
  <si>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</si>
  <si>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</si>
  <si>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</si>
  <si>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</si>
  <si>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</si>
  <si>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</si>
  <si>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</si>
  <si>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</si>
  <si>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</si>
  <si>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</si>
  <si>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</si>
  <si>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</si>
  <si>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</si>
  <si>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</si>
  <si>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</si>
  <si>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</si>
  <si>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</si>
  <si>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</si>
  <si>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</si>
  <si>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</si>
  <si>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</si>
  <si>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</si>
  <si>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</si>
  <si>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</si>
  <si>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</si>
  <si>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</si>
  <si>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</si>
  <si>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</si>
  <si>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</si>
  <si>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</si>
  <si>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</si>
  <si>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</si>
  <si>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</si>
  <si>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</si>
  <si>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</si>
  <si>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</si>
  <si>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</si>
  <si>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</si>
  <si>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</si>
  <si>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</si>
  <si>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</si>
  <si>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</si>
  <si>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</si>
  <si>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</si>
  <si>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</si>
  <si>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</si>
  <si>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</si>
  <si>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</si>
  <si>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</si>
  <si>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</si>
  <si>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</si>
  <si>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</si>
  <si>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</si>
  <si>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</si>
  <si>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</si>
  <si>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</si>
  <si>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</si>
  <si>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</si>
  <si>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</si>
  <si>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</si>
  <si>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</si>
  <si>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</si>
  <si>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</si>
  <si>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</si>
  <si>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</si>
  <si>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</si>
  <si>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</si>
  <si>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</si>
  <si>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</si>
  <si>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</si>
  <si>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</si>
  <si>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</si>
  <si>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</si>
  <si>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</si>
  <si>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</si>
  <si>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</si>
  <si>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</si>
  <si>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</si>
  <si>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</si>
  <si>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</si>
  <si>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</si>
  <si>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</si>
  <si>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</si>
  <si>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</si>
  <si>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</si>
  <si>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</si>
  <si>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</si>
  <si>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</si>
  <si>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</si>
  <si>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</si>
  <si>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</si>
  <si>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</si>
  <si>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</si>
  <si>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</si>
  <si>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</si>
  <si>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</si>
  <si>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</si>
  <si>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</si>
  <si>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</si>
  <si>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</si>
  <si>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</si>
  <si>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</si>
  <si>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</si>
  <si>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</si>
  <si>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</si>
  <si>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</si>
  <si>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</si>
  <si>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</si>
  <si>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</si>
  <si>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</si>
  <si>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</si>
  <si>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</si>
  <si>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</si>
  <si>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</si>
  <si>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</si>
  <si>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</si>
  <si>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</si>
  <si>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</si>
  <si>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</si>
  <si>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</si>
  <si>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</si>
  <si>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</si>
  <si>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</si>
  <si>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</si>
  <si>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</si>
  <si>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</si>
  <si>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</si>
  <si>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</si>
  <si>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</si>
  <si>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</si>
  <si>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</si>
  <si>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</si>
  <si>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</si>
  <si>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</si>
  <si>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</si>
  <si>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</si>
  <si>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</si>
  <si>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</si>
  <si>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</si>
  <si>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</si>
  <si>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</si>
  <si>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</si>
  <si>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</si>
  <si>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</si>
  <si>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</si>
  <si>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</si>
  <si>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</si>
  <si>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</si>
  <si>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</si>
  <si>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</si>
  <si>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</si>
  <si>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</si>
  <si>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</si>
  <si>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</si>
  <si>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</si>
  <si>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</si>
  <si>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</si>
  <si>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</si>
  <si>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</si>
  <si>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</si>
  <si>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</si>
  <si>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</si>
  <si>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</si>
  <si>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</si>
  <si>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</si>
  <si>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</si>
  <si>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</si>
  <si>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</si>
  <si>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</si>
  <si>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</si>
  <si>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</si>
  <si>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</si>
  <si>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</si>
  <si>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</si>
  <si>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</si>
  <si>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</si>
  <si>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</si>
  <si>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</si>
  <si>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</si>
  <si>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</si>
  <si>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</si>
  <si>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</si>
  <si>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</si>
  <si>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</si>
  <si>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</si>
  <si>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</si>
  <si>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</si>
  <si>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</si>
  <si>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</si>
  <si>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</si>
  <si>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</si>
  <si>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</si>
  <si>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</si>
  <si>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</si>
  <si>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</si>
  <si>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</si>
  <si>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</si>
  <si>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</si>
  <si>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</si>
  <si>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</si>
  <si>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</si>
  <si>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</si>
  <si>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</si>
  <si>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</si>
  <si>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</si>
  <si>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</si>
  <si>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</si>
  <si>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</si>
  <si>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</si>
  <si>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</si>
  <si>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</si>
  <si>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</si>
  <si>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</si>
  <si>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</si>
  <si>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</si>
  <si>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</si>
  <si>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</si>
  <si>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</si>
  <si>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</si>
  <si>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</si>
  <si>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</si>
  <si>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</si>
  <si>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</si>
  <si>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</si>
  <si>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</si>
  <si>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</si>
  <si>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</si>
  <si>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</si>
  <si>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</si>
  <si>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</si>
  <si>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</si>
  <si>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</si>
  <si>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</si>
  <si>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</si>
  <si>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</si>
  <si>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</si>
  <si>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</si>
  <si>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</si>
  <si>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</si>
  <si>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</si>
  <si>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</si>
  <si>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</si>
  <si>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</si>
  <si>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</si>
  <si>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</si>
  <si>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</si>
  <si>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</si>
  <si>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</si>
  <si>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</si>
  <si>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</si>
  <si>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</si>
  <si>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</si>
  <si>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</si>
  <si>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</si>
  <si>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</si>
  <si>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</si>
  <si>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</si>
  <si>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</si>
  <si>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</si>
  <si>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</si>
  <si>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</si>
  <si>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</si>
  <si>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</si>
  <si>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</si>
  <si>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</si>
  <si>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</si>
  <si>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</si>
  <si>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</si>
  <si>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</si>
  <si>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</si>
  <si>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</si>
  <si>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</si>
  <si>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</si>
  <si>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</si>
  <si>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</si>
  <si>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</si>
  <si>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</si>
  <si>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</si>
  <si>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</si>
  <si>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</si>
  <si>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</si>
  <si>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</si>
  <si>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</si>
  <si>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</si>
  <si>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</si>
  <si>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</si>
  <si>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</si>
  <si>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</si>
  <si>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</si>
  <si>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</si>
  <si>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</si>
  <si>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</si>
  <si>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</si>
  <si>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</si>
  <si>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</si>
  <si>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</si>
  <si>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</si>
  <si>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</si>
  <si>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</si>
  <si>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</si>
  <si>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</si>
  <si>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</si>
  <si>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</si>
  <si>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</si>
  <si>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</si>
  <si>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</si>
  <si>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</si>
  <si>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</si>
  <si>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</si>
  <si>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</si>
  <si>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</si>
  <si>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</si>
  <si>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</si>
  <si>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</si>
  <si>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</si>
  <si>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</si>
  <si>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</si>
  <si>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</si>
  <si>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</si>
  <si>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</si>
  <si>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</si>
  <si>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</si>
  <si>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</si>
  <si>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</si>
  <si>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</si>
  <si>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</si>
  <si>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</si>
  <si>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</si>
  <si>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</si>
  <si>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</si>
  <si>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</si>
  <si>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</si>
  <si>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</si>
  <si>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</si>
  <si>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</si>
  <si>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</si>
  <si>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</si>
  <si>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</si>
  <si>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</si>
  <si>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</si>
  <si>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</si>
  <si>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</si>
  <si>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</si>
  <si>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</si>
  <si>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</si>
  <si>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</si>
  <si>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</si>
  <si>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</si>
  <si>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</si>
  <si>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</si>
  <si>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</si>
  <si>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</si>
  <si>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</si>
  <si>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</si>
  <si>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</si>
  <si>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</si>
  <si>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</si>
  <si>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</si>
  <si>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</si>
  <si>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</si>
  <si>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</si>
  <si>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</si>
  <si>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</si>
  <si>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</si>
  <si>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</si>
  <si>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</si>
  <si>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</si>
  <si>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</si>
  <si>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</si>
  <si>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</si>
  <si>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</si>
  <si>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</si>
  <si>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</si>
  <si>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</si>
  <si>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</si>
  <si>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</si>
  <si>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</si>
  <si>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</si>
  <si>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</si>
  <si>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</si>
  <si>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</si>
  <si>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</si>
  <si>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</si>
  <si>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</si>
  <si>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</si>
  <si>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</si>
  <si>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</si>
  <si>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</si>
  <si>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</si>
  <si>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</si>
  <si>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</si>
  <si>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</si>
  <si>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</si>
  <si>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</si>
  <si>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</si>
  <si>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</si>
  <si>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</si>
  <si>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</si>
  <si>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</si>
  <si>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</si>
  <si>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</si>
  <si>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</si>
  <si>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</si>
  <si>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</si>
  <si>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</si>
  <si>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</si>
  <si>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</si>
  <si>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</si>
  <si>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</si>
  <si>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</si>
  <si>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</si>
  <si>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</si>
  <si>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</si>
  <si>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</si>
  <si>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</si>
  <si>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</si>
  <si>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</si>
  <si>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</si>
  <si>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</si>
  <si>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</si>
  <si>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</si>
  <si>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</si>
  <si>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</si>
  <si>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</si>
  <si>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</si>
  <si>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</si>
  <si>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</si>
  <si>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</si>
  <si>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</si>
  <si>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</si>
  <si>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</si>
  <si>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</si>
  <si>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</si>
  <si>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</si>
  <si>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</si>
  <si>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</si>
  <si>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</si>
  <si>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</si>
  <si>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</si>
  <si>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</si>
  <si>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</si>
  <si>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</si>
  <si>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</si>
  <si>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</si>
  <si>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</si>
  <si>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</si>
  <si>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</si>
  <si>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</si>
  <si>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</si>
  <si>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</si>
  <si>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</si>
  <si>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</si>
  <si>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</si>
  <si>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</si>
  <si>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</si>
  <si>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</si>
  <si>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</si>
  <si>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</si>
  <si>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</si>
  <si>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</si>
  <si>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</si>
  <si>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</si>
  <si>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</si>
  <si>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</si>
  <si>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</si>
  <si>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</si>
  <si>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</si>
  <si>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</si>
  <si>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</si>
  <si>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</si>
  <si>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</si>
  <si>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</si>
  <si>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</si>
  <si>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</si>
  <si>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</si>
  <si>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</si>
  <si>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</si>
  <si>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</si>
  <si>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</si>
  <si>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</si>
  <si>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</si>
  <si>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</si>
  <si>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</si>
  <si>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</si>
  <si>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</si>
  <si>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</si>
  <si>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</si>
  <si>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</si>
  <si>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</si>
  <si>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</si>
  <si>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</si>
  <si>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</si>
  <si>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</si>
  <si>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</si>
  <si>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</si>
  <si>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</si>
  <si>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</si>
  <si>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</si>
  <si>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</si>
  <si>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</si>
  <si>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</si>
  <si>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</si>
  <si>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</si>
  <si>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</si>
  <si>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</si>
  <si>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</si>
  <si>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</si>
  <si>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</si>
  <si>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</si>
  <si>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</si>
  <si>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</si>
  <si>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</si>
  <si>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</si>
  <si>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</si>
  <si>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</si>
  <si>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</si>
  <si>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</si>
  <si>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</si>
  <si>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</si>
  <si>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</si>
  <si>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</si>
  <si>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</si>
  <si>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</si>
  <si>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</si>
  <si>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</si>
  <si>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</si>
  <si>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</si>
  <si>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</si>
  <si>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</si>
  <si>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</si>
  <si>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</si>
  <si>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</si>
  <si>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</si>
  <si>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</si>
  <si>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</si>
  <si>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</si>
  <si>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</si>
  <si>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</si>
  <si>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</si>
  <si>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</si>
  <si>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</si>
  <si>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</si>
  <si>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</si>
  <si>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</si>
  <si>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</si>
  <si>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</si>
  <si>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</si>
  <si>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</si>
  <si>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</si>
  <si>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</si>
  <si>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</si>
  <si>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</si>
  <si>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</si>
  <si>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</si>
  <si>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</si>
  <si>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</si>
  <si>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</si>
  <si>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</si>
  <si>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</si>
  <si>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</si>
  <si>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</si>
  <si>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</si>
  <si>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</si>
  <si>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</si>
  <si>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</si>
  <si>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</si>
  <si>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</si>
  <si>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</si>
  <si>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</si>
  <si>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</si>
  <si>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</si>
  <si>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</si>
  <si>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</si>
  <si>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</si>
  <si>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</si>
  <si>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</si>
  <si>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</si>
  <si>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</si>
  <si>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</si>
  <si>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</si>
  <si>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</si>
  <si>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</si>
  <si>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</si>
  <si>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</si>
  <si>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</si>
  <si>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</si>
  <si>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</si>
  <si>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</si>
  <si>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</si>
  <si>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</si>
  <si>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</si>
  <si>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</si>
  <si>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</si>
  <si>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</si>
  <si>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</si>
  <si>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</si>
  <si>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</si>
  <si>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</si>
  <si>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</si>
  <si>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</si>
  <si>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</si>
  <si>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</si>
  <si>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</si>
  <si>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</si>
  <si>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</si>
  <si>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</si>
  <si>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</si>
  <si>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</si>
  <si>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</si>
  <si>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</si>
  <si>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</si>
  <si>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</si>
  <si>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</si>
  <si>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</si>
  <si>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</si>
  <si>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</si>
  <si>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</si>
  <si>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</si>
  <si>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</si>
  <si>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</si>
  <si>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</si>
  <si>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</si>
  <si>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</si>
  <si>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</si>
  <si>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</si>
  <si>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</si>
  <si>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</si>
  <si>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</si>
  <si>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</si>
  <si>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</si>
  <si>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</si>
  <si>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</si>
  <si>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</si>
  <si>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</si>
  <si>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</si>
  <si>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</si>
  <si>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</si>
  <si>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</si>
  <si>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</si>
  <si>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</si>
  <si>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</si>
  <si>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</si>
  <si>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</si>
  <si>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</si>
  <si>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</si>
  <si>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</si>
  <si>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</si>
  <si>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</si>
  <si>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</si>
  <si>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</si>
  <si>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</si>
  <si>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</si>
  <si>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</si>
  <si>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</si>
  <si>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</si>
  <si>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</si>
  <si>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</si>
  <si>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</si>
  <si>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</si>
  <si>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</si>
  <si>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</si>
  <si>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</si>
  <si>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</si>
  <si>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</si>
  <si>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</si>
  <si>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</si>
  <si>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</si>
  <si>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</si>
  <si>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</si>
  <si>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</si>
  <si>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</si>
  <si>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</si>
  <si>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</si>
  <si>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</si>
  <si>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</si>
  <si>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</si>
  <si>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</si>
  <si>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</si>
  <si>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</si>
  <si>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</si>
  <si>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</si>
  <si>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</si>
  <si>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</si>
  <si>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</si>
  <si>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</si>
  <si>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</si>
  <si>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</si>
  <si>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</si>
  <si>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</si>
  <si>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</si>
  <si>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</si>
  <si>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</si>
  <si>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</si>
  <si>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</si>
  <si>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</si>
  <si>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</si>
  <si>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</si>
  <si>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</si>
  <si>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</si>
  <si>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</si>
  <si>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</si>
  <si>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</si>
  <si>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</si>
  <si>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</si>
  <si>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</si>
  <si>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</si>
  <si>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</si>
  <si>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</si>
  <si>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</si>
  <si>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</si>
  <si>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</si>
  <si>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</si>
  <si>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</si>
  <si>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</si>
  <si>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</si>
  <si>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</si>
  <si>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</si>
  <si>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</si>
  <si>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</si>
  <si>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</si>
  <si>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</si>
  <si>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</si>
  <si>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</si>
  <si>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</si>
  <si>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</si>
  <si>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</si>
  <si>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</si>
  <si>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</si>
  <si>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</si>
  <si>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</si>
  <si>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</si>
  <si>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</si>
  <si>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</si>
  <si>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</si>
  <si>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</si>
  <si>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</si>
  <si>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</si>
  <si>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</si>
  <si>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</si>
  <si>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</si>
  <si>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</si>
  <si>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</si>
  <si>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</si>
  <si>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</si>
  <si>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</si>
  <si>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</si>
  <si>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</si>
  <si>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</si>
  <si>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</si>
  <si>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</si>
  <si>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</si>
  <si>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</si>
  <si>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</si>
  <si>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</si>
  <si>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</si>
  <si>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</si>
  <si>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</si>
  <si>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</si>
  <si>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</si>
  <si>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</si>
  <si>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</si>
  <si>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</si>
  <si>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</si>
  <si>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</si>
  <si>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</si>
  <si>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</si>
  <si>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</si>
  <si>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</si>
  <si>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</si>
  <si>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</si>
  <si>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</si>
  <si>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</si>
  <si>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</si>
  <si>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</si>
  <si>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</si>
  <si>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</si>
  <si>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</si>
  <si>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</si>
  <si>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</si>
  <si>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</si>
  <si>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</si>
  <si>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</si>
  <si>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</si>
  <si>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</si>
  <si>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</si>
  <si>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</si>
  <si>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</si>
  <si>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</si>
  <si>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</si>
  <si>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</si>
  <si>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</si>
  <si>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</si>
  <si>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</si>
  <si>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</si>
  <si>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</si>
  <si>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</si>
  <si>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</si>
  <si>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</si>
  <si>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</si>
  <si>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</si>
  <si>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</si>
  <si>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</si>
  <si>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</si>
  <si>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</si>
  <si>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</si>
  <si>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</si>
  <si>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</si>
  <si>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</si>
  <si>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</si>
  <si>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</si>
  <si>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</si>
  <si>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</si>
  <si>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</si>
  <si>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</si>
  <si>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</si>
  <si>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</si>
  <si>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</si>
  <si>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</si>
  <si>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</si>
  <si>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</si>
  <si>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</si>
  <si>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</si>
  <si>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</si>
  <si>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</si>
  <si>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</si>
  <si>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</si>
  <si>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</si>
  <si>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</si>
  <si>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</si>
  <si>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</si>
  <si>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</si>
  <si>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</si>
  <si>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</si>
  <si>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</si>
  <si>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</si>
  <si>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</si>
  <si>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</si>
  <si>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</si>
  <si>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</si>
  <si>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</si>
  <si>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</si>
  <si>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</si>
  <si>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</si>
  <si>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</si>
  <si>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</si>
  <si>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</si>
  <si>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</si>
  <si>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</si>
  <si>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</si>
  <si>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</si>
  <si>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</si>
  <si>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</si>
  <si>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</si>
  <si>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</si>
  <si>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</si>
  <si>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</si>
  <si>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</si>
  <si>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</si>
  <si>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</si>
  <si>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</si>
  <si>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</si>
  <si>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</si>
  <si>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</si>
  <si>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</si>
  <si>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</si>
  <si>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</si>
  <si>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</si>
  <si>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</si>
  <si>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</si>
  <si>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</si>
  <si>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</si>
  <si>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</si>
  <si>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</si>
  <si>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</si>
  <si>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</si>
  <si>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</si>
  <si>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</si>
  <si>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</si>
  <si>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</si>
  <si>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</si>
  <si>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</si>
  <si>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</si>
  <si>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</si>
  <si>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</si>
  <si>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</si>
  <si>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</si>
  <si>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</si>
  <si>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</si>
  <si>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</si>
  <si>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</si>
  <si>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</si>
  <si>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</si>
  <si>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</si>
  <si>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</si>
  <si>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</si>
  <si>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</si>
  <si>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</si>
  <si>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</si>
  <si>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</si>
  <si>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</si>
  <si>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</si>
  <si>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</si>
  <si>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</si>
  <si>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</si>
  <si>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</si>
  <si>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</si>
  <si>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</si>
  <si>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</si>
  <si>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</si>
  <si>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</si>
  <si>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</si>
  <si>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</si>
  <si>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</si>
  <si>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</si>
  <si>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</si>
  <si>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</si>
  <si>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</si>
  <si>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</si>
  <si>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</si>
  <si>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</si>
  <si>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</si>
  <si>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</si>
  <si>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</si>
  <si>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</si>
  <si>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</si>
  <si>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</si>
  <si>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</si>
  <si>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</si>
  <si>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</si>
  <si>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</si>
  <si>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</si>
  <si>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</si>
  <si>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</si>
  <si>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</si>
  <si>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</si>
  <si>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</si>
  <si>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</si>
  <si>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</si>
  <si>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</si>
  <si>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</si>
  <si>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</si>
  <si>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</si>
  <si>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</si>
  <si>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</si>
  <si>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</si>
  <si>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</si>
  <si>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</si>
  <si>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</si>
  <si>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</si>
  <si>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</si>
  <si>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</si>
  <si>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</si>
  <si>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</si>
  <si>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</si>
  <si>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</si>
  <si>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</si>
  <si>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</si>
  <si>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</si>
  <si>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</si>
  <si>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</si>
  <si>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</si>
  <si>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</si>
  <si>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</si>
  <si>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</si>
  <si>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</si>
  <si>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</si>
  <si>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</si>
  <si>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</si>
  <si>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</si>
  <si>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</si>
  <si>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</si>
  <si>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</si>
  <si>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</si>
  <si>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</si>
  <si>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</si>
  <si>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</si>
  <si>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</si>
  <si>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</si>
  <si>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</si>
  <si>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</si>
  <si>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</si>
  <si>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</si>
  <si>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</si>
  <si>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</si>
  <si>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</si>
  <si>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</si>
  <si>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</si>
  <si>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</si>
  <si>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</si>
  <si>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</si>
  <si>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</si>
  <si>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</si>
  <si>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</si>
  <si>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</si>
  <si>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</si>
  <si>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</si>
  <si>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</si>
  <si>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</si>
  <si>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</si>
  <si>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</si>
  <si>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</si>
  <si>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</si>
  <si>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</si>
  <si>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</si>
  <si>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</si>
  <si>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</si>
  <si>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</si>
  <si>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</si>
  <si>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</si>
  <si>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</si>
  <si>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</si>
  <si>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</si>
  <si>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</si>
  <si>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</si>
  <si>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</si>
  <si>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</si>
  <si>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</si>
  <si>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</si>
  <si>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</si>
  <si>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</si>
  <si>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</si>
  <si>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</si>
  <si>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</si>
  <si>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</si>
  <si>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</si>
  <si>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</si>
  <si>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</si>
  <si>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</si>
  <si>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</si>
  <si>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</si>
  <si>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</si>
  <si>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</si>
  <si>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</si>
  <si>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</si>
  <si>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</si>
  <si>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</si>
  <si>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</si>
  <si>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</si>
  <si>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</si>
  <si>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</si>
  <si>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</si>
  <si>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</si>
  <si>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</si>
  <si>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</si>
  <si>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</si>
  <si>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</si>
  <si>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</si>
  <si>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</si>
  <si>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</si>
  <si>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</si>
  <si>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</si>
  <si>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</si>
  <si>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</si>
  <si>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</si>
  <si>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</si>
  <si>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</si>
  <si>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</si>
  <si>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</si>
  <si>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</si>
  <si>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</si>
  <si>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</si>
  <si>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</si>
  <si>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</si>
  <si>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</si>
  <si>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</si>
  <si>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</si>
  <si>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</si>
  <si>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</si>
  <si>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</si>
  <si>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</si>
  <si>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</si>
  <si>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</si>
  <si>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</si>
  <si>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</si>
  <si>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</si>
  <si>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</si>
  <si>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</si>
  <si>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</si>
  <si>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</si>
  <si>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</si>
  <si>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</si>
  <si>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</si>
  <si>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</si>
  <si>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</si>
  <si>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</si>
  <si>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</si>
  <si>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</si>
  <si>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</si>
  <si>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</si>
  <si>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</si>
  <si>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</si>
  <si>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</si>
  <si>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</si>
  <si>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</si>
  <si>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</si>
  <si>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</si>
  <si>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</si>
  <si>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</si>
  <si>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</si>
  <si>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</si>
  <si>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</si>
  <si>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</si>
  <si>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</si>
  <si>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</si>
  <si>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</si>
  <si>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</si>
  <si>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</si>
  <si>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</si>
  <si>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</si>
  <si>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</si>
  <si>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</si>
  <si>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</si>
  <si>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</si>
  <si>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</si>
  <si>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</si>
  <si>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</si>
  <si>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</si>
  <si>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</si>
  <si>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</si>
  <si>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</si>
  <si>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</si>
  <si>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</si>
  <si>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</si>
  <si>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</si>
  <si>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</si>
  <si>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</si>
  <si>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</si>
  <si>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</si>
  <si>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</si>
  <si>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</si>
  <si>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</si>
  <si>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</si>
  <si>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</si>
  <si>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</si>
  <si>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</si>
  <si>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</si>
  <si>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</si>
  <si>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</si>
  <si>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</si>
  <si>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</si>
  <si>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</si>
  <si>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</si>
  <si>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</si>
  <si>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</si>
  <si>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</si>
  <si>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</si>
  <si>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</si>
  <si>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</si>
  <si>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</si>
  <si>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</si>
  <si>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</si>
  <si>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</si>
  <si>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</si>
  <si>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</si>
  <si>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</si>
  <si>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</si>
  <si>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</si>
  <si>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</si>
  <si>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</si>
  <si>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</si>
  <si>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</si>
  <si>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</si>
  <si>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</si>
  <si>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</si>
  <si>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</si>
  <si>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</si>
  <si>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</si>
  <si>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</si>
  <si>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</si>
  <si>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</si>
  <si>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</si>
  <si>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</si>
  <si>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</si>
  <si>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</si>
  <si>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</si>
  <si>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</si>
  <si>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</si>
  <si>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</si>
  <si>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</si>
  <si>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</si>
  <si>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</si>
  <si>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</si>
  <si>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</si>
  <si>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</si>
  <si>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</si>
  <si>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</si>
  <si>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</si>
  <si>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</si>
  <si>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</si>
  <si>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</si>
  <si>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</si>
  <si>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</si>
  <si>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</si>
  <si>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</si>
  <si>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</si>
  <si>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</si>
  <si>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</si>
  <si>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</si>
  <si>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</si>
  <si>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</si>
  <si>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</si>
  <si>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</si>
  <si>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</si>
  <si>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</si>
  <si>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</si>
  <si>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</si>
  <si>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</si>
  <si>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</si>
  <si>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</si>
  <si>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</si>
  <si>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</si>
  <si>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</si>
  <si>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</si>
  <si>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</si>
  <si>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</si>
  <si>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</si>
  <si>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</si>
  <si>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</si>
  <si>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</si>
  <si>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</si>
  <si>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</si>
  <si>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</si>
  <si>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</si>
  <si>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</si>
  <si>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</si>
  <si>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</si>
  <si>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</si>
  <si>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</si>
  <si>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</si>
  <si>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</si>
  <si>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</si>
  <si>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</si>
  <si>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</si>
  <si>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</si>
  <si>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</si>
  <si>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</si>
  <si>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</si>
  <si>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</si>
  <si>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</si>
  <si>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</si>
  <si>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</si>
  <si>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</si>
  <si>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</si>
  <si>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</si>
  <si>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</si>
  <si>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</si>
  <si>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</si>
  <si>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</si>
  <si>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</si>
  <si>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</si>
  <si>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</si>
  <si>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</si>
  <si>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</si>
  <si>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</si>
  <si>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</si>
  <si>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</si>
  <si>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</si>
  <si>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</si>
  <si>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</si>
  <si>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</si>
  <si>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</si>
  <si>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</si>
  <si>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</si>
  <si>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</si>
  <si>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</si>
  <si>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</si>
  <si>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</si>
  <si>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</si>
  <si>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</si>
  <si>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</si>
  <si>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</si>
  <si>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</si>
  <si>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</si>
  <si>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</si>
  <si>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</si>
  <si>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</si>
  <si>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</si>
  <si>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</si>
  <si>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</si>
  <si>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</si>
  <si>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</si>
  <si>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</si>
  <si>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</si>
  <si>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</si>
  <si>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</si>
  <si>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</si>
  <si>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</si>
  <si>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</si>
  <si>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</si>
  <si>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</si>
  <si>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</si>
  <si>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</si>
  <si>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</si>
  <si>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</si>
  <si>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</si>
  <si>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</si>
  <si>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</si>
  <si>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</si>
  <si>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</si>
  <si>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</si>
  <si>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</si>
  <si>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</si>
  <si>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</si>
  <si>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</si>
  <si>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</si>
  <si>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</si>
  <si>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</si>
  <si>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</si>
  <si>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</si>
  <si>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</si>
  <si>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</si>
  <si>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</si>
  <si>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</si>
  <si>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</si>
  <si>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</si>
  <si>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</si>
  <si>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</si>
  <si>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</si>
  <si>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</si>
  <si>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</si>
  <si>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</si>
  <si>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</si>
  <si>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</si>
  <si>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</si>
  <si>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</si>
  <si>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</si>
  <si>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</si>
  <si>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</si>
  <si>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</si>
  <si>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</si>
  <si>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</si>
  <si>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</si>
  <si>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</si>
  <si>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</si>
  <si>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</si>
  <si>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</si>
  <si>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</si>
  <si>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</si>
  <si>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</si>
  <si>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</si>
  <si>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</si>
  <si>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</si>
  <si>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</si>
  <si>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</si>
  <si>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</si>
  <si>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</si>
  <si>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</si>
  <si>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</si>
  <si>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</si>
  <si>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</si>
  <si>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</si>
  <si>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</si>
  <si>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</si>
  <si>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</si>
  <si>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</si>
  <si>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</si>
  <si>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</si>
  <si>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</si>
  <si>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</si>
  <si>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</si>
  <si>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</si>
  <si>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</si>
  <si>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</si>
  <si>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</si>
  <si>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</si>
  <si>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</si>
  <si>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</si>
  <si>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</si>
  <si>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</si>
  <si>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</si>
  <si>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</si>
  <si>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</si>
  <si>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</si>
  <si>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</si>
  <si>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</si>
  <si>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</si>
  <si>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</si>
  <si>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</si>
  <si>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</si>
  <si>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</si>
  <si>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</si>
  <si>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</si>
  <si>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</si>
  <si>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</si>
  <si>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</si>
  <si>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</si>
  <si>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</si>
  <si>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</si>
  <si>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</si>
  <si>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</si>
  <si>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</si>
  <si>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</si>
  <si>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</si>
  <si>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</si>
  <si>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</si>
  <si>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</si>
  <si>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</si>
  <si>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</si>
  <si>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</si>
  <si>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</si>
  <si>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</si>
  <si>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</si>
  <si>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</si>
  <si>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</si>
  <si>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</si>
  <si>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</si>
  <si>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</si>
  <si>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</si>
  <si>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</si>
  <si>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</si>
  <si>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</si>
  <si>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</si>
  <si>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</si>
  <si>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</si>
  <si>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</si>
  <si>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</si>
  <si>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</si>
  <si>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</si>
  <si>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</si>
  <si>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</si>
  <si>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</si>
  <si>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</si>
  <si>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</si>
  <si>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</si>
  <si>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</si>
  <si>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</si>
  <si>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</si>
  <si>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</si>
  <si>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</si>
  <si>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</si>
  <si>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</si>
  <si>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</si>
  <si>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</si>
  <si>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</si>
  <si>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</si>
  <si>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</si>
  <si>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</si>
  <si>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</si>
  <si>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</si>
  <si>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</si>
  <si>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</si>
  <si>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</si>
  <si>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</si>
  <si>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</si>
  <si>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</si>
  <si>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</si>
  <si>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</si>
  <si>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</si>
  <si>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</si>
  <si>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</si>
  <si>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</si>
  <si>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</si>
  <si>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</si>
  <si>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</si>
  <si>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</si>
  <si>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</si>
  <si>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</si>
  <si>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</si>
  <si>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</si>
  <si>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</si>
  <si>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</si>
  <si>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</si>
  <si>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</si>
  <si>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</si>
  <si>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</si>
  <si>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</si>
  <si>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</si>
  <si>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</si>
  <si>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</si>
  <si>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</si>
  <si>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</si>
  <si>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</si>
  <si>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</si>
  <si>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</si>
  <si>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</si>
  <si>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</si>
  <si>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</si>
  <si>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</si>
  <si>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</si>
  <si>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</si>
  <si>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</si>
  <si>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</si>
  <si>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</si>
  <si>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</si>
  <si>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</si>
  <si>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</si>
  <si>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</si>
  <si>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</si>
  <si>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</si>
  <si>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</si>
  <si>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</si>
  <si>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</si>
  <si>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</si>
  <si>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</si>
  <si>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</si>
  <si>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</si>
  <si>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</si>
  <si>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</si>
  <si>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</si>
  <si>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</si>
  <si>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</si>
  <si>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</si>
  <si>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</si>
  <si>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</si>
  <si>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</si>
  <si>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</si>
  <si>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</si>
  <si>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</si>
  <si>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</si>
  <si>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</si>
  <si>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</si>
  <si>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</si>
  <si>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</si>
  <si>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</si>
  <si>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</si>
  <si>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</si>
  <si>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</si>
  <si>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</si>
  <si>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</si>
  <si>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</si>
  <si>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</si>
  <si>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</si>
  <si>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</si>
  <si>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</si>
  <si>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</si>
  <si>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</si>
  <si>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</si>
  <si>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</si>
  <si>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</si>
  <si>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</si>
  <si>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</si>
  <si>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</si>
  <si>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</si>
  <si>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</si>
  <si>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</si>
  <si>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</si>
  <si>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</si>
  <si>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</si>
  <si>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</si>
  <si>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</si>
  <si>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</si>
  <si>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</si>
  <si>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</si>
  <si>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</si>
  <si>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</si>
  <si>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</si>
  <si>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</si>
  <si>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</si>
  <si>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</si>
  <si>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</si>
  <si>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</si>
  <si>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</si>
  <si>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</si>
  <si>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</si>
  <si>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</si>
  <si>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</si>
  <si>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</si>
  <si>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</si>
  <si>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</si>
  <si>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</si>
  <si>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</si>
  <si>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</si>
  <si>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</si>
  <si>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</si>
  <si>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</si>
  <si>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</si>
  <si>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</si>
  <si>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</si>
  <si>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</si>
  <si>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</si>
  <si>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</si>
  <si>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</si>
  <si>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</si>
  <si>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</si>
  <si>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</si>
  <si>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</si>
  <si>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</si>
  <si>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</si>
  <si>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</si>
  <si>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</si>
  <si>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</si>
  <si>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</si>
  <si>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</si>
  <si>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</si>
  <si>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</si>
  <si>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</si>
  <si>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</si>
  <si>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</si>
  <si>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</si>
  <si>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</si>
  <si>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</si>
  <si>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</si>
  <si>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</si>
  <si>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</si>
  <si>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</si>
  <si>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</si>
  <si>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</si>
  <si>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</si>
  <si>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</si>
  <si>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</si>
  <si>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</si>
  <si>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</si>
  <si>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</si>
  <si>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</si>
  <si>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</si>
  <si>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</si>
  <si>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</si>
  <si>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</si>
  <si>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</si>
  <si>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</si>
  <si>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</si>
  <si>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</si>
  <si>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</si>
  <si>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</si>
  <si>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</si>
  <si>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</si>
  <si>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</si>
  <si>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</si>
  <si>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</si>
  <si>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</si>
  <si>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</si>
  <si>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</si>
  <si>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</si>
  <si>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</si>
  <si>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</si>
  <si>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</si>
  <si>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</si>
  <si>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</si>
  <si>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</si>
  <si>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</si>
  <si>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</si>
  <si>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</si>
  <si>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</si>
  <si>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</si>
  <si>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</si>
  <si>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</si>
  <si>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</si>
  <si>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</si>
  <si>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</si>
  <si>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</si>
  <si>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</si>
  <si>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</si>
  <si>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</si>
  <si>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</si>
  <si>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</si>
  <si>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</si>
  <si>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</si>
  <si>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</si>
  <si>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</si>
  <si>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</si>
  <si>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</si>
  <si>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</si>
  <si>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</si>
  <si>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</si>
  <si>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</si>
  <si>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</si>
  <si>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</si>
  <si>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</si>
  <si>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</si>
  <si>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</si>
  <si>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</si>
  <si>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</si>
  <si>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</si>
  <si>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</si>
  <si>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</si>
  <si>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</si>
  <si>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</si>
  <si>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</si>
  <si>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</si>
  <si>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</si>
  <si>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</si>
  <si>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</si>
  <si>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</si>
  <si>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</si>
  <si>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</si>
  <si>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</si>
  <si>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</si>
  <si>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</si>
  <si>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</si>
  <si>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</si>
  <si>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</si>
  <si>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</si>
  <si>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</si>
  <si>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</si>
  <si>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</si>
  <si>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</si>
  <si>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</si>
  <si>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</si>
  <si>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</si>
  <si>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</si>
  <si>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</si>
  <si>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</si>
  <si>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</si>
  <si>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</si>
  <si>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</si>
  <si>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3335915813</t>
  </si>
  <si>
    <t>3335915606</t>
  </si>
  <si>
    <t>3335915919</t>
  </si>
  <si>
    <t>3335915846</t>
  </si>
  <si>
    <t>3335916280</t>
  </si>
  <si>
    <t>3335916608</t>
  </si>
  <si>
    <t>3335916606</t>
  </si>
  <si>
    <t>3335916605</t>
  </si>
  <si>
    <t>3335916514</t>
  </si>
  <si>
    <t>3335916496</t>
  </si>
  <si>
    <t>3335916485</t>
  </si>
  <si>
    <t>3335916621</t>
  </si>
  <si>
    <t>3335916654</t>
  </si>
  <si>
    <t>3335916653</t>
  </si>
  <si>
    <t>2 Gaveta Fallando + 1 Gaveta Vacias</t>
  </si>
  <si>
    <t>3335916962</t>
  </si>
  <si>
    <t>3335916951</t>
  </si>
  <si>
    <t>3335916879</t>
  </si>
  <si>
    <t>3335916828</t>
  </si>
  <si>
    <t>3335916825</t>
  </si>
  <si>
    <t>3335916782</t>
  </si>
  <si>
    <t>INHIBIDO</t>
  </si>
  <si>
    <t>Closed</t>
  </si>
  <si>
    <t>3335917505</t>
  </si>
  <si>
    <t>3335917501</t>
  </si>
  <si>
    <t>3335917471</t>
  </si>
  <si>
    <t>3335917549</t>
  </si>
  <si>
    <t>3335917735</t>
  </si>
  <si>
    <t>3335917866</t>
  </si>
  <si>
    <t>3335917876</t>
  </si>
  <si>
    <t>3335917877</t>
  </si>
  <si>
    <t>12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</si>
</sst>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3"/>
      <tableStyleElement type="headerRow" dxfId="292"/>
      <tableStyleElement type="totalRow" dxfId="291"/>
      <tableStyleElement type="firstColumn" dxfId="290"/>
      <tableStyleElement type="lastColumn" dxfId="289"/>
      <tableStyleElement type="firstRowStripe" dxfId="288"/>
      <tableStyleElement type="firstColumnStripe" dxfId="2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6"/>
  <sheetViews>
    <sheetView tabSelected="1" zoomScale="85" zoomScaleNormal="85" workbookViewId="0">
      <pane ySplit="4" topLeftCell="A24" activePane="bottomLeft" state="frozen"/>
      <selection pane="bottomLeft" activeCell="E5" sqref="E5:E46"/>
    </sheetView>
  </sheetViews>
  <sheetFormatPr baseColWidth="10" defaultColWidth="25.6640625" defaultRowHeight="14.4" x14ac:dyDescent="0.3"/>
  <cols>
    <col min="1" max="1" width="27.109375" style="87" bestFit="1" customWidth="1"/>
    <col min="2" max="2" width="19.109375" style="106" bestFit="1" customWidth="1"/>
    <col min="3" max="3" width="17.6640625" style="44" customWidth="1"/>
    <col min="4" max="4" width="29.33203125" style="87" customWidth="1"/>
    <col min="5" max="5" width="10.5546875" style="82" bestFit="1" customWidth="1"/>
    <col min="6" max="6" width="11" style="45" customWidth="1"/>
    <col min="7" max="7" width="50.88671875" style="45" customWidth="1"/>
    <col min="8" max="11" width="5.109375" style="45" customWidth="1"/>
    <col min="12" max="12" width="51.88671875" style="45" customWidth="1"/>
    <col min="13" max="13" width="20" style="87" customWidth="1"/>
    <col min="14" max="14" width="16.44140625" style="87" customWidth="1"/>
    <col min="15" max="15" width="42.5546875" style="87" customWidth="1"/>
    <col min="16" max="16" width="23.6640625" style="89" customWidth="1"/>
    <col min="17" max="17" width="51.88671875" style="75" bestFit="1" customWidth="1"/>
    <col min="18" max="18" width="5" style="43" customWidth="1"/>
    <col min="19" max="19" width="6" style="43" bestFit="1" customWidth="1"/>
    <col min="20" max="16384" width="25.6640625" style="43"/>
  </cols>
  <sheetData>
    <row r="1" spans="1:17" ht="17.399999999999999" x14ac:dyDescent="0.3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7.399999999999999" x14ac:dyDescent="0.3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" thickBot="1" x14ac:dyDescent="0.35">
      <c r="A3" s="156" t="s">
        <v>2603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7.399999999999999" x14ac:dyDescent="0.3">
      <c r="A5" s="148" t="str">
        <f>VLOOKUP(E5,'LISTADO ATM'!$A$2:$C$898,3,0)</f>
        <v>DISTRITO NACIONAL</v>
      </c>
      <c r="B5" s="126">
        <v>3335913967</v>
      </c>
      <c r="C5" s="132">
        <v>44356.055798611109</v>
      </c>
      <c r="D5" s="132" t="s">
        <v>2180</v>
      </c>
      <c r="E5" s="121">
        <v>909</v>
      </c>
      <c r="F5" s="148" t="str">
        <f>VLOOKUP(E5,VIP!$A$2:$O13749,2,0)</f>
        <v>DRBR01A</v>
      </c>
      <c r="G5" s="148" t="str">
        <f>VLOOKUP(E5,'LISTADO ATM'!$A$2:$B$897,2,0)</f>
        <v xml:space="preserve">ATM UNP UASD </v>
      </c>
      <c r="H5" s="148" t="str">
        <f>VLOOKUP(E5,VIP!$A$2:$O18612,7,FALSE)</f>
        <v>Si</v>
      </c>
      <c r="I5" s="148" t="str">
        <f>VLOOKUP(E5,VIP!$A$2:$O10577,8,FALSE)</f>
        <v>Si</v>
      </c>
      <c r="J5" s="148" t="str">
        <f>VLOOKUP(E5,VIP!$A$2:$O10527,8,FALSE)</f>
        <v>Si</v>
      </c>
      <c r="K5" s="148" t="str">
        <f>VLOOKUP(E5,VIP!$A$2:$O14101,6,0)</f>
        <v>SI</v>
      </c>
      <c r="L5" s="122" t="s">
        <v>2219</v>
      </c>
      <c r="M5" s="131" t="s">
        <v>2446</v>
      </c>
      <c r="N5" s="131" t="s">
        <v>2453</v>
      </c>
      <c r="O5" s="148" t="s">
        <v>2455</v>
      </c>
      <c r="P5" s="148"/>
      <c r="Q5" s="147" t="s">
        <v>2219</v>
      </c>
    </row>
    <row r="6" spans="1:17" s="93" customFormat="1" ht="17.399999999999999" x14ac:dyDescent="0.3">
      <c r="A6" s="148" t="str">
        <f>VLOOKUP(E6,'LISTADO ATM'!$A$2:$C$898,3,0)</f>
        <v>DISTRITO NACIONAL</v>
      </c>
      <c r="B6" s="126">
        <v>3335914362</v>
      </c>
      <c r="C6" s="132">
        <v>44356.420567129629</v>
      </c>
      <c r="D6" s="132" t="s">
        <v>2180</v>
      </c>
      <c r="E6" s="121">
        <v>441</v>
      </c>
      <c r="F6" s="148" t="str">
        <f>VLOOKUP(E6,VIP!$A$2:$O13705,2,0)</f>
        <v>DRBR441</v>
      </c>
      <c r="G6" s="148" t="str">
        <f>VLOOKUP(E6,'LISTADO ATM'!$A$2:$B$897,2,0)</f>
        <v>ATM Estacion de Servicio Romulo Betancour</v>
      </c>
      <c r="H6" s="148" t="str">
        <f>VLOOKUP(E6,VIP!$A$2:$O18568,7,FALSE)</f>
        <v>NO</v>
      </c>
      <c r="I6" s="148" t="str">
        <f>VLOOKUP(E6,VIP!$A$2:$O10533,8,FALSE)</f>
        <v>NO</v>
      </c>
      <c r="J6" s="148" t="str">
        <f>VLOOKUP(E6,VIP!$A$2:$O10483,8,FALSE)</f>
        <v>NO</v>
      </c>
      <c r="K6" s="148" t="str">
        <f>VLOOKUP(E6,VIP!$A$2:$O14057,6,0)</f>
        <v>NO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7.399999999999999" x14ac:dyDescent="0.3">
      <c r="A7" s="148" t="str">
        <f>VLOOKUP(E7,'LISTADO ATM'!$A$2:$C$898,3,0)</f>
        <v>SUR</v>
      </c>
      <c r="B7" s="126">
        <v>3335915443</v>
      </c>
      <c r="C7" s="132">
        <v>44357.34447916667</v>
      </c>
      <c r="D7" s="132" t="s">
        <v>2180</v>
      </c>
      <c r="E7" s="121">
        <v>968</v>
      </c>
      <c r="F7" s="148" t="str">
        <f>VLOOKUP(E7,VIP!$A$2:$O13709,2,0)</f>
        <v>DRBR24I</v>
      </c>
      <c r="G7" s="148" t="str">
        <f>VLOOKUP(E7,'LISTADO ATM'!$A$2:$B$897,2,0)</f>
        <v xml:space="preserve">ATM UNP Mercado Baní </v>
      </c>
      <c r="H7" s="148" t="str">
        <f>VLOOKUP(E7,VIP!$A$2:$O18572,7,FALSE)</f>
        <v>Si</v>
      </c>
      <c r="I7" s="148" t="str">
        <f>VLOOKUP(E7,VIP!$A$2:$O10537,8,FALSE)</f>
        <v>Si</v>
      </c>
      <c r="J7" s="148" t="str">
        <f>VLOOKUP(E7,VIP!$A$2:$O10487,8,FALSE)</f>
        <v>Si</v>
      </c>
      <c r="K7" s="148" t="str">
        <f>VLOOKUP(E7,VIP!$A$2:$O14061,6,0)</f>
        <v>SI</v>
      </c>
      <c r="L7" s="122" t="s">
        <v>2219</v>
      </c>
      <c r="M7" s="131" t="s">
        <v>2446</v>
      </c>
      <c r="N7" s="131" t="s">
        <v>2453</v>
      </c>
      <c r="O7" s="148" t="s">
        <v>2455</v>
      </c>
      <c r="P7" s="148"/>
      <c r="Q7" s="147" t="s">
        <v>2219</v>
      </c>
    </row>
    <row r="8" spans="1:17" s="93" customFormat="1" ht="17.399999999999999" x14ac:dyDescent="0.3">
      <c r="A8" s="148" t="str">
        <f>VLOOKUP(E8,'LISTADO ATM'!$A$2:$C$898,3,0)</f>
        <v>DISTRITO NACIONAL</v>
      </c>
      <c r="B8" s="126">
        <v>3335915755</v>
      </c>
      <c r="C8" s="132">
        <v>44357.421527777777</v>
      </c>
      <c r="D8" s="132" t="s">
        <v>2180</v>
      </c>
      <c r="E8" s="121">
        <v>280</v>
      </c>
      <c r="F8" s="148" t="str">
        <f>VLOOKUP(E8,VIP!$A$2:$O13720,2,0)</f>
        <v>DRBR752</v>
      </c>
      <c r="G8" s="148" t="str">
        <f>VLOOKUP(E8,'LISTADO ATM'!$A$2:$B$897,2,0)</f>
        <v xml:space="preserve">ATM Cooperativa BR </v>
      </c>
      <c r="H8" s="148" t="str">
        <f>VLOOKUP(E8,VIP!$A$2:$O18583,7,FALSE)</f>
        <v>Si</v>
      </c>
      <c r="I8" s="148" t="str">
        <f>VLOOKUP(E8,VIP!$A$2:$O10548,8,FALSE)</f>
        <v>Si</v>
      </c>
      <c r="J8" s="148" t="str">
        <f>VLOOKUP(E8,VIP!$A$2:$O10498,8,FALSE)</f>
        <v>Si</v>
      </c>
      <c r="K8" s="148" t="str">
        <f>VLOOKUP(E8,VIP!$A$2:$O14072,6,0)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7.399999999999999" x14ac:dyDescent="0.3">
      <c r="A9" s="148" t="str">
        <f>VLOOKUP(E9,'LISTADO ATM'!$A$2:$C$898,3,0)</f>
        <v>SUR</v>
      </c>
      <c r="B9" s="126">
        <v>3335916617</v>
      </c>
      <c r="C9" s="132">
        <v>44357.817314814813</v>
      </c>
      <c r="D9" s="132" t="s">
        <v>2180</v>
      </c>
      <c r="E9" s="121">
        <v>871</v>
      </c>
      <c r="F9" s="148" t="str">
        <f>VLOOKUP(E9,VIP!$A$2:$O13721,2,0)</f>
        <v>DRBR871</v>
      </c>
      <c r="G9" s="148" t="str">
        <f>VLOOKUP(E9,'LISTADO ATM'!$A$2:$B$897,2,0)</f>
        <v>ATM Plaza Cultural San Juan</v>
      </c>
      <c r="H9" s="148" t="str">
        <f>VLOOKUP(E9,VIP!$A$2:$O18584,7,FALSE)</f>
        <v>N/A</v>
      </c>
      <c r="I9" s="148" t="str">
        <f>VLOOKUP(E9,VIP!$A$2:$O10549,8,FALSE)</f>
        <v>N/A</v>
      </c>
      <c r="J9" s="148" t="str">
        <f>VLOOKUP(E9,VIP!$A$2:$O10499,8,FALSE)</f>
        <v>N/A</v>
      </c>
      <c r="K9" s="148" t="str">
        <f>VLOOKUP(E9,VIP!$A$2:$O14073,6,0)</f>
        <v>N/A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48"/>
      <c r="Q9" s="147" t="s">
        <v>2219</v>
      </c>
    </row>
    <row r="10" spans="1:17" s="93" customFormat="1" ht="17.399999999999999" x14ac:dyDescent="0.3">
      <c r="A10" s="148" t="str">
        <f>VLOOKUP(E10,'LISTADO ATM'!$A$2:$C$898,3,0)</f>
        <v>DISTRITO NACIONAL</v>
      </c>
      <c r="B10" s="126">
        <v>3335916668</v>
      </c>
      <c r="C10" s="132">
        <v>44358.308761574073</v>
      </c>
      <c r="D10" s="132" t="s">
        <v>2180</v>
      </c>
      <c r="E10" s="121">
        <v>35</v>
      </c>
      <c r="F10" s="148" t="str">
        <f>VLOOKUP(E10,VIP!$A$2:$O13723,2,0)</f>
        <v>DRBR035</v>
      </c>
      <c r="G10" s="148" t="str">
        <f>VLOOKUP(E10,'LISTADO ATM'!$A$2:$B$897,2,0)</f>
        <v xml:space="preserve">ATM Dirección General de Aduanas I </v>
      </c>
      <c r="H10" s="148" t="str">
        <f>VLOOKUP(E10,VIP!$A$2:$O18586,7,FALSE)</f>
        <v>Si</v>
      </c>
      <c r="I10" s="148" t="str">
        <f>VLOOKUP(E10,VIP!$A$2:$O10551,8,FALSE)</f>
        <v>Si</v>
      </c>
      <c r="J10" s="148" t="str">
        <f>VLOOKUP(E10,VIP!$A$2:$O10501,8,FALSE)</f>
        <v>Si</v>
      </c>
      <c r="K10" s="148" t="str">
        <f>VLOOKUP(E10,VIP!$A$2:$O14075,6,0)</f>
        <v>NO</v>
      </c>
      <c r="L10" s="122" t="s">
        <v>2219</v>
      </c>
      <c r="M10" s="131" t="s">
        <v>2446</v>
      </c>
      <c r="N10" s="131" t="s">
        <v>2453</v>
      </c>
      <c r="O10" s="148" t="s">
        <v>2455</v>
      </c>
      <c r="P10" s="148"/>
      <c r="Q10" s="147" t="s">
        <v>2219</v>
      </c>
    </row>
    <row r="11" spans="1:17" s="93" customFormat="1" ht="17.399999999999999" x14ac:dyDescent="0.3">
      <c r="A11" s="148" t="str">
        <f>VLOOKUP(E11,'LISTADO ATM'!$A$2:$C$898,3,0)</f>
        <v>DISTRITO NACIONAL</v>
      </c>
      <c r="B11" s="126">
        <v>3335916785</v>
      </c>
      <c r="C11" s="132">
        <v>44358.360405092593</v>
      </c>
      <c r="D11" s="132" t="s">
        <v>2180</v>
      </c>
      <c r="E11" s="121">
        <v>810</v>
      </c>
      <c r="F11" s="148" t="str">
        <f>VLOOKUP(E11,VIP!$A$2:$O13729,2,0)</f>
        <v>DRBR810</v>
      </c>
      <c r="G11" s="148" t="str">
        <f>VLOOKUP(E11,'LISTADO ATM'!$A$2:$B$897,2,0)</f>
        <v xml:space="preserve">ATM UNP Multicentro La Sirena José Contreras </v>
      </c>
      <c r="H11" s="148" t="str">
        <f>VLOOKUP(E11,VIP!$A$2:$O18592,7,FALSE)</f>
        <v>Si</v>
      </c>
      <c r="I11" s="148" t="str">
        <f>VLOOKUP(E11,VIP!$A$2:$O10557,8,FALSE)</f>
        <v>Si</v>
      </c>
      <c r="J11" s="148" t="str">
        <f>VLOOKUP(E11,VIP!$A$2:$O10507,8,FALSE)</f>
        <v>Si</v>
      </c>
      <c r="K11" s="148" t="str">
        <f>VLOOKUP(E11,VIP!$A$2:$O14081,6,0)</f>
        <v>NO</v>
      </c>
      <c r="L11" s="122" t="s">
        <v>2219</v>
      </c>
      <c r="M11" s="131" t="s">
        <v>2446</v>
      </c>
      <c r="N11" s="131" t="s">
        <v>2560</v>
      </c>
      <c r="O11" s="148" t="s">
        <v>2455</v>
      </c>
      <c r="P11" s="148"/>
      <c r="Q11" s="147" t="s">
        <v>2219</v>
      </c>
    </row>
    <row r="12" spans="1:17" s="93" customFormat="1" ht="17.399999999999999" x14ac:dyDescent="0.3">
      <c r="A12" s="148" t="str">
        <f>VLOOKUP(E12,'LISTADO ATM'!$A$2:$C$898,3,0)</f>
        <v>DISTRITO NACIONAL</v>
      </c>
      <c r="B12" s="126">
        <v>3335916953</v>
      </c>
      <c r="C12" s="132">
        <v>44358.415011574078</v>
      </c>
      <c r="D12" s="132" t="s">
        <v>2180</v>
      </c>
      <c r="E12" s="121">
        <v>490</v>
      </c>
      <c r="F12" s="148" t="str">
        <f>VLOOKUP(E12,VIP!$A$2:$O13720,2,0)</f>
        <v>DRBR490</v>
      </c>
      <c r="G12" s="148" t="str">
        <f>VLOOKUP(E12,'LISTADO ATM'!$A$2:$B$897,2,0)</f>
        <v xml:space="preserve">ATM Hospital Ney Arias Lora </v>
      </c>
      <c r="H12" s="148" t="str">
        <f>VLOOKUP(E12,VIP!$A$2:$O18583,7,FALSE)</f>
        <v>Si</v>
      </c>
      <c r="I12" s="148" t="str">
        <f>VLOOKUP(E12,VIP!$A$2:$O10548,8,FALSE)</f>
        <v>Si</v>
      </c>
      <c r="J12" s="148" t="str">
        <f>VLOOKUP(E12,VIP!$A$2:$O10498,8,FALSE)</f>
        <v>Si</v>
      </c>
      <c r="K12" s="148" t="str">
        <f>VLOOKUP(E12,VIP!$A$2:$O14072,6,0)</f>
        <v>NO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48"/>
      <c r="Q12" s="147" t="s">
        <v>2219</v>
      </c>
    </row>
    <row r="13" spans="1:17" s="93" customFormat="1" ht="17.399999999999999" x14ac:dyDescent="0.3">
      <c r="A13" s="148" t="str">
        <f>VLOOKUP(E13,'LISTADO ATM'!$A$2:$C$898,3,0)</f>
        <v>DISTRITO NACIONAL</v>
      </c>
      <c r="B13" s="126">
        <v>3335917101</v>
      </c>
      <c r="C13" s="132">
        <v>44358.462951388887</v>
      </c>
      <c r="D13" s="132" t="s">
        <v>2180</v>
      </c>
      <c r="E13" s="121">
        <v>845</v>
      </c>
      <c r="F13" s="148" t="str">
        <f>VLOOKUP(E13,VIP!$A$2:$O13729,2,0)</f>
        <v>DRBR845</v>
      </c>
      <c r="G13" s="148" t="str">
        <f>VLOOKUP(E13,'LISTADO ATM'!$A$2:$B$897,2,0)</f>
        <v xml:space="preserve">ATM CERTV (Canal 4) </v>
      </c>
      <c r="H13" s="148" t="str">
        <f>VLOOKUP(E13,VIP!$A$2:$O18592,7,FALSE)</f>
        <v>Si</v>
      </c>
      <c r="I13" s="148" t="str">
        <f>VLOOKUP(E13,VIP!$A$2:$O10557,8,FALSE)</f>
        <v>Si</v>
      </c>
      <c r="J13" s="148" t="str">
        <f>VLOOKUP(E13,VIP!$A$2:$O10507,8,FALSE)</f>
        <v>Si</v>
      </c>
      <c r="K13" s="148" t="str">
        <f>VLOOKUP(E13,VIP!$A$2:$O14081,6,0)</f>
        <v>NO</v>
      </c>
      <c r="L13" s="122" t="s">
        <v>2219</v>
      </c>
      <c r="M13" s="131" t="s">
        <v>2446</v>
      </c>
      <c r="N13" s="131" t="s">
        <v>2560</v>
      </c>
      <c r="O13" s="148" t="s">
        <v>2455</v>
      </c>
      <c r="P13" s="148"/>
      <c r="Q13" s="147" t="s">
        <v>2219</v>
      </c>
    </row>
    <row r="14" spans="1:17" s="93" customFormat="1" ht="17.399999999999999" x14ac:dyDescent="0.3">
      <c r="A14" s="148" t="str">
        <f>VLOOKUP(E14,'LISTADO ATM'!$A$2:$C$898,3,0)</f>
        <v>DISTRITO NACIONAL</v>
      </c>
      <c r="B14" s="126">
        <v>3335917166</v>
      </c>
      <c r="C14" s="132">
        <v>44358.475983796299</v>
      </c>
      <c r="D14" s="132" t="s">
        <v>2180</v>
      </c>
      <c r="E14" s="121">
        <v>321</v>
      </c>
      <c r="F14" s="148" t="str">
        <f>VLOOKUP(E14,VIP!$A$2:$O13725,2,0)</f>
        <v>DRBR321</v>
      </c>
      <c r="G14" s="148" t="str">
        <f>VLOOKUP(E14,'LISTADO ATM'!$A$2:$B$897,2,0)</f>
        <v xml:space="preserve">ATM Oficina Jiménez Moya I </v>
      </c>
      <c r="H14" s="148" t="str">
        <f>VLOOKUP(E14,VIP!$A$2:$O18588,7,FALSE)</f>
        <v>Si</v>
      </c>
      <c r="I14" s="148" t="str">
        <f>VLOOKUP(E14,VIP!$A$2:$O10553,8,FALSE)</f>
        <v>Si</v>
      </c>
      <c r="J14" s="148" t="str">
        <f>VLOOKUP(E14,VIP!$A$2:$O10503,8,FALSE)</f>
        <v>Si</v>
      </c>
      <c r="K14" s="148" t="str">
        <f>VLOOKUP(E14,VIP!$A$2:$O14077,6,0)</f>
        <v>NO</v>
      </c>
      <c r="L14" s="122" t="s">
        <v>2219</v>
      </c>
      <c r="M14" s="131" t="s">
        <v>2446</v>
      </c>
      <c r="N14" s="131" t="s">
        <v>2560</v>
      </c>
      <c r="O14" s="148" t="s">
        <v>2455</v>
      </c>
      <c r="P14" s="148"/>
      <c r="Q14" s="147" t="s">
        <v>2219</v>
      </c>
    </row>
    <row r="15" spans="1:17" s="93" customFormat="1" ht="17.399999999999999" x14ac:dyDescent="0.3">
      <c r="A15" s="148" t="str">
        <f>VLOOKUP(E15,'LISTADO ATM'!$A$2:$C$898,3,0)</f>
        <v>ESTE</v>
      </c>
      <c r="B15" s="126">
        <v>3335917598</v>
      </c>
      <c r="C15" s="132">
        <v>44358.643391203703</v>
      </c>
      <c r="D15" s="132" t="s">
        <v>2180</v>
      </c>
      <c r="E15" s="121">
        <v>608</v>
      </c>
      <c r="F15" s="148" t="str">
        <f>VLOOKUP(E15,VIP!$A$2:$O13725,2,0)</f>
        <v>DRBR305</v>
      </c>
      <c r="G15" s="148" t="str">
        <f>VLOOKUP(E15,'LISTADO ATM'!$A$2:$B$897,2,0)</f>
        <v xml:space="preserve">ATM Oficina Jumbo (San Pedro) </v>
      </c>
      <c r="H15" s="148" t="str">
        <f>VLOOKUP(E15,VIP!$A$2:$O18588,7,FALSE)</f>
        <v>Si</v>
      </c>
      <c r="I15" s="148" t="str">
        <f>VLOOKUP(E15,VIP!$A$2:$O10553,8,FALSE)</f>
        <v>Si</v>
      </c>
      <c r="J15" s="148" t="str">
        <f>VLOOKUP(E15,VIP!$A$2:$O10503,8,FALSE)</f>
        <v>Si</v>
      </c>
      <c r="K15" s="148" t="str">
        <f>VLOOKUP(E15,VIP!$A$2:$O14077,6,0)</f>
        <v>SI</v>
      </c>
      <c r="L15" s="122" t="s">
        <v>2219</v>
      </c>
      <c r="M15" s="131" t="s">
        <v>2446</v>
      </c>
      <c r="N15" s="131" t="s">
        <v>2453</v>
      </c>
      <c r="O15" s="148" t="s">
        <v>2455</v>
      </c>
      <c r="P15" s="148"/>
      <c r="Q15" s="147" t="s">
        <v>2219</v>
      </c>
    </row>
    <row r="16" spans="1:17" s="93" customFormat="1" ht="17.399999999999999" x14ac:dyDescent="0.3">
      <c r="A16" s="148" t="str">
        <f>VLOOKUP(E16,'LISTADO ATM'!$A$2:$C$898,3,0)</f>
        <v>DISTRITO NACIONAL</v>
      </c>
      <c r="B16" s="126">
        <v>3335917604</v>
      </c>
      <c r="C16" s="132">
        <v>44358.645266203705</v>
      </c>
      <c r="D16" s="132" t="s">
        <v>2180</v>
      </c>
      <c r="E16" s="121">
        <v>420</v>
      </c>
      <c r="F16" s="148" t="str">
        <f>VLOOKUP(E16,VIP!$A$2:$O13724,2,0)</f>
        <v>DRBR420</v>
      </c>
      <c r="G16" s="148" t="str">
        <f>VLOOKUP(E16,'LISTADO ATM'!$A$2:$B$897,2,0)</f>
        <v xml:space="preserve">ATM DGII Av. Lincoln </v>
      </c>
      <c r="H16" s="148" t="str">
        <f>VLOOKUP(E16,VIP!$A$2:$O18587,7,FALSE)</f>
        <v>Si</v>
      </c>
      <c r="I16" s="148" t="str">
        <f>VLOOKUP(E16,VIP!$A$2:$O10552,8,FALSE)</f>
        <v>Si</v>
      </c>
      <c r="J16" s="148" t="str">
        <f>VLOOKUP(E16,VIP!$A$2:$O10502,8,FALSE)</f>
        <v>Si</v>
      </c>
      <c r="K16" s="148" t="str">
        <f>VLOOKUP(E16,VIP!$A$2:$O14076,6,0)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48"/>
      <c r="Q16" s="147" t="s">
        <v>2219</v>
      </c>
    </row>
    <row r="17" spans="1:17" s="93" customFormat="1" ht="17.399999999999999" x14ac:dyDescent="0.3">
      <c r="A17" s="148" t="str">
        <f>VLOOKUP(E17,'LISTADO ATM'!$A$2:$C$898,3,0)</f>
        <v>DISTRITO NACIONAL</v>
      </c>
      <c r="B17" s="126">
        <v>3335917765</v>
      </c>
      <c r="C17" s="132">
        <v>44358.693657407406</v>
      </c>
      <c r="D17" s="132" t="s">
        <v>2180</v>
      </c>
      <c r="E17" s="121">
        <v>240</v>
      </c>
      <c r="F17" s="148" t="str">
        <f>VLOOKUP(E17,VIP!$A$2:$O13736,2,0)</f>
        <v>DRBR24D</v>
      </c>
      <c r="G17" s="148" t="str">
        <f>VLOOKUP(E17,'LISTADO ATM'!$A$2:$B$897,2,0)</f>
        <v xml:space="preserve">ATM Oficina Carrefour I </v>
      </c>
      <c r="H17" s="148" t="str">
        <f>VLOOKUP(E17,VIP!$A$2:$O18599,7,FALSE)</f>
        <v>Si</v>
      </c>
      <c r="I17" s="148" t="str">
        <f>VLOOKUP(E17,VIP!$A$2:$O10564,8,FALSE)</f>
        <v>Si</v>
      </c>
      <c r="J17" s="148" t="str">
        <f>VLOOKUP(E17,VIP!$A$2:$O10514,8,FALSE)</f>
        <v>Si</v>
      </c>
      <c r="K17" s="148" t="str">
        <f>VLOOKUP(E17,VIP!$A$2:$O14088,6,0)</f>
        <v>SI</v>
      </c>
      <c r="L17" s="122" t="s">
        <v>2219</v>
      </c>
      <c r="M17" s="131" t="s">
        <v>2446</v>
      </c>
      <c r="N17" s="131" t="s">
        <v>2560</v>
      </c>
      <c r="O17" s="148" t="s">
        <v>2455</v>
      </c>
      <c r="P17" s="148"/>
      <c r="Q17" s="147" t="s">
        <v>2219</v>
      </c>
    </row>
    <row r="18" spans="1:17" s="93" customFormat="1" ht="17.399999999999999" x14ac:dyDescent="0.3">
      <c r="A18" s="148" t="str">
        <f>VLOOKUP(E18,'LISTADO ATM'!$A$2:$C$898,3,0)</f>
        <v>SUR</v>
      </c>
      <c r="B18" s="126">
        <v>3335917793</v>
      </c>
      <c r="C18" s="132">
        <v>44358.706643518519</v>
      </c>
      <c r="D18" s="132" t="s">
        <v>2180</v>
      </c>
      <c r="E18" s="121">
        <v>5</v>
      </c>
      <c r="F18" s="148" t="str">
        <f>VLOOKUP(E18,VIP!$A$2:$O13731,2,0)</f>
        <v>DRBR005</v>
      </c>
      <c r="G18" s="148" t="str">
        <f>VLOOKUP(E18,'LISTADO ATM'!$A$2:$B$897,2,0)</f>
        <v>ATM Oficina Autoservicio Villa Ofelia (San Juan)</v>
      </c>
      <c r="H18" s="148" t="str">
        <f>VLOOKUP(E18,VIP!$A$2:$O18594,7,FALSE)</f>
        <v>Si</v>
      </c>
      <c r="I18" s="148" t="str">
        <f>VLOOKUP(E18,VIP!$A$2:$O10559,8,FALSE)</f>
        <v>Si</v>
      </c>
      <c r="J18" s="148" t="str">
        <f>VLOOKUP(E18,VIP!$A$2:$O10509,8,FALSE)</f>
        <v>Si</v>
      </c>
      <c r="K18" s="148" t="str">
        <f>VLOOKUP(E18,VIP!$A$2:$O14083,6,0)</f>
        <v>NO</v>
      </c>
      <c r="L18" s="122" t="s">
        <v>2219</v>
      </c>
      <c r="M18" s="131" t="s">
        <v>2446</v>
      </c>
      <c r="N18" s="131" t="s">
        <v>2453</v>
      </c>
      <c r="O18" s="148" t="s">
        <v>2455</v>
      </c>
      <c r="P18" s="148"/>
      <c r="Q18" s="147" t="s">
        <v>2219</v>
      </c>
    </row>
    <row r="19" spans="1:17" s="93" customFormat="1" ht="17.399999999999999" x14ac:dyDescent="0.3">
      <c r="A19" s="148" t="str">
        <f>VLOOKUP(E19,'LISTADO ATM'!$A$2:$C$898,3,0)</f>
        <v>DISTRITO NACIONAL</v>
      </c>
      <c r="B19" s="126">
        <v>3335917861</v>
      </c>
      <c r="C19" s="132">
        <v>44358.782476851855</v>
      </c>
      <c r="D19" s="132" t="s">
        <v>2180</v>
      </c>
      <c r="E19" s="121">
        <v>686</v>
      </c>
      <c r="F19" s="148" t="str">
        <f>VLOOKUP(E19,VIP!$A$2:$O13725,2,0)</f>
        <v>DRBR686</v>
      </c>
      <c r="G19" s="148" t="str">
        <f>VLOOKUP(E19,'LISTADO ATM'!$A$2:$B$897,2,0)</f>
        <v>ATM Autoservicio Oficina Máximo Gómez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7.399999999999999" x14ac:dyDescent="0.3">
      <c r="A20" s="148" t="str">
        <f>VLOOKUP(E20,'LISTADO ATM'!$A$2:$C$898,3,0)</f>
        <v>NORTE</v>
      </c>
      <c r="B20" s="126">
        <v>3335917872</v>
      </c>
      <c r="C20" s="132">
        <v>44358.872824074075</v>
      </c>
      <c r="D20" s="132" t="s">
        <v>2181</v>
      </c>
      <c r="E20" s="121">
        <v>119</v>
      </c>
      <c r="F20" s="148" t="str">
        <f>VLOOKUP(E20,VIP!$A$2:$O13731,2,0)</f>
        <v>DRBR119</v>
      </c>
      <c r="G20" s="148" t="str">
        <f>VLOOKUP(E20,'LISTADO ATM'!$A$2:$B$897,2,0)</f>
        <v>ATM Oficina La Barranquita</v>
      </c>
      <c r="H20" s="148" t="str">
        <f>VLOOKUP(E20,VIP!$A$2:$O18594,7,FALSE)</f>
        <v>N/A</v>
      </c>
      <c r="I20" s="148" t="str">
        <f>VLOOKUP(E20,VIP!$A$2:$O10559,8,FALSE)</f>
        <v>N/A</v>
      </c>
      <c r="J20" s="148" t="str">
        <f>VLOOKUP(E20,VIP!$A$2:$O10509,8,FALSE)</f>
        <v>N/A</v>
      </c>
      <c r="K20" s="148" t="str">
        <f>VLOOKUP(E20,VIP!$A$2:$O14083,6,0)</f>
        <v>N/A</v>
      </c>
      <c r="L20" s="122" t="s">
        <v>2219</v>
      </c>
      <c r="M20" s="131" t="s">
        <v>2446</v>
      </c>
      <c r="N20" s="131" t="s">
        <v>2453</v>
      </c>
      <c r="O20" s="148" t="s">
        <v>2549</v>
      </c>
      <c r="P20" s="148"/>
      <c r="Q20" s="147" t="s">
        <v>2219</v>
      </c>
    </row>
    <row r="21" spans="1:17" s="93" customFormat="1" ht="17.399999999999999" x14ac:dyDescent="0.3">
      <c r="A21" s="148" t="str">
        <f>VLOOKUP(E21,'LISTADO ATM'!$A$2:$C$898,3,0)</f>
        <v>NORTE</v>
      </c>
      <c r="B21" s="126">
        <v>3335917879</v>
      </c>
      <c r="C21" s="132">
        <v>44359.000300925924</v>
      </c>
      <c r="D21" s="132" t="s">
        <v>2181</v>
      </c>
      <c r="E21" s="121">
        <v>854</v>
      </c>
      <c r="F21" s="148" t="str">
        <f>VLOOKUP(E21,VIP!$A$2:$O13728,2,0)</f>
        <v>DRBR854</v>
      </c>
      <c r="G21" s="148" t="str">
        <f>VLOOKUP(E21,'LISTADO ATM'!$A$2:$B$897,2,0)</f>
        <v xml:space="preserve">ATM Centro Comercial Blanco Batista </v>
      </c>
      <c r="H21" s="148" t="str">
        <f>VLOOKUP(E21,VIP!$A$2:$O18591,7,FALSE)</f>
        <v>Si</v>
      </c>
      <c r="I21" s="148" t="str">
        <f>VLOOKUP(E21,VIP!$A$2:$O10556,8,FALSE)</f>
        <v>Si</v>
      </c>
      <c r="J21" s="148" t="str">
        <f>VLOOKUP(E21,VIP!$A$2:$O10506,8,FALSE)</f>
        <v>Si</v>
      </c>
      <c r="K21" s="148" t="str">
        <f>VLOOKUP(E21,VIP!$A$2:$O14080,6,0)</f>
        <v>NO</v>
      </c>
      <c r="L21" s="122" t="s">
        <v>2219</v>
      </c>
      <c r="M21" s="131" t="s">
        <v>2446</v>
      </c>
      <c r="N21" s="131" t="s">
        <v>2453</v>
      </c>
      <c r="O21" s="148" t="s">
        <v>2549</v>
      </c>
      <c r="P21" s="148"/>
      <c r="Q21" s="147" t="s">
        <v>2219</v>
      </c>
    </row>
    <row r="22" spans="1:17" s="93" customFormat="1" ht="17.399999999999999" x14ac:dyDescent="0.3">
      <c r="A22" s="148" t="str">
        <f>VLOOKUP(E22,'LISTADO ATM'!$A$2:$C$898,3,0)</f>
        <v>ESTE</v>
      </c>
      <c r="B22" s="126">
        <v>3335917880</v>
      </c>
      <c r="C22" s="132">
        <v>44359.001087962963</v>
      </c>
      <c r="D22" s="132" t="s">
        <v>2180</v>
      </c>
      <c r="E22" s="121">
        <v>680</v>
      </c>
      <c r="F22" s="148" t="str">
        <f>VLOOKUP(E22,VIP!$A$2:$O13727,2,0)</f>
        <v>DRBR680</v>
      </c>
      <c r="G22" s="148" t="str">
        <f>VLOOKUP(E22,'LISTADO ATM'!$A$2:$B$897,2,0)</f>
        <v>ATM Hotel Royalton</v>
      </c>
      <c r="H22" s="148" t="str">
        <f>VLOOKUP(E22,VIP!$A$2:$O18590,7,FALSE)</f>
        <v>NO</v>
      </c>
      <c r="I22" s="148" t="str">
        <f>VLOOKUP(E22,VIP!$A$2:$O10555,8,FALSE)</f>
        <v>NO</v>
      </c>
      <c r="J22" s="148" t="str">
        <f>VLOOKUP(E22,VIP!$A$2:$O10505,8,FALSE)</f>
        <v>NO</v>
      </c>
      <c r="K22" s="148" t="str">
        <f>VLOOKUP(E22,VIP!$A$2:$O14079,6,0)</f>
        <v>NO</v>
      </c>
      <c r="L22" s="122" t="s">
        <v>2219</v>
      </c>
      <c r="M22" s="131" t="s">
        <v>2446</v>
      </c>
      <c r="N22" s="131" t="s">
        <v>2453</v>
      </c>
      <c r="O22" s="148" t="s">
        <v>2455</v>
      </c>
      <c r="P22" s="148"/>
      <c r="Q22" s="147" t="s">
        <v>2219</v>
      </c>
    </row>
    <row r="23" spans="1:17" s="93" customFormat="1" ht="17.399999999999999" x14ac:dyDescent="0.3">
      <c r="A23" s="148" t="str">
        <f>VLOOKUP(E23,'LISTADO ATM'!$A$2:$C$898,3,0)</f>
        <v>DISTRITO NACIONAL</v>
      </c>
      <c r="B23" s="126">
        <v>3335910002</v>
      </c>
      <c r="C23" s="132">
        <v>44351.65902777778</v>
      </c>
      <c r="D23" s="132" t="s">
        <v>2180</v>
      </c>
      <c r="E23" s="121">
        <v>744</v>
      </c>
      <c r="F23" s="148" t="str">
        <f>VLOOKUP(E23,VIP!$A$2:$O13694,2,0)</f>
        <v>DRBR289</v>
      </c>
      <c r="G23" s="148" t="str">
        <f>VLOOKUP(E23,'LISTADO ATM'!$A$2:$B$897,2,0)</f>
        <v xml:space="preserve">ATM Multicentro La Sirena Venezuela </v>
      </c>
      <c r="H23" s="148" t="str">
        <f>VLOOKUP(E23,VIP!$A$2:$O18557,7,FALSE)</f>
        <v>Si</v>
      </c>
      <c r="I23" s="148" t="str">
        <f>VLOOKUP(E23,VIP!$A$2:$O10522,8,FALSE)</f>
        <v>Si</v>
      </c>
      <c r="J23" s="148" t="str">
        <f>VLOOKUP(E23,VIP!$A$2:$O10472,8,FALSE)</f>
        <v>Si</v>
      </c>
      <c r="K23" s="148" t="str">
        <f>VLOOKUP(E23,VIP!$A$2:$O14046,6,0)</f>
        <v>SI</v>
      </c>
      <c r="L23" s="122" t="s">
        <v>2245</v>
      </c>
      <c r="M23" s="131" t="s">
        <v>2446</v>
      </c>
      <c r="N23" s="131" t="s">
        <v>2560</v>
      </c>
      <c r="O23" s="148" t="s">
        <v>2455</v>
      </c>
      <c r="P23" s="131"/>
      <c r="Q23" s="147" t="s">
        <v>2245</v>
      </c>
    </row>
    <row r="24" spans="1:17" s="93" customFormat="1" ht="17.399999999999999" x14ac:dyDescent="0.3">
      <c r="A24" s="148" t="str">
        <f>VLOOKUP(E24,'LISTADO ATM'!$A$2:$C$898,3,0)</f>
        <v>DISTRITO NACIONAL</v>
      </c>
      <c r="B24" s="126">
        <v>3335914888</v>
      </c>
      <c r="C24" s="132">
        <v>44356.609444444446</v>
      </c>
      <c r="D24" s="132" t="s">
        <v>2180</v>
      </c>
      <c r="E24" s="121">
        <v>13</v>
      </c>
      <c r="F24" s="148" t="str">
        <f>VLOOKUP(E24,VIP!$A$2:$O13706,2,0)</f>
        <v>DRBR013</v>
      </c>
      <c r="G24" s="148" t="str">
        <f>VLOOKUP(E24,'LISTADO ATM'!$A$2:$B$897,2,0)</f>
        <v xml:space="preserve">ATM CDEEE </v>
      </c>
      <c r="H24" s="148" t="str">
        <f>VLOOKUP(E24,VIP!$A$2:$O18569,7,FALSE)</f>
        <v>Si</v>
      </c>
      <c r="I24" s="148" t="str">
        <f>VLOOKUP(E24,VIP!$A$2:$O10534,8,FALSE)</f>
        <v>Si</v>
      </c>
      <c r="J24" s="148" t="str">
        <f>VLOOKUP(E24,VIP!$A$2:$O10484,8,FALSE)</f>
        <v>Si</v>
      </c>
      <c r="K24" s="148" t="str">
        <f>VLOOKUP(E24,VIP!$A$2:$O14058,6,0)</f>
        <v>NO</v>
      </c>
      <c r="L24" s="122" t="s">
        <v>2245</v>
      </c>
      <c r="M24" s="131" t="s">
        <v>2446</v>
      </c>
      <c r="N24" s="131" t="s">
        <v>2453</v>
      </c>
      <c r="O24" s="148" t="s">
        <v>2455</v>
      </c>
      <c r="P24" s="148"/>
      <c r="Q24" s="147" t="s">
        <v>2245</v>
      </c>
    </row>
    <row r="25" spans="1:17" s="93" customFormat="1" ht="17.399999999999999" x14ac:dyDescent="0.3">
      <c r="A25" s="148" t="str">
        <f>VLOOKUP(E25,'LISTADO ATM'!$A$2:$C$898,3,0)</f>
        <v>DISTRITO NACIONAL</v>
      </c>
      <c r="B25" s="126">
        <v>3335917114</v>
      </c>
      <c r="C25" s="132">
        <v>44358.46503472222</v>
      </c>
      <c r="D25" s="132" t="s">
        <v>2180</v>
      </c>
      <c r="E25" s="121">
        <v>369</v>
      </c>
      <c r="F25" s="148" t="str">
        <f>VLOOKUP(E25,VIP!$A$2:$O13728,2,0)</f>
        <v xml:space="preserve">DRBR369 </v>
      </c>
      <c r="G25" s="148" t="str">
        <f>VLOOKUP(E25,'LISTADO ATM'!$A$2:$B$897,2,0)</f>
        <v>ATM Plaza Lama Aut. Duarte</v>
      </c>
      <c r="H25" s="148" t="str">
        <f>VLOOKUP(E25,VIP!$A$2:$O18591,7,FALSE)</f>
        <v>N/A</v>
      </c>
      <c r="I25" s="148" t="str">
        <f>VLOOKUP(E25,VIP!$A$2:$O10556,8,FALSE)</f>
        <v>N/A</v>
      </c>
      <c r="J25" s="148" t="str">
        <f>VLOOKUP(E25,VIP!$A$2:$O10506,8,FALSE)</f>
        <v>N/A</v>
      </c>
      <c r="K25" s="148" t="str">
        <f>VLOOKUP(E25,VIP!$A$2:$O14080,6,0)</f>
        <v>N/A</v>
      </c>
      <c r="L25" s="122" t="s">
        <v>2245</v>
      </c>
      <c r="M25" s="131" t="s">
        <v>2446</v>
      </c>
      <c r="N25" s="131" t="s">
        <v>2560</v>
      </c>
      <c r="O25" s="148" t="s">
        <v>2455</v>
      </c>
      <c r="P25" s="148"/>
      <c r="Q25" s="147" t="s">
        <v>2245</v>
      </c>
    </row>
    <row r="26" spans="1:17" s="93" customFormat="1" ht="17.399999999999999" x14ac:dyDescent="0.3">
      <c r="A26" s="148" t="str">
        <f>VLOOKUP(E26,'LISTADO ATM'!$A$2:$C$898,3,0)</f>
        <v>DISTRITO NACIONAL</v>
      </c>
      <c r="B26" s="126">
        <v>3335917420</v>
      </c>
      <c r="C26" s="132">
        <v>44358.568090277775</v>
      </c>
      <c r="D26" s="132" t="s">
        <v>2180</v>
      </c>
      <c r="E26" s="121">
        <v>688</v>
      </c>
      <c r="F26" s="148" t="str">
        <f>VLOOKUP(E26,VIP!$A$2:$O13722,2,0)</f>
        <v>DRBR688</v>
      </c>
      <c r="G26" s="148" t="str">
        <f>VLOOKUP(E26,'LISTADO ATM'!$A$2:$B$897,2,0)</f>
        <v>ATM Innova Centro Ave. Kennedy</v>
      </c>
      <c r="H26" s="148" t="str">
        <f>VLOOKUP(E26,VIP!$A$2:$O18585,7,FALSE)</f>
        <v>Si</v>
      </c>
      <c r="I26" s="148" t="str">
        <f>VLOOKUP(E26,VIP!$A$2:$O10550,8,FALSE)</f>
        <v>Si</v>
      </c>
      <c r="J26" s="148" t="str">
        <f>VLOOKUP(E26,VIP!$A$2:$O10500,8,FALSE)</f>
        <v>Si</v>
      </c>
      <c r="K26" s="148" t="str">
        <f>VLOOKUP(E26,VIP!$A$2:$O14074,6,0)</f>
        <v>NO</v>
      </c>
      <c r="L26" s="122" t="s">
        <v>2245</v>
      </c>
      <c r="M26" s="131" t="s">
        <v>2446</v>
      </c>
      <c r="N26" s="131" t="s">
        <v>2453</v>
      </c>
      <c r="O26" s="148" t="s">
        <v>2455</v>
      </c>
      <c r="P26" s="148"/>
      <c r="Q26" s="147" t="s">
        <v>2245</v>
      </c>
    </row>
    <row r="27" spans="1:17" s="93" customFormat="1" ht="17.399999999999999" x14ac:dyDescent="0.3">
      <c r="A27" s="148" t="str">
        <f>VLOOKUP(E27,'LISTADO ATM'!$A$2:$C$898,3,0)</f>
        <v>ESTE</v>
      </c>
      <c r="B27" s="126">
        <v>3335917804</v>
      </c>
      <c r="C27" s="132">
        <v>44358.708726851852</v>
      </c>
      <c r="D27" s="132" t="s">
        <v>2180</v>
      </c>
      <c r="E27" s="121">
        <v>368</v>
      </c>
      <c r="F27" s="148" t="str">
        <f>VLOOKUP(E27,VIP!$A$2:$O13730,2,0)</f>
        <v xml:space="preserve">DRBR368 </v>
      </c>
      <c r="G27" s="148" t="str">
        <f>VLOOKUP(E27,'LISTADO ATM'!$A$2:$B$897,2,0)</f>
        <v>ATM Ayuntamiento Peralvillo</v>
      </c>
      <c r="H27" s="148" t="str">
        <f>VLOOKUP(E27,VIP!$A$2:$O18593,7,FALSE)</f>
        <v>N/A</v>
      </c>
      <c r="I27" s="148" t="str">
        <f>VLOOKUP(E27,VIP!$A$2:$O10558,8,FALSE)</f>
        <v>N/A</v>
      </c>
      <c r="J27" s="148" t="str">
        <f>VLOOKUP(E27,VIP!$A$2:$O10508,8,FALSE)</f>
        <v>N/A</v>
      </c>
      <c r="K27" s="148" t="str">
        <f>VLOOKUP(E27,VIP!$A$2:$O14082,6,0)</f>
        <v>N/A</v>
      </c>
      <c r="L27" s="122" t="s">
        <v>2245</v>
      </c>
      <c r="M27" s="131" t="s">
        <v>2446</v>
      </c>
      <c r="N27" s="131" t="s">
        <v>2453</v>
      </c>
      <c r="O27" s="148" t="s">
        <v>2455</v>
      </c>
      <c r="P27" s="148"/>
      <c r="Q27" s="147" t="s">
        <v>2245</v>
      </c>
    </row>
    <row r="28" spans="1:17" s="93" customFormat="1" ht="17.399999999999999" x14ac:dyDescent="0.3">
      <c r="A28" s="148" t="str">
        <f>VLOOKUP(E28,'LISTADO ATM'!$A$2:$C$898,3,0)</f>
        <v>SUR</v>
      </c>
      <c r="B28" s="126">
        <v>3335917837</v>
      </c>
      <c r="C28" s="132">
        <v>44358.736331018517</v>
      </c>
      <c r="D28" s="132" t="s">
        <v>2180</v>
      </c>
      <c r="E28" s="121">
        <v>890</v>
      </c>
      <c r="F28" s="148" t="str">
        <f>VLOOKUP(E28,VIP!$A$2:$O13728,2,0)</f>
        <v>DRBR890</v>
      </c>
      <c r="G28" s="148" t="str">
        <f>VLOOKUP(E28,'LISTADO ATM'!$A$2:$B$897,2,0)</f>
        <v xml:space="preserve">ATM Escuela Penitenciaria (San Cristóbal) </v>
      </c>
      <c r="H28" s="148" t="str">
        <f>VLOOKUP(E28,VIP!$A$2:$O18591,7,FALSE)</f>
        <v>Si</v>
      </c>
      <c r="I28" s="148" t="str">
        <f>VLOOKUP(E28,VIP!$A$2:$O10556,8,FALSE)</f>
        <v>Si</v>
      </c>
      <c r="J28" s="148" t="str">
        <f>VLOOKUP(E28,VIP!$A$2:$O10506,8,FALSE)</f>
        <v>Si</v>
      </c>
      <c r="K28" s="148" t="str">
        <f>VLOOKUP(E28,VIP!$A$2:$O14080,6,0)</f>
        <v>NO</v>
      </c>
      <c r="L28" s="122" t="s">
        <v>2245</v>
      </c>
      <c r="M28" s="131" t="s">
        <v>2446</v>
      </c>
      <c r="N28" s="131" t="s">
        <v>2453</v>
      </c>
      <c r="O28" s="148" t="s">
        <v>2455</v>
      </c>
      <c r="P28" s="148"/>
      <c r="Q28" s="147" t="s">
        <v>2245</v>
      </c>
    </row>
    <row r="29" spans="1:17" s="93" customFormat="1" ht="17.399999999999999" x14ac:dyDescent="0.3">
      <c r="A29" s="148" t="str">
        <f>VLOOKUP(E29,'LISTADO ATM'!$A$2:$C$898,3,0)</f>
        <v>NORTE</v>
      </c>
      <c r="B29" s="126">
        <v>3335917874</v>
      </c>
      <c r="C29" s="132">
        <v>44358.874259259261</v>
      </c>
      <c r="D29" s="132" t="s">
        <v>2181</v>
      </c>
      <c r="E29" s="121">
        <v>605</v>
      </c>
      <c r="F29" s="148" t="str">
        <f>VLOOKUP(E29,VIP!$A$2:$O13729,2,0)</f>
        <v>DRBR141</v>
      </c>
      <c r="G29" s="148" t="str">
        <f>VLOOKUP(E29,'LISTADO ATM'!$A$2:$B$897,2,0)</f>
        <v xml:space="preserve">ATM Oficina Bonao I </v>
      </c>
      <c r="H29" s="148" t="str">
        <f>VLOOKUP(E29,VIP!$A$2:$O18592,7,FALSE)</f>
        <v>Si</v>
      </c>
      <c r="I29" s="148" t="str">
        <f>VLOOKUP(E29,VIP!$A$2:$O10557,8,FALSE)</f>
        <v>Si</v>
      </c>
      <c r="J29" s="148" t="str">
        <f>VLOOKUP(E29,VIP!$A$2:$O10507,8,FALSE)</f>
        <v>Si</v>
      </c>
      <c r="K29" s="148" t="str">
        <f>VLOOKUP(E29,VIP!$A$2:$O14081,6,0)</f>
        <v>SI</v>
      </c>
      <c r="L29" s="122" t="s">
        <v>2245</v>
      </c>
      <c r="M29" s="131" t="s">
        <v>2446</v>
      </c>
      <c r="N29" s="131" t="s">
        <v>2453</v>
      </c>
      <c r="O29" s="148" t="s">
        <v>2549</v>
      </c>
      <c r="P29" s="148"/>
      <c r="Q29" s="147" t="s">
        <v>2245</v>
      </c>
    </row>
    <row r="30" spans="1:17" s="93" customFormat="1" ht="17.399999999999999" x14ac:dyDescent="0.3">
      <c r="A30" s="148" t="str">
        <f>VLOOKUP(E30,'LISTADO ATM'!$A$2:$C$898,3,0)</f>
        <v>NORTE</v>
      </c>
      <c r="B30" s="126">
        <v>3335917878</v>
      </c>
      <c r="C30" s="132">
        <v>44358.937673611108</v>
      </c>
      <c r="D30" s="132" t="s">
        <v>2181</v>
      </c>
      <c r="E30" s="121">
        <v>632</v>
      </c>
      <c r="F30" s="148" t="str">
        <f>VLOOKUP(E30,VIP!$A$2:$O13726,2,0)</f>
        <v>DRBR263</v>
      </c>
      <c r="G30" s="148" t="str">
        <f>VLOOKUP(E30,'LISTADO ATM'!$A$2:$B$897,2,0)</f>
        <v xml:space="preserve">ATM Autobanco Gurabo </v>
      </c>
      <c r="H30" s="148" t="str">
        <f>VLOOKUP(E30,VIP!$A$2:$O18589,7,FALSE)</f>
        <v>Si</v>
      </c>
      <c r="I30" s="148" t="str">
        <f>VLOOKUP(E30,VIP!$A$2:$O10554,8,FALSE)</f>
        <v>Si</v>
      </c>
      <c r="J30" s="148" t="str">
        <f>VLOOKUP(E30,VIP!$A$2:$O10504,8,FALSE)</f>
        <v>Si</v>
      </c>
      <c r="K30" s="148" t="str">
        <f>VLOOKUP(E30,VIP!$A$2:$O14078,6,0)</f>
        <v>NO</v>
      </c>
      <c r="L30" s="122" t="s">
        <v>2245</v>
      </c>
      <c r="M30" s="131" t="s">
        <v>2446</v>
      </c>
      <c r="N30" s="131" t="s">
        <v>2453</v>
      </c>
      <c r="O30" s="148" t="s">
        <v>2549</v>
      </c>
      <c r="P30" s="148"/>
      <c r="Q30" s="147" t="s">
        <v>2245</v>
      </c>
    </row>
    <row r="31" spans="1:17" s="93" customFormat="1" ht="17.399999999999999" x14ac:dyDescent="0.3">
      <c r="A31" s="148" t="str">
        <f>VLOOKUP(E31,'LISTADO ATM'!$A$2:$C$898,3,0)</f>
        <v>ESTE</v>
      </c>
      <c r="B31" s="126">
        <v>3335916514</v>
      </c>
      <c r="C31" s="132">
        <v>44357.684259259258</v>
      </c>
      <c r="D31" s="132" t="s">
        <v>2449</v>
      </c>
      <c r="E31" s="121">
        <v>429</v>
      </c>
      <c r="F31" s="148" t="str">
        <f>VLOOKUP(E31,VIP!$A$2:$O13719,2,0)</f>
        <v>DRBR429</v>
      </c>
      <c r="G31" s="148" t="str">
        <f>VLOOKUP(E31,'LISTADO ATM'!$A$2:$B$897,2,0)</f>
        <v xml:space="preserve">ATM Oficina Jumbo La Romana </v>
      </c>
      <c r="H31" s="148" t="str">
        <f>VLOOKUP(E31,VIP!$A$2:$O18582,7,FALSE)</f>
        <v>Si</v>
      </c>
      <c r="I31" s="148" t="str">
        <f>VLOOKUP(E31,VIP!$A$2:$O10547,8,FALSE)</f>
        <v>Si</v>
      </c>
      <c r="J31" s="148" t="str">
        <f>VLOOKUP(E31,VIP!$A$2:$O10497,8,FALSE)</f>
        <v>Si</v>
      </c>
      <c r="K31" s="148" t="str">
        <f>VLOOKUP(E31,VIP!$A$2:$O14071,6,0)</f>
        <v>NO</v>
      </c>
      <c r="L31" s="122" t="s">
        <v>2548</v>
      </c>
      <c r="M31" s="131" t="s">
        <v>2446</v>
      </c>
      <c r="N31" s="131" t="s">
        <v>2594</v>
      </c>
      <c r="O31" s="148" t="s">
        <v>2454</v>
      </c>
      <c r="P31" s="148"/>
      <c r="Q31" s="147" t="s">
        <v>2548</v>
      </c>
    </row>
    <row r="32" spans="1:17" s="93" customFormat="1" ht="17.399999999999999" x14ac:dyDescent="0.3">
      <c r="A32" s="148" t="str">
        <f>VLOOKUP(E32,'LISTADO ATM'!$A$2:$C$898,3,0)</f>
        <v>DISTRITO NACIONAL</v>
      </c>
      <c r="B32" s="126">
        <v>3335917471</v>
      </c>
      <c r="C32" s="132">
        <v>44358.595208333332</v>
      </c>
      <c r="D32" s="132" t="s">
        <v>2449</v>
      </c>
      <c r="E32" s="121">
        <v>589</v>
      </c>
      <c r="F32" s="148" t="str">
        <f>VLOOKUP(E32,VIP!$A$2:$O13723,2,0)</f>
        <v>DRBR23E</v>
      </c>
      <c r="G32" s="148" t="str">
        <f>VLOOKUP(E32,'LISTADO ATM'!$A$2:$B$897,2,0)</f>
        <v xml:space="preserve">ATM S/M Bravo San Vicente de Paul </v>
      </c>
      <c r="H32" s="148" t="str">
        <f>VLOOKUP(E32,VIP!$A$2:$O18586,7,FALSE)</f>
        <v>Si</v>
      </c>
      <c r="I32" s="148" t="str">
        <f>VLOOKUP(E32,VIP!$A$2:$O10551,8,FALSE)</f>
        <v>No</v>
      </c>
      <c r="J32" s="148" t="str">
        <f>VLOOKUP(E32,VIP!$A$2:$O10501,8,FALSE)</f>
        <v>No</v>
      </c>
      <c r="K32" s="148" t="str">
        <f>VLOOKUP(E32,VIP!$A$2:$O14075,6,0)</f>
        <v>NO</v>
      </c>
      <c r="L32" s="122" t="s">
        <v>2571</v>
      </c>
      <c r="M32" s="131" t="s">
        <v>2446</v>
      </c>
      <c r="N32" s="131" t="s">
        <v>2453</v>
      </c>
      <c r="O32" s="148" t="s">
        <v>2454</v>
      </c>
      <c r="P32" s="148"/>
      <c r="Q32" s="147" t="s">
        <v>2571</v>
      </c>
    </row>
    <row r="33" spans="1:17" s="93" customFormat="1" ht="17.399999999999999" x14ac:dyDescent="0.3">
      <c r="A33" s="148" t="str">
        <f>VLOOKUP(E33,'LISTADO ATM'!$A$2:$C$898,3,0)</f>
        <v>ESTE</v>
      </c>
      <c r="B33" s="126">
        <v>3335917501</v>
      </c>
      <c r="C33" s="132">
        <v>44358.606273148151</v>
      </c>
      <c r="D33" s="132" t="s">
        <v>2449</v>
      </c>
      <c r="E33" s="121">
        <v>211</v>
      </c>
      <c r="F33" s="148" t="str">
        <f>VLOOKUP(E33,VIP!$A$2:$O13722,2,0)</f>
        <v>DRBR211</v>
      </c>
      <c r="G33" s="148" t="str">
        <f>VLOOKUP(E33,'LISTADO ATM'!$A$2:$B$897,2,0)</f>
        <v xml:space="preserve">ATM Oficina La Romana I </v>
      </c>
      <c r="H33" s="148" t="str">
        <f>VLOOKUP(E33,VIP!$A$2:$O18585,7,FALSE)</f>
        <v>Si</v>
      </c>
      <c r="I33" s="148" t="str">
        <f>VLOOKUP(E33,VIP!$A$2:$O10550,8,FALSE)</f>
        <v>Si</v>
      </c>
      <c r="J33" s="148" t="str">
        <f>VLOOKUP(E33,VIP!$A$2:$O10500,8,FALSE)</f>
        <v>Si</v>
      </c>
      <c r="K33" s="148" t="str">
        <f>VLOOKUP(E33,VIP!$A$2:$O14074,6,0)</f>
        <v>NO</v>
      </c>
      <c r="L33" s="122" t="s">
        <v>2571</v>
      </c>
      <c r="M33" s="131" t="s">
        <v>2446</v>
      </c>
      <c r="N33" s="131" t="s">
        <v>2453</v>
      </c>
      <c r="O33" s="148" t="s">
        <v>2454</v>
      </c>
      <c r="P33" s="148"/>
      <c r="Q33" s="147" t="s">
        <v>2571</v>
      </c>
    </row>
    <row r="34" spans="1:17" s="93" customFormat="1" ht="17.399999999999999" x14ac:dyDescent="0.3">
      <c r="A34" s="148" t="str">
        <f>VLOOKUP(E34,'LISTADO ATM'!$A$2:$C$898,3,0)</f>
        <v>DISTRITO NACIONAL</v>
      </c>
      <c r="B34" s="126">
        <v>3335916653</v>
      </c>
      <c r="C34" s="132">
        <v>44358.011157407411</v>
      </c>
      <c r="D34" s="132" t="s">
        <v>2449</v>
      </c>
      <c r="E34" s="121">
        <v>725</v>
      </c>
      <c r="F34" s="148" t="str">
        <f>VLOOKUP(E34,VIP!$A$2:$O13720,2,0)</f>
        <v>DRBR998</v>
      </c>
      <c r="G34" s="148" t="str">
        <f>VLOOKUP(E34,'LISTADO ATM'!$A$2:$B$897,2,0)</f>
        <v xml:space="preserve">ATM El Huacal II  </v>
      </c>
      <c r="H34" s="148" t="str">
        <f>VLOOKUP(E34,VIP!$A$2:$O18583,7,FALSE)</f>
        <v>Si</v>
      </c>
      <c r="I34" s="148" t="str">
        <f>VLOOKUP(E34,VIP!$A$2:$O10548,8,FALSE)</f>
        <v>Si</v>
      </c>
      <c r="J34" s="148" t="str">
        <f>VLOOKUP(E34,VIP!$A$2:$O10498,8,FALSE)</f>
        <v>Si</v>
      </c>
      <c r="K34" s="148" t="str">
        <f>VLOOKUP(E34,VIP!$A$2:$O14072,6,0)</f>
        <v>NO</v>
      </c>
      <c r="L34" s="122" t="s">
        <v>2442</v>
      </c>
      <c r="M34" s="131" t="s">
        <v>2446</v>
      </c>
      <c r="N34" s="131" t="s">
        <v>2594</v>
      </c>
      <c r="O34" s="148" t="s">
        <v>2454</v>
      </c>
      <c r="P34" s="148"/>
      <c r="Q34" s="147" t="s">
        <v>2442</v>
      </c>
    </row>
    <row r="35" spans="1:17" s="93" customFormat="1" ht="17.399999999999999" x14ac:dyDescent="0.3">
      <c r="A35" s="148" t="str">
        <f>VLOOKUP(E35,'LISTADO ATM'!$A$2:$C$898,3,0)</f>
        <v>DISTRITO NACIONAL</v>
      </c>
      <c r="B35" s="126">
        <v>3335917505</v>
      </c>
      <c r="C35" s="132">
        <v>44358.607939814814</v>
      </c>
      <c r="D35" s="132" t="s">
        <v>2449</v>
      </c>
      <c r="E35" s="121">
        <v>391</v>
      </c>
      <c r="F35" s="148" t="str">
        <f>VLOOKUP(E35,VIP!$A$2:$O13721,2,0)</f>
        <v>DRBR391</v>
      </c>
      <c r="G35" s="148" t="str">
        <f>VLOOKUP(E35,'LISTADO ATM'!$A$2:$B$897,2,0)</f>
        <v xml:space="preserve">ATM S/M Jumbo Luperón </v>
      </c>
      <c r="H35" s="148" t="str">
        <f>VLOOKUP(E35,VIP!$A$2:$O18584,7,FALSE)</f>
        <v>Si</v>
      </c>
      <c r="I35" s="148" t="str">
        <f>VLOOKUP(E35,VIP!$A$2:$O10549,8,FALSE)</f>
        <v>Si</v>
      </c>
      <c r="J35" s="148" t="str">
        <f>VLOOKUP(E35,VIP!$A$2:$O10499,8,FALSE)</f>
        <v>Si</v>
      </c>
      <c r="K35" s="148" t="str">
        <f>VLOOKUP(E35,VIP!$A$2:$O14073,6,0)</f>
        <v>NO</v>
      </c>
      <c r="L35" s="122" t="s">
        <v>2442</v>
      </c>
      <c r="M35" s="131" t="s">
        <v>2446</v>
      </c>
      <c r="N35" s="131" t="s">
        <v>2453</v>
      </c>
      <c r="O35" s="148" t="s">
        <v>2454</v>
      </c>
      <c r="P35" s="148"/>
      <c r="Q35" s="147" t="s">
        <v>2442</v>
      </c>
    </row>
    <row r="36" spans="1:17" s="93" customFormat="1" ht="17.399999999999999" x14ac:dyDescent="0.3">
      <c r="A36" s="148" t="str">
        <f>VLOOKUP(E36,'LISTADO ATM'!$A$2:$C$898,3,0)</f>
        <v>NORTE</v>
      </c>
      <c r="B36" s="126">
        <v>3335917735</v>
      </c>
      <c r="C36" s="132">
        <v>44358.682476851849</v>
      </c>
      <c r="D36" s="132" t="s">
        <v>2470</v>
      </c>
      <c r="E36" s="121">
        <v>333</v>
      </c>
      <c r="F36" s="148" t="str">
        <f>VLOOKUP(E36,VIP!$A$2:$O13737,2,0)</f>
        <v>DRBR333</v>
      </c>
      <c r="G36" s="148" t="str">
        <f>VLOOKUP(E36,'LISTADO ATM'!$A$2:$B$897,2,0)</f>
        <v>ATM Oficina Turey Maimón</v>
      </c>
      <c r="H36" s="148" t="str">
        <f>VLOOKUP(E36,VIP!$A$2:$O18600,7,FALSE)</f>
        <v>Si</v>
      </c>
      <c r="I36" s="148" t="str">
        <f>VLOOKUP(E36,VIP!$A$2:$O10565,8,FALSE)</f>
        <v>Si</v>
      </c>
      <c r="J36" s="148" t="str">
        <f>VLOOKUP(E36,VIP!$A$2:$O10515,8,FALSE)</f>
        <v>Si</v>
      </c>
      <c r="K36" s="148" t="str">
        <f>VLOOKUP(E36,VIP!$A$2:$O14089,6,0)</f>
        <v>NO</v>
      </c>
      <c r="L36" s="122" t="s">
        <v>2442</v>
      </c>
      <c r="M36" s="131" t="s">
        <v>2446</v>
      </c>
      <c r="N36" s="131" t="s">
        <v>2453</v>
      </c>
      <c r="O36" s="148" t="s">
        <v>2471</v>
      </c>
      <c r="P36" s="148"/>
      <c r="Q36" s="147" t="s">
        <v>2442</v>
      </c>
    </row>
    <row r="37" spans="1:17" s="93" customFormat="1" ht="17.399999999999999" x14ac:dyDescent="0.3">
      <c r="A37" s="148" t="str">
        <f>VLOOKUP(E37,'LISTADO ATM'!$A$2:$C$898,3,0)</f>
        <v>DISTRITO NACIONAL</v>
      </c>
      <c r="B37" s="126">
        <v>3335917876</v>
      </c>
      <c r="C37" s="132">
        <v>44358.932175925926</v>
      </c>
      <c r="D37" s="132" t="s">
        <v>2449</v>
      </c>
      <c r="E37" s="121">
        <v>714</v>
      </c>
      <c r="F37" s="148" t="str">
        <f>VLOOKUP(E37,VIP!$A$2:$O13728,2,0)</f>
        <v>DRBR16M</v>
      </c>
      <c r="G37" s="148" t="str">
        <f>VLOOKUP(E37,'LISTADO ATM'!$A$2:$B$897,2,0)</f>
        <v xml:space="preserve">ATM Hospital de Herrera </v>
      </c>
      <c r="H37" s="148" t="str">
        <f>VLOOKUP(E37,VIP!$A$2:$O18591,7,FALSE)</f>
        <v>Si</v>
      </c>
      <c r="I37" s="148" t="str">
        <f>VLOOKUP(E37,VIP!$A$2:$O10556,8,FALSE)</f>
        <v>Si</v>
      </c>
      <c r="J37" s="148" t="str">
        <f>VLOOKUP(E37,VIP!$A$2:$O10506,8,FALSE)</f>
        <v>Si</v>
      </c>
      <c r="K37" s="148" t="str">
        <f>VLOOKUP(E37,VIP!$A$2:$O14080,6,0)</f>
        <v>NO</v>
      </c>
      <c r="L37" s="122" t="s">
        <v>2442</v>
      </c>
      <c r="M37" s="131" t="s">
        <v>2446</v>
      </c>
      <c r="N37" s="131" t="s">
        <v>2453</v>
      </c>
      <c r="O37" s="148" t="s">
        <v>2454</v>
      </c>
      <c r="P37" s="148"/>
      <c r="Q37" s="147" t="s">
        <v>2442</v>
      </c>
    </row>
    <row r="38" spans="1:17" s="93" customFormat="1" ht="17.399999999999999" x14ac:dyDescent="0.3">
      <c r="A38" s="148" t="str">
        <f>VLOOKUP(E38,'LISTADO ATM'!$A$2:$C$898,3,0)</f>
        <v>SUR</v>
      </c>
      <c r="B38" s="126">
        <v>3335917877</v>
      </c>
      <c r="C38" s="132">
        <v>44358.935960648145</v>
      </c>
      <c r="D38" s="132" t="s">
        <v>2449</v>
      </c>
      <c r="E38" s="121">
        <v>356</v>
      </c>
      <c r="F38" s="148" t="str">
        <f>VLOOKUP(E38,VIP!$A$2:$O13727,2,0)</f>
        <v>DRBR356</v>
      </c>
      <c r="G38" s="148" t="str">
        <f>VLOOKUP(E38,'LISTADO ATM'!$A$2:$B$897,2,0)</f>
        <v xml:space="preserve">ATM Estación Sigma (San Cristóbal) </v>
      </c>
      <c r="H38" s="148" t="str">
        <f>VLOOKUP(E38,VIP!$A$2:$O18590,7,FALSE)</f>
        <v>Si</v>
      </c>
      <c r="I38" s="148" t="str">
        <f>VLOOKUP(E38,VIP!$A$2:$O10555,8,FALSE)</f>
        <v>Si</v>
      </c>
      <c r="J38" s="148" t="str">
        <f>VLOOKUP(E38,VIP!$A$2:$O10505,8,FALSE)</f>
        <v>Si</v>
      </c>
      <c r="K38" s="148" t="str">
        <f>VLOOKUP(E38,VIP!$A$2:$O14079,6,0)</f>
        <v>NO</v>
      </c>
      <c r="L38" s="122" t="s">
        <v>2442</v>
      </c>
      <c r="M38" s="131" t="s">
        <v>2446</v>
      </c>
      <c r="N38" s="131" t="s">
        <v>2453</v>
      </c>
      <c r="O38" s="148" t="s">
        <v>2454</v>
      </c>
      <c r="P38" s="148"/>
      <c r="Q38" s="147" t="s">
        <v>2442</v>
      </c>
    </row>
    <row r="39" spans="1:17" s="93" customFormat="1" ht="17.399999999999999" x14ac:dyDescent="0.3">
      <c r="A39" s="148" t="str">
        <f>VLOOKUP(E39,'LISTADO ATM'!$A$2:$C$898,3,0)</f>
        <v>SUR</v>
      </c>
      <c r="B39" s="126">
        <v>3335917628</v>
      </c>
      <c r="C39" s="132">
        <v>44358.651828703703</v>
      </c>
      <c r="D39" s="132" t="s">
        <v>2180</v>
      </c>
      <c r="E39" s="121">
        <v>962</v>
      </c>
      <c r="F39" s="148" t="str">
        <f>VLOOKUP(E39,VIP!$A$2:$O13722,2,0)</f>
        <v>DRBR962</v>
      </c>
      <c r="G39" s="148" t="str">
        <f>VLOOKUP(E39,'LISTADO ATM'!$A$2:$B$897,2,0)</f>
        <v xml:space="preserve">ATM Oficina Villa Ofelia II (San Juan) </v>
      </c>
      <c r="H39" s="148" t="str">
        <f>VLOOKUP(E39,VIP!$A$2:$O18585,7,FALSE)</f>
        <v>Si</v>
      </c>
      <c r="I39" s="148" t="str">
        <f>VLOOKUP(E39,VIP!$A$2:$O10550,8,FALSE)</f>
        <v>Si</v>
      </c>
      <c r="J39" s="148" t="str">
        <f>VLOOKUP(E39,VIP!$A$2:$O10500,8,FALSE)</f>
        <v>Si</v>
      </c>
      <c r="K39" s="148" t="str">
        <f>VLOOKUP(E39,VIP!$A$2:$O14074,6,0)</f>
        <v>NO</v>
      </c>
      <c r="L39" s="122" t="s">
        <v>2593</v>
      </c>
      <c r="M39" s="131" t="s">
        <v>2446</v>
      </c>
      <c r="N39" s="131" t="s">
        <v>2560</v>
      </c>
      <c r="O39" s="148" t="s">
        <v>2455</v>
      </c>
      <c r="P39" s="148"/>
      <c r="Q39" s="147" t="s">
        <v>2593</v>
      </c>
    </row>
    <row r="40" spans="1:17" s="93" customFormat="1" ht="17.399999999999999" x14ac:dyDescent="0.3">
      <c r="A40" s="148" t="str">
        <f>VLOOKUP(E40,'LISTADO ATM'!$A$2:$C$898,3,0)</f>
        <v>DISTRITO NACIONAL</v>
      </c>
      <c r="B40" s="126">
        <v>3335917775</v>
      </c>
      <c r="C40" s="132">
        <v>44358.697627314818</v>
      </c>
      <c r="D40" s="132" t="s">
        <v>2180</v>
      </c>
      <c r="E40" s="121">
        <v>43</v>
      </c>
      <c r="F40" s="148" t="str">
        <f>VLOOKUP(E40,VIP!$A$2:$O13735,2,0)</f>
        <v>DRBR043</v>
      </c>
      <c r="G40" s="148" t="str">
        <f>VLOOKUP(E40,'LISTADO ATM'!$A$2:$B$897,2,0)</f>
        <v xml:space="preserve">ATM Zona Franca San Isidro </v>
      </c>
      <c r="H40" s="148" t="str">
        <f>VLOOKUP(E40,VIP!$A$2:$O18598,7,FALSE)</f>
        <v>Si</v>
      </c>
      <c r="I40" s="148" t="str">
        <f>VLOOKUP(E40,VIP!$A$2:$O10563,8,FALSE)</f>
        <v>No</v>
      </c>
      <c r="J40" s="148" t="str">
        <f>VLOOKUP(E40,VIP!$A$2:$O10513,8,FALSE)</f>
        <v>No</v>
      </c>
      <c r="K40" s="148" t="str">
        <f>VLOOKUP(E40,VIP!$A$2:$O14087,6,0)</f>
        <v>NO</v>
      </c>
      <c r="L40" s="122" t="s">
        <v>2564</v>
      </c>
      <c r="M40" s="131" t="s">
        <v>2446</v>
      </c>
      <c r="N40" s="131" t="s">
        <v>2560</v>
      </c>
      <c r="O40" s="148" t="s">
        <v>2455</v>
      </c>
      <c r="P40" s="148"/>
      <c r="Q40" s="147" t="s">
        <v>2564</v>
      </c>
    </row>
    <row r="41" spans="1:17" s="93" customFormat="1" ht="17.399999999999999" x14ac:dyDescent="0.3">
      <c r="A41" s="148" t="str">
        <f>VLOOKUP(E41,'LISTADO ATM'!$A$2:$C$898,3,0)</f>
        <v>SUR</v>
      </c>
      <c r="B41" s="126">
        <v>3335917782</v>
      </c>
      <c r="C41" s="132">
        <v>44358.69976851852</v>
      </c>
      <c r="D41" s="132" t="s">
        <v>2180</v>
      </c>
      <c r="E41" s="121">
        <v>584</v>
      </c>
      <c r="F41" s="148" t="str">
        <f>VLOOKUP(E41,VIP!$A$2:$O13733,2,0)</f>
        <v>DRBR404</v>
      </c>
      <c r="G41" s="148" t="str">
        <f>VLOOKUP(E41,'LISTADO ATM'!$A$2:$B$897,2,0)</f>
        <v xml:space="preserve">ATM Oficina San Cristóbal I </v>
      </c>
      <c r="H41" s="148" t="str">
        <f>VLOOKUP(E41,VIP!$A$2:$O18596,7,FALSE)</f>
        <v>Si</v>
      </c>
      <c r="I41" s="148" t="str">
        <f>VLOOKUP(E41,VIP!$A$2:$O10561,8,FALSE)</f>
        <v>Si</v>
      </c>
      <c r="J41" s="148" t="str">
        <f>VLOOKUP(E41,VIP!$A$2:$O10511,8,FALSE)</f>
        <v>Si</v>
      </c>
      <c r="K41" s="148" t="str">
        <f>VLOOKUP(E41,VIP!$A$2:$O14085,6,0)</f>
        <v>SI</v>
      </c>
      <c r="L41" s="122" t="s">
        <v>2564</v>
      </c>
      <c r="M41" s="131" t="s">
        <v>2446</v>
      </c>
      <c r="N41" s="131" t="s">
        <v>2560</v>
      </c>
      <c r="O41" s="148" t="s">
        <v>2455</v>
      </c>
      <c r="P41" s="148"/>
      <c r="Q41" s="147" t="s">
        <v>2564</v>
      </c>
    </row>
    <row r="42" spans="1:17" s="93" customFormat="1" ht="17.399999999999999" x14ac:dyDescent="0.3">
      <c r="A42" s="148" t="str">
        <f>VLOOKUP(E42,'LISTADO ATM'!$A$2:$C$898,3,0)</f>
        <v>DISTRITO NACIONAL</v>
      </c>
      <c r="B42" s="126">
        <v>3335917807</v>
      </c>
      <c r="C42" s="132">
        <v>44358.710879629631</v>
      </c>
      <c r="D42" s="132" t="s">
        <v>2180</v>
      </c>
      <c r="E42" s="121">
        <v>993</v>
      </c>
      <c r="F42" s="148" t="str">
        <f>VLOOKUP(E42,VIP!$A$2:$O13729,2,0)</f>
        <v>DRBR993</v>
      </c>
      <c r="G42" s="148" t="str">
        <f>VLOOKUP(E42,'LISTADO ATM'!$A$2:$B$897,2,0)</f>
        <v xml:space="preserve">ATM Centro Medico Integral II </v>
      </c>
      <c r="H42" s="148" t="str">
        <f>VLOOKUP(E42,VIP!$A$2:$O18592,7,FALSE)</f>
        <v>Si</v>
      </c>
      <c r="I42" s="148" t="str">
        <f>VLOOKUP(E42,VIP!$A$2:$O10557,8,FALSE)</f>
        <v>Si</v>
      </c>
      <c r="J42" s="148" t="str">
        <f>VLOOKUP(E42,VIP!$A$2:$O10507,8,FALSE)</f>
        <v>Si</v>
      </c>
      <c r="K42" s="148" t="str">
        <f>VLOOKUP(E42,VIP!$A$2:$O14081,6,0)</f>
        <v>NO</v>
      </c>
      <c r="L42" s="122" t="s">
        <v>2564</v>
      </c>
      <c r="M42" s="131" t="s">
        <v>2446</v>
      </c>
      <c r="N42" s="131" t="s">
        <v>2453</v>
      </c>
      <c r="O42" s="148" t="s">
        <v>2455</v>
      </c>
      <c r="P42" s="148"/>
      <c r="Q42" s="147" t="s">
        <v>2564</v>
      </c>
    </row>
    <row r="43" spans="1:17" s="93" customFormat="1" ht="17.399999999999999" x14ac:dyDescent="0.3">
      <c r="A43" s="148" t="str">
        <f>VLOOKUP(E43,'LISTADO ATM'!$A$2:$C$898,3,0)</f>
        <v>DISTRITO NACIONAL</v>
      </c>
      <c r="B43" s="126">
        <v>3335917860</v>
      </c>
      <c r="C43" s="132">
        <v>44358.781354166669</v>
      </c>
      <c r="D43" s="132" t="s">
        <v>2180</v>
      </c>
      <c r="E43" s="121">
        <v>557</v>
      </c>
      <c r="F43" s="148" t="str">
        <f>VLOOKUP(E43,VIP!$A$2:$O13726,2,0)</f>
        <v>DRBR022</v>
      </c>
      <c r="G43" s="148" t="str">
        <f>VLOOKUP(E43,'LISTADO ATM'!$A$2:$B$897,2,0)</f>
        <v xml:space="preserve">ATM Multicentro La Sirena Ave. Mella </v>
      </c>
      <c r="H43" s="148" t="str">
        <f>VLOOKUP(E43,VIP!$A$2:$O18589,7,FALSE)</f>
        <v>Si</v>
      </c>
      <c r="I43" s="148" t="str">
        <f>VLOOKUP(E43,VIP!$A$2:$O10554,8,FALSE)</f>
        <v>Si</v>
      </c>
      <c r="J43" s="148" t="str">
        <f>VLOOKUP(E43,VIP!$A$2:$O10504,8,FALSE)</f>
        <v>Si</v>
      </c>
      <c r="K43" s="148" t="str">
        <f>VLOOKUP(E43,VIP!$A$2:$O14078,6,0)</f>
        <v>SI</v>
      </c>
      <c r="L43" s="122" t="s">
        <v>2564</v>
      </c>
      <c r="M43" s="131" t="s">
        <v>2446</v>
      </c>
      <c r="N43" s="131" t="s">
        <v>2453</v>
      </c>
      <c r="O43" s="148" t="s">
        <v>2455</v>
      </c>
      <c r="P43" s="148"/>
      <c r="Q43" s="147" t="s">
        <v>2564</v>
      </c>
    </row>
    <row r="44" spans="1:17" s="93" customFormat="1" ht="17.399999999999999" x14ac:dyDescent="0.3">
      <c r="A44" s="148" t="str">
        <f>VLOOKUP(E44,'LISTADO ATM'!$A$2:$C$898,3,0)</f>
        <v>DISTRITO NACIONAL</v>
      </c>
      <c r="B44" s="126">
        <v>3335917863</v>
      </c>
      <c r="C44" s="132">
        <v>44358.783171296294</v>
      </c>
      <c r="D44" s="132" t="s">
        <v>2180</v>
      </c>
      <c r="E44" s="121">
        <v>149</v>
      </c>
      <c r="F44" s="148" t="str">
        <f>VLOOKUP(E44,VIP!$A$2:$O13724,2,0)</f>
        <v>DRBR149</v>
      </c>
      <c r="G44" s="148" t="str">
        <f>VLOOKUP(E44,'LISTADO ATM'!$A$2:$B$897,2,0)</f>
        <v>ATM Estación Metro Concepción</v>
      </c>
      <c r="H44" s="148" t="str">
        <f>VLOOKUP(E44,VIP!$A$2:$O18587,7,FALSE)</f>
        <v>N/A</v>
      </c>
      <c r="I44" s="148" t="str">
        <f>VLOOKUP(E44,VIP!$A$2:$O10552,8,FALSE)</f>
        <v>N/A</v>
      </c>
      <c r="J44" s="148" t="str">
        <f>VLOOKUP(E44,VIP!$A$2:$O10502,8,FALSE)</f>
        <v>N/A</v>
      </c>
      <c r="K44" s="148" t="str">
        <f>VLOOKUP(E44,VIP!$A$2:$O14076,6,0)</f>
        <v>N/A</v>
      </c>
      <c r="L44" s="122" t="s">
        <v>2564</v>
      </c>
      <c r="M44" s="131" t="s">
        <v>2446</v>
      </c>
      <c r="N44" s="131" t="s">
        <v>2453</v>
      </c>
      <c r="O44" s="148" t="s">
        <v>2455</v>
      </c>
      <c r="P44" s="148"/>
      <c r="Q44" s="147" t="s">
        <v>2564</v>
      </c>
    </row>
    <row r="45" spans="1:17" ht="17.399999999999999" x14ac:dyDescent="0.3">
      <c r="A45" s="148" t="str">
        <f>VLOOKUP(E45,'LISTADO ATM'!$A$2:$C$898,3,0)</f>
        <v>NORTE</v>
      </c>
      <c r="B45" s="126">
        <v>3335917866</v>
      </c>
      <c r="C45" s="132">
        <v>44358.818194444444</v>
      </c>
      <c r="D45" s="132" t="s">
        <v>2470</v>
      </c>
      <c r="E45" s="121">
        <v>142</v>
      </c>
      <c r="F45" s="148" t="str">
        <f>VLOOKUP(E45,VIP!$A$2:$O13732,2,0)</f>
        <v>DRBR142</v>
      </c>
      <c r="G45" s="148" t="str">
        <f>VLOOKUP(E45,'LISTADO ATM'!$A$2:$B$897,2,0)</f>
        <v xml:space="preserve">ATM Centro de Caja Galerías Bonao </v>
      </c>
      <c r="H45" s="148" t="str">
        <f>VLOOKUP(E45,VIP!$A$2:$O18595,7,FALSE)</f>
        <v>Si</v>
      </c>
      <c r="I45" s="148" t="str">
        <f>VLOOKUP(E45,VIP!$A$2:$O10560,8,FALSE)</f>
        <v>Si</v>
      </c>
      <c r="J45" s="148" t="str">
        <f>VLOOKUP(E45,VIP!$A$2:$O10510,8,FALSE)</f>
        <v>Si</v>
      </c>
      <c r="K45" s="148" t="str">
        <f>VLOOKUP(E45,VIP!$A$2:$O14084,6,0)</f>
        <v>SI</v>
      </c>
      <c r="L45" s="122" t="s">
        <v>2418</v>
      </c>
      <c r="M45" s="131" t="s">
        <v>2446</v>
      </c>
      <c r="N45" s="131" t="s">
        <v>2453</v>
      </c>
      <c r="O45" s="148" t="s">
        <v>2471</v>
      </c>
      <c r="P45" s="148"/>
      <c r="Q45" s="147" t="s">
        <v>2418</v>
      </c>
    </row>
    <row r="46" spans="1:17" ht="17.399999999999999" x14ac:dyDescent="0.3">
      <c r="A46" s="148" t="str">
        <f>VLOOKUP(E46,'LISTADO ATM'!$A$2:$C$898,3,0)</f>
        <v>DISTRITO NACIONAL</v>
      </c>
      <c r="B46" s="126">
        <v>3335917357</v>
      </c>
      <c r="C46" s="132">
        <v>44358.531006944446</v>
      </c>
      <c r="D46" s="132" t="s">
        <v>2180</v>
      </c>
      <c r="E46" s="121">
        <v>684</v>
      </c>
      <c r="F46" s="148" t="str">
        <f>VLOOKUP(E46,VIP!$A$2:$O13724,2,0)</f>
        <v>DRBR684</v>
      </c>
      <c r="G46" s="148" t="str">
        <f>VLOOKUP(E46,'LISTADO ATM'!$A$2:$B$897,2,0)</f>
        <v>ATM Estación Texaco Prolongación 27 Febrero</v>
      </c>
      <c r="H46" s="148" t="str">
        <f>VLOOKUP(E46,VIP!$A$2:$O18587,7,FALSE)</f>
        <v>NO</v>
      </c>
      <c r="I46" s="148" t="str">
        <f>VLOOKUP(E46,VIP!$A$2:$O10552,8,FALSE)</f>
        <v>NO</v>
      </c>
      <c r="J46" s="148" t="str">
        <f>VLOOKUP(E46,VIP!$A$2:$O10502,8,FALSE)</f>
        <v>NO</v>
      </c>
      <c r="K46" s="148" t="str">
        <f>VLOOKUP(E46,VIP!$A$2:$O14076,6,0)</f>
        <v>NO</v>
      </c>
      <c r="L46" s="122" t="s">
        <v>2466</v>
      </c>
      <c r="M46" s="131" t="s">
        <v>2446</v>
      </c>
      <c r="N46" s="131" t="s">
        <v>2560</v>
      </c>
      <c r="O46" s="148" t="s">
        <v>2455</v>
      </c>
      <c r="P46" s="148"/>
      <c r="Q46" s="147" t="s">
        <v>2466</v>
      </c>
    </row>
  </sheetData>
  <autoFilter ref="A4:Q4">
    <sortState ref="A5:Q4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7:E1048576 E1:E4">
    <cfRule type="duplicateValues" dxfId="286" priority="512"/>
    <cfRule type="duplicateValues" dxfId="285" priority="526"/>
    <cfRule type="duplicateValues" dxfId="284" priority="716"/>
    <cfRule type="duplicateValues" dxfId="283" priority="720"/>
    <cfRule type="duplicateValues" dxfId="282" priority="725"/>
    <cfRule type="duplicateValues" dxfId="281" priority="727"/>
    <cfRule type="duplicateValues" dxfId="280" priority="763"/>
  </conditionalFormatting>
  <conditionalFormatting sqref="B47:B1048576 B1:B4">
    <cfRule type="duplicateValues" dxfId="279" priority="762"/>
  </conditionalFormatting>
  <conditionalFormatting sqref="B47:B1048576">
    <cfRule type="duplicateValues" dxfId="278" priority="749"/>
  </conditionalFormatting>
  <conditionalFormatting sqref="B47:B1048576 B1:B4">
    <cfRule type="duplicateValues" dxfId="277" priority="715"/>
    <cfRule type="duplicateValues" dxfId="276" priority="719"/>
  </conditionalFormatting>
  <conditionalFormatting sqref="E47:E1048576 E1:E4">
    <cfRule type="duplicateValues" dxfId="275" priority="488"/>
  </conditionalFormatting>
  <conditionalFormatting sqref="E47:E1048576">
    <cfRule type="duplicateValues" dxfId="274" priority="464"/>
  </conditionalFormatting>
  <conditionalFormatting sqref="E47:E1048576 E1:E8">
    <cfRule type="duplicateValues" dxfId="273" priority="242"/>
  </conditionalFormatting>
  <conditionalFormatting sqref="E47:E1048576 E1:E18">
    <cfRule type="duplicateValues" dxfId="272" priority="204"/>
  </conditionalFormatting>
  <conditionalFormatting sqref="E19:E21">
    <cfRule type="duplicateValues" dxfId="271" priority="197"/>
    <cfRule type="duplicateValues" dxfId="270" priority="198"/>
    <cfRule type="duplicateValues" dxfId="269" priority="199"/>
    <cfRule type="duplicateValues" dxfId="268" priority="200"/>
    <cfRule type="duplicateValues" dxfId="267" priority="201"/>
    <cfRule type="duplicateValues" dxfId="266" priority="202"/>
    <cfRule type="duplicateValues" dxfId="265" priority="203"/>
  </conditionalFormatting>
  <conditionalFormatting sqref="B19:B21">
    <cfRule type="duplicateValues" dxfId="264" priority="196"/>
  </conditionalFormatting>
  <conditionalFormatting sqref="B19:B21">
    <cfRule type="duplicateValues" dxfId="263" priority="195"/>
  </conditionalFormatting>
  <conditionalFormatting sqref="B19:B21">
    <cfRule type="duplicateValues" dxfId="262" priority="193"/>
    <cfRule type="duplicateValues" dxfId="261" priority="194"/>
  </conditionalFormatting>
  <conditionalFormatting sqref="B19:B21">
    <cfRule type="duplicateValues" dxfId="260" priority="192"/>
  </conditionalFormatting>
  <conditionalFormatting sqref="B19:B21">
    <cfRule type="duplicateValues" dxfId="259" priority="191"/>
  </conditionalFormatting>
  <conditionalFormatting sqref="E19:E21">
    <cfRule type="duplicateValues" dxfId="258" priority="190"/>
  </conditionalFormatting>
  <conditionalFormatting sqref="E19:E21">
    <cfRule type="duplicateValues" dxfId="257" priority="189"/>
  </conditionalFormatting>
  <conditionalFormatting sqref="B19:B21">
    <cfRule type="duplicateValues" dxfId="256" priority="188"/>
  </conditionalFormatting>
  <conditionalFormatting sqref="E19:E21">
    <cfRule type="duplicateValues" dxfId="255" priority="187"/>
  </conditionalFormatting>
  <conditionalFormatting sqref="E19:E21">
    <cfRule type="duplicateValues" dxfId="254" priority="186"/>
  </conditionalFormatting>
  <conditionalFormatting sqref="B19:B21">
    <cfRule type="duplicateValues" dxfId="253" priority="185"/>
  </conditionalFormatting>
  <conditionalFormatting sqref="E19:E21">
    <cfRule type="duplicateValues" dxfId="252" priority="184"/>
  </conditionalFormatting>
  <conditionalFormatting sqref="B19:B21">
    <cfRule type="duplicateValues" dxfId="251" priority="183"/>
  </conditionalFormatting>
  <conditionalFormatting sqref="E19:E21">
    <cfRule type="duplicateValues" dxfId="250" priority="176"/>
    <cfRule type="duplicateValues" dxfId="249" priority="177"/>
    <cfRule type="duplicateValues" dxfId="248" priority="178"/>
    <cfRule type="duplicateValues" dxfId="247" priority="179"/>
    <cfRule type="duplicateValues" dxfId="246" priority="180"/>
    <cfRule type="duplicateValues" dxfId="245" priority="181"/>
    <cfRule type="duplicateValues" dxfId="244" priority="182"/>
  </conditionalFormatting>
  <conditionalFormatting sqref="E19:E21">
    <cfRule type="duplicateValues" dxfId="243" priority="171"/>
    <cfRule type="duplicateValues" dxfId="242" priority="172"/>
    <cfRule type="duplicateValues" dxfId="241" priority="173"/>
    <cfRule type="duplicateValues" dxfId="240" priority="174"/>
    <cfRule type="duplicateValues" dxfId="239" priority="175"/>
  </conditionalFormatting>
  <conditionalFormatting sqref="E19:E21">
    <cfRule type="duplicateValues" dxfId="238" priority="170"/>
  </conditionalFormatting>
  <conditionalFormatting sqref="E19:E21">
    <cfRule type="duplicateValues" dxfId="237" priority="169"/>
  </conditionalFormatting>
  <conditionalFormatting sqref="B19:B21">
    <cfRule type="duplicateValues" dxfId="236" priority="168"/>
  </conditionalFormatting>
  <conditionalFormatting sqref="E19:E21">
    <cfRule type="duplicateValues" dxfId="235" priority="167"/>
  </conditionalFormatting>
  <conditionalFormatting sqref="E19:E21">
    <cfRule type="duplicateValues" dxfId="234" priority="166"/>
  </conditionalFormatting>
  <conditionalFormatting sqref="E47:E1048576 E1:E21">
    <cfRule type="duplicateValues" dxfId="233" priority="165"/>
  </conditionalFormatting>
  <conditionalFormatting sqref="B47:B1048576 B1:B21">
    <cfRule type="duplicateValues" dxfId="232" priority="164"/>
  </conditionalFormatting>
  <conditionalFormatting sqref="E22">
    <cfRule type="duplicateValues" dxfId="231" priority="157"/>
    <cfRule type="duplicateValues" dxfId="230" priority="158"/>
    <cfRule type="duplicateValues" dxfId="229" priority="159"/>
    <cfRule type="duplicateValues" dxfId="228" priority="160"/>
    <cfRule type="duplicateValues" dxfId="227" priority="161"/>
    <cfRule type="duplicateValues" dxfId="226" priority="162"/>
    <cfRule type="duplicateValues" dxfId="225" priority="163"/>
  </conditionalFormatting>
  <conditionalFormatting sqref="B22">
    <cfRule type="duplicateValues" dxfId="224" priority="156"/>
  </conditionalFormatting>
  <conditionalFormatting sqref="B22">
    <cfRule type="duplicateValues" dxfId="223" priority="155"/>
  </conditionalFormatting>
  <conditionalFormatting sqref="B22">
    <cfRule type="duplicateValues" dxfId="222" priority="153"/>
    <cfRule type="duplicateValues" dxfId="221" priority="154"/>
  </conditionalFormatting>
  <conditionalFormatting sqref="B22">
    <cfRule type="duplicateValues" dxfId="220" priority="152"/>
  </conditionalFormatting>
  <conditionalFormatting sqref="B22">
    <cfRule type="duplicateValues" dxfId="219" priority="151"/>
  </conditionalFormatting>
  <conditionalFormatting sqref="E22">
    <cfRule type="duplicateValues" dxfId="218" priority="150"/>
  </conditionalFormatting>
  <conditionalFormatting sqref="E22">
    <cfRule type="duplicateValues" dxfId="217" priority="149"/>
  </conditionalFormatting>
  <conditionalFormatting sqref="B22">
    <cfRule type="duplicateValues" dxfId="216" priority="148"/>
  </conditionalFormatting>
  <conditionalFormatting sqref="E22">
    <cfRule type="duplicateValues" dxfId="215" priority="147"/>
  </conditionalFormatting>
  <conditionalFormatting sqref="E22">
    <cfRule type="duplicateValues" dxfId="214" priority="146"/>
  </conditionalFormatting>
  <conditionalFormatting sqref="B22">
    <cfRule type="duplicateValues" dxfId="213" priority="145"/>
  </conditionalFormatting>
  <conditionalFormatting sqref="E22">
    <cfRule type="duplicateValues" dxfId="212" priority="144"/>
  </conditionalFormatting>
  <conditionalFormatting sqref="B22">
    <cfRule type="duplicateValues" dxfId="211" priority="143"/>
  </conditionalFormatting>
  <conditionalFormatting sqref="E22">
    <cfRule type="duplicateValues" dxfId="210" priority="136"/>
    <cfRule type="duplicateValues" dxfId="209" priority="137"/>
    <cfRule type="duplicateValues" dxfId="208" priority="138"/>
    <cfRule type="duplicateValues" dxfId="207" priority="139"/>
    <cfRule type="duplicateValues" dxfId="206" priority="140"/>
    <cfRule type="duplicateValues" dxfId="205" priority="141"/>
    <cfRule type="duplicateValues" dxfId="204" priority="142"/>
  </conditionalFormatting>
  <conditionalFormatting sqref="E22">
    <cfRule type="duplicateValues" dxfId="203" priority="131"/>
    <cfRule type="duplicateValues" dxfId="202" priority="132"/>
    <cfRule type="duplicateValues" dxfId="201" priority="133"/>
    <cfRule type="duplicateValues" dxfId="200" priority="134"/>
    <cfRule type="duplicateValues" dxfId="199" priority="135"/>
  </conditionalFormatting>
  <conditionalFormatting sqref="E22">
    <cfRule type="duplicateValues" dxfId="198" priority="130"/>
  </conditionalFormatting>
  <conditionalFormatting sqref="E22">
    <cfRule type="duplicateValues" dxfId="197" priority="129"/>
  </conditionalFormatting>
  <conditionalFormatting sqref="B22">
    <cfRule type="duplicateValues" dxfId="196" priority="128"/>
  </conditionalFormatting>
  <conditionalFormatting sqref="E22">
    <cfRule type="duplicateValues" dxfId="195" priority="127"/>
  </conditionalFormatting>
  <conditionalFormatting sqref="E22">
    <cfRule type="duplicateValues" dxfId="194" priority="126"/>
  </conditionalFormatting>
  <conditionalFormatting sqref="E22">
    <cfRule type="duplicateValues" dxfId="193" priority="125"/>
  </conditionalFormatting>
  <conditionalFormatting sqref="B22">
    <cfRule type="duplicateValues" dxfId="192" priority="124"/>
  </conditionalFormatting>
  <conditionalFormatting sqref="B47:B1048576 B1:B22">
    <cfRule type="duplicateValues" dxfId="191" priority="123"/>
  </conditionalFormatting>
  <conditionalFormatting sqref="E23:E27">
    <cfRule type="duplicateValues" dxfId="190" priority="116"/>
    <cfRule type="duplicateValues" dxfId="189" priority="117"/>
    <cfRule type="duplicateValues" dxfId="188" priority="118"/>
    <cfRule type="duplicateValues" dxfId="187" priority="119"/>
    <cfRule type="duplicateValues" dxfId="186" priority="120"/>
    <cfRule type="duplicateValues" dxfId="185" priority="121"/>
    <cfRule type="duplicateValues" dxfId="184" priority="122"/>
  </conditionalFormatting>
  <conditionalFormatting sqref="B23:B27">
    <cfRule type="duplicateValues" dxfId="183" priority="115"/>
  </conditionalFormatting>
  <conditionalFormatting sqref="B23:B27">
    <cfRule type="duplicateValues" dxfId="182" priority="114"/>
  </conditionalFormatting>
  <conditionalFormatting sqref="B23:B27">
    <cfRule type="duplicateValues" dxfId="181" priority="112"/>
    <cfRule type="duplicateValues" dxfId="180" priority="113"/>
  </conditionalFormatting>
  <conditionalFormatting sqref="B23:B27">
    <cfRule type="duplicateValues" dxfId="179" priority="111"/>
  </conditionalFormatting>
  <conditionalFormatting sqref="B23:B27">
    <cfRule type="duplicateValues" dxfId="178" priority="110"/>
  </conditionalFormatting>
  <conditionalFormatting sqref="E23:E27">
    <cfRule type="duplicateValues" dxfId="177" priority="109"/>
  </conditionalFormatting>
  <conditionalFormatting sqref="E23:E27">
    <cfRule type="duplicateValues" dxfId="176" priority="108"/>
  </conditionalFormatting>
  <conditionalFormatting sqref="B23:B27">
    <cfRule type="duplicateValues" dxfId="175" priority="107"/>
  </conditionalFormatting>
  <conditionalFormatting sqref="E23:E27">
    <cfRule type="duplicateValues" dxfId="174" priority="106"/>
  </conditionalFormatting>
  <conditionalFormatting sqref="E23:E27">
    <cfRule type="duplicateValues" dxfId="173" priority="105"/>
  </conditionalFormatting>
  <conditionalFormatting sqref="B23:B27">
    <cfRule type="duplicateValues" dxfId="172" priority="104"/>
  </conditionalFormatting>
  <conditionalFormatting sqref="E23:E27">
    <cfRule type="duplicateValues" dxfId="171" priority="103"/>
  </conditionalFormatting>
  <conditionalFormatting sqref="B23:B27">
    <cfRule type="duplicateValues" dxfId="170" priority="102"/>
  </conditionalFormatting>
  <conditionalFormatting sqref="E23:E27">
    <cfRule type="duplicateValues" dxfId="169" priority="95"/>
    <cfRule type="duplicateValues" dxfId="168" priority="96"/>
    <cfRule type="duplicateValues" dxfId="167" priority="97"/>
    <cfRule type="duplicateValues" dxfId="166" priority="98"/>
    <cfRule type="duplicateValues" dxfId="165" priority="99"/>
    <cfRule type="duplicateValues" dxfId="164" priority="100"/>
    <cfRule type="duplicateValues" dxfId="163" priority="101"/>
  </conditionalFormatting>
  <conditionalFormatting sqref="E23:E27">
    <cfRule type="duplicateValues" dxfId="162" priority="90"/>
    <cfRule type="duplicateValues" dxfId="161" priority="91"/>
    <cfRule type="duplicateValues" dxfId="160" priority="92"/>
    <cfRule type="duplicateValues" dxfId="159" priority="93"/>
    <cfRule type="duplicateValues" dxfId="158" priority="94"/>
  </conditionalFormatting>
  <conditionalFormatting sqref="E23:E27">
    <cfRule type="duplicateValues" dxfId="157" priority="89"/>
  </conditionalFormatting>
  <conditionalFormatting sqref="E23:E27">
    <cfRule type="duplicateValues" dxfId="156" priority="88"/>
  </conditionalFormatting>
  <conditionalFormatting sqref="B23:B27">
    <cfRule type="duplicateValues" dxfId="155" priority="87"/>
  </conditionalFormatting>
  <conditionalFormatting sqref="E23:E27">
    <cfRule type="duplicateValues" dxfId="154" priority="86"/>
  </conditionalFormatting>
  <conditionalFormatting sqref="E23:E27">
    <cfRule type="duplicateValues" dxfId="153" priority="85"/>
  </conditionalFormatting>
  <conditionalFormatting sqref="E23:E27">
    <cfRule type="duplicateValues" dxfId="152" priority="84"/>
  </conditionalFormatting>
  <conditionalFormatting sqref="B23:B27">
    <cfRule type="duplicateValues" dxfId="151" priority="83"/>
  </conditionalFormatting>
  <conditionalFormatting sqref="B23:B27">
    <cfRule type="duplicateValues" dxfId="150" priority="82"/>
  </conditionalFormatting>
  <conditionalFormatting sqref="E47:E1048576 E1:E27">
    <cfRule type="duplicateValues" dxfId="149" priority="81"/>
  </conditionalFormatting>
  <conditionalFormatting sqref="E47:E1048576 E1:E44">
    <cfRule type="duplicateValues" dxfId="148" priority="22"/>
  </conditionalFormatting>
  <conditionalFormatting sqref="B47:B1048576 B1:B44">
    <cfRule type="duplicateValues" dxfId="147" priority="21"/>
  </conditionalFormatting>
  <conditionalFormatting sqref="E45:E46">
    <cfRule type="duplicateValues" dxfId="146" priority="14"/>
    <cfRule type="duplicateValues" dxfId="145" priority="15"/>
    <cfRule type="duplicateValues" dxfId="144" priority="16"/>
    <cfRule type="duplicateValues" dxfId="143" priority="17"/>
    <cfRule type="duplicateValues" dxfId="142" priority="18"/>
    <cfRule type="duplicateValues" dxfId="141" priority="19"/>
    <cfRule type="duplicateValues" dxfId="140" priority="20"/>
  </conditionalFormatting>
  <conditionalFormatting sqref="B45:B46">
    <cfRule type="duplicateValues" dxfId="139" priority="13"/>
  </conditionalFormatting>
  <conditionalFormatting sqref="B45:B46">
    <cfRule type="duplicateValues" dxfId="138" priority="11"/>
    <cfRule type="duplicateValues" dxfId="137" priority="12"/>
  </conditionalFormatting>
  <conditionalFormatting sqref="E45:E46">
    <cfRule type="duplicateValues" dxfId="136" priority="10"/>
  </conditionalFormatting>
  <conditionalFormatting sqref="E45:E46">
    <cfRule type="duplicateValues" dxfId="135" priority="5"/>
    <cfRule type="duplicateValues" dxfId="134" priority="6"/>
    <cfRule type="duplicateValues" dxfId="133" priority="7"/>
    <cfRule type="duplicateValues" dxfId="132" priority="8"/>
    <cfRule type="duplicateValues" dxfId="131" priority="9"/>
  </conditionalFormatting>
  <conditionalFormatting sqref="E45:E46">
    <cfRule type="duplicateValues" dxfId="130" priority="4"/>
  </conditionalFormatting>
  <conditionalFormatting sqref="B45:B46">
    <cfRule type="duplicateValues" dxfId="129" priority="3"/>
  </conditionalFormatting>
  <conditionalFormatting sqref="E1:E1048576">
    <cfRule type="duplicateValues" dxfId="128" priority="2"/>
  </conditionalFormatting>
  <conditionalFormatting sqref="B1:B1048576">
    <cfRule type="duplicateValues" dxfId="127" priority="1"/>
  </conditionalFormatting>
  <conditionalFormatting sqref="E28:E38">
    <cfRule type="duplicateValues" dxfId="126" priority="126639"/>
    <cfRule type="duplicateValues" dxfId="125" priority="126640"/>
    <cfRule type="duplicateValues" dxfId="124" priority="126641"/>
    <cfRule type="duplicateValues" dxfId="123" priority="126642"/>
    <cfRule type="duplicateValues" dxfId="122" priority="126643"/>
    <cfRule type="duplicateValues" dxfId="121" priority="126644"/>
    <cfRule type="duplicateValues" dxfId="120" priority="126645"/>
  </conditionalFormatting>
  <conditionalFormatting sqref="B28:B38">
    <cfRule type="duplicateValues" dxfId="119" priority="126653"/>
  </conditionalFormatting>
  <conditionalFormatting sqref="B28:B38">
    <cfRule type="duplicateValues" dxfId="118" priority="126655"/>
    <cfRule type="duplicateValues" dxfId="117" priority="126656"/>
  </conditionalFormatting>
  <conditionalFormatting sqref="E28:E38">
    <cfRule type="duplicateValues" dxfId="116" priority="126659"/>
  </conditionalFormatting>
  <conditionalFormatting sqref="E28:E38">
    <cfRule type="duplicateValues" dxfId="115" priority="126661"/>
    <cfRule type="duplicateValues" dxfId="114" priority="126662"/>
    <cfRule type="duplicateValues" dxfId="113" priority="126663"/>
    <cfRule type="duplicateValues" dxfId="112" priority="126664"/>
    <cfRule type="duplicateValues" dxfId="111" priority="126665"/>
  </conditionalFormatting>
  <conditionalFormatting sqref="E5:E8">
    <cfRule type="duplicateValues" dxfId="110" priority="126742"/>
    <cfRule type="duplicateValues" dxfId="109" priority="126743"/>
    <cfRule type="duplicateValues" dxfId="108" priority="126744"/>
    <cfRule type="duplicateValues" dxfId="107" priority="126745"/>
    <cfRule type="duplicateValues" dxfId="106" priority="126746"/>
    <cfRule type="duplicateValues" dxfId="105" priority="126747"/>
    <cfRule type="duplicateValues" dxfId="104" priority="126748"/>
  </conditionalFormatting>
  <conditionalFormatting sqref="B5:B8">
    <cfRule type="duplicateValues" dxfId="103" priority="126756"/>
  </conditionalFormatting>
  <conditionalFormatting sqref="B5:B8">
    <cfRule type="duplicateValues" dxfId="102" priority="126758"/>
    <cfRule type="duplicateValues" dxfId="101" priority="126759"/>
  </conditionalFormatting>
  <conditionalFormatting sqref="E5:E8">
    <cfRule type="duplicateValues" dxfId="100" priority="126762"/>
  </conditionalFormatting>
  <conditionalFormatting sqref="E5:E8">
    <cfRule type="duplicateValues" dxfId="99" priority="126764"/>
    <cfRule type="duplicateValues" dxfId="98" priority="126765"/>
    <cfRule type="duplicateValues" dxfId="97" priority="126766"/>
    <cfRule type="duplicateValues" dxfId="96" priority="126767"/>
    <cfRule type="duplicateValues" dxfId="95" priority="126768"/>
  </conditionalFormatting>
  <conditionalFormatting sqref="E9:E18">
    <cfRule type="duplicateValues" dxfId="94" priority="126781"/>
    <cfRule type="duplicateValues" dxfId="93" priority="126782"/>
    <cfRule type="duplicateValues" dxfId="92" priority="126783"/>
    <cfRule type="duplicateValues" dxfId="91" priority="126784"/>
    <cfRule type="duplicateValues" dxfId="90" priority="126785"/>
    <cfRule type="duplicateValues" dxfId="89" priority="126786"/>
    <cfRule type="duplicateValues" dxfId="88" priority="126787"/>
  </conditionalFormatting>
  <conditionalFormatting sqref="B9:B18">
    <cfRule type="duplicateValues" dxfId="87" priority="126795"/>
  </conditionalFormatting>
  <conditionalFormatting sqref="B9:B18">
    <cfRule type="duplicateValues" dxfId="86" priority="126799"/>
    <cfRule type="duplicateValues" dxfId="85" priority="126800"/>
  </conditionalFormatting>
  <conditionalFormatting sqref="E9:E18">
    <cfRule type="duplicateValues" dxfId="84" priority="126807"/>
  </conditionalFormatting>
  <conditionalFormatting sqref="E9:E18">
    <cfRule type="duplicateValues" dxfId="83" priority="126837"/>
    <cfRule type="duplicateValues" dxfId="82" priority="126838"/>
    <cfRule type="duplicateValues" dxfId="81" priority="126839"/>
    <cfRule type="duplicateValues" dxfId="80" priority="126840"/>
    <cfRule type="duplicateValues" dxfId="79" priority="126841"/>
  </conditionalFormatting>
  <conditionalFormatting sqref="E39:E44">
    <cfRule type="duplicateValues" dxfId="78" priority="126859"/>
    <cfRule type="duplicateValues" dxfId="77" priority="126860"/>
    <cfRule type="duplicateValues" dxfId="76" priority="126861"/>
    <cfRule type="duplicateValues" dxfId="75" priority="126862"/>
    <cfRule type="duplicateValues" dxfId="74" priority="126863"/>
    <cfRule type="duplicateValues" dxfId="73" priority="126864"/>
    <cfRule type="duplicateValues" dxfId="72" priority="126865"/>
  </conditionalFormatting>
  <conditionalFormatting sqref="B39:B44">
    <cfRule type="duplicateValues" dxfId="71" priority="126873"/>
  </conditionalFormatting>
  <conditionalFormatting sqref="B39:B44">
    <cfRule type="duplicateValues" dxfId="70" priority="126875"/>
    <cfRule type="duplicateValues" dxfId="69" priority="126876"/>
  </conditionalFormatting>
  <conditionalFormatting sqref="E39:E44">
    <cfRule type="duplicateValues" dxfId="68" priority="126879"/>
  </conditionalFormatting>
  <conditionalFormatting sqref="E39:E44">
    <cfRule type="duplicateValues" dxfId="67" priority="126881"/>
    <cfRule type="duplicateValues" dxfId="66" priority="126882"/>
    <cfRule type="duplicateValues" dxfId="65" priority="126883"/>
    <cfRule type="duplicateValues" dxfId="64" priority="126884"/>
    <cfRule type="duplicateValues" dxfId="63" priority="12688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9" t="s">
        <v>0</v>
      </c>
      <c r="B1" s="19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1" t="s">
        <v>8</v>
      </c>
      <c r="B9" s="192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3" t="s">
        <v>9</v>
      </c>
      <c r="B14" s="19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22" zoomScale="70" zoomScaleNormal="70" workbookViewId="0">
      <selection activeCell="G65" sqref="G65"/>
    </sheetView>
  </sheetViews>
  <sheetFormatPr baseColWidth="10" defaultColWidth="23.44140625" defaultRowHeight="14.4" x14ac:dyDescent="0.3"/>
  <cols>
    <col min="1" max="1" width="38.5546875" style="93" bestFit="1" customWidth="1"/>
    <col min="2" max="2" width="23.44140625" style="93"/>
    <col min="3" max="3" width="59.6640625" style="93" bestFit="1" customWidth="1"/>
    <col min="4" max="4" width="37.109375" style="93" bestFit="1" customWidth="1"/>
    <col min="5" max="5" width="23.44140625" style="93"/>
    <col min="6" max="6" width="27.33203125" style="93" bestFit="1" customWidth="1"/>
    <col min="7" max="7" width="23.44140625" style="93"/>
    <col min="8" max="8" width="50.33203125" style="93" bestFit="1" customWidth="1"/>
    <col min="9" max="16384" width="23.44140625" style="93"/>
  </cols>
  <sheetData>
    <row r="1" spans="1:9" ht="22.5" customHeight="1" x14ac:dyDescent="0.3">
      <c r="A1" s="161" t="s">
        <v>2150</v>
      </c>
      <c r="B1" s="162"/>
      <c r="C1" s="162"/>
      <c r="D1" s="162"/>
      <c r="E1" s="163"/>
      <c r="F1" s="159" t="s">
        <v>2557</v>
      </c>
      <c r="G1" s="160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3">
      <c r="A2" s="164" t="s">
        <v>2451</v>
      </c>
      <c r="B2" s="165"/>
      <c r="C2" s="165"/>
      <c r="D2" s="165"/>
      <c r="E2" s="166"/>
      <c r="F2" s="139" t="s">
        <v>2556</v>
      </c>
      <c r="G2" s="138">
        <f>G3+G4</f>
        <v>42</v>
      </c>
      <c r="H2" s="139" t="s">
        <v>2569</v>
      </c>
      <c r="I2" s="138">
        <f>COUNTIF(A:E,"Abastecido")</f>
        <v>12</v>
      </c>
    </row>
    <row r="3" spans="1:9" ht="17.399999999999999" x14ac:dyDescent="0.3">
      <c r="B3" s="95"/>
      <c r="C3" s="95"/>
      <c r="D3" s="95"/>
      <c r="E3" s="102"/>
      <c r="F3" s="139" t="s">
        <v>2555</v>
      </c>
      <c r="G3" s="138">
        <f>COUNTIF(REPORTE!A:Q,"fuera de Servicio")</f>
        <v>42</v>
      </c>
      <c r="H3" s="139" t="s">
        <v>2565</v>
      </c>
      <c r="I3" s="138">
        <f>COUNTIF(A:E,"Gavetas Vacías + Gavetas Fallando")</f>
        <v>7</v>
      </c>
    </row>
    <row r="4" spans="1:9" ht="18" thickBot="1" x14ac:dyDescent="0.35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2568</v>
      </c>
      <c r="I4" s="138">
        <f>COUNTIF(A:E,"Solucionado")</f>
        <v>8</v>
      </c>
    </row>
    <row r="5" spans="1:9" ht="18" thickBot="1" x14ac:dyDescent="0.35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7.399999999999999" x14ac:dyDescent="0.3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2</v>
      </c>
    </row>
    <row r="7" spans="1:9" ht="18" customHeight="1" x14ac:dyDescent="0.3">
      <c r="A7" s="167" t="s">
        <v>2415</v>
      </c>
      <c r="B7" s="168"/>
      <c r="C7" s="168"/>
      <c r="D7" s="168"/>
      <c r="E7" s="169"/>
      <c r="F7" s="139" t="s">
        <v>2558</v>
      </c>
      <c r="G7" s="138">
        <f>COUNTIF(A:E,"Sin Efectivo")</f>
        <v>2</v>
      </c>
      <c r="H7" s="139" t="s">
        <v>2567</v>
      </c>
      <c r="I7" s="138">
        <f>COUNTIF(A:E,"GAVETA DE DEPOSITO LLENA")</f>
        <v>4</v>
      </c>
    </row>
    <row r="8" spans="1:9" ht="17.399999999999999" x14ac:dyDescent="0.3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7.399999999999999" x14ac:dyDescent="0.3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2576</v>
      </c>
    </row>
    <row r="10" spans="1:9" ht="17.399999999999999" x14ac:dyDescent="0.3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2582</v>
      </c>
    </row>
    <row r="11" spans="1:9" ht="17.399999999999999" x14ac:dyDescent="0.3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2572</v>
      </c>
    </row>
    <row r="12" spans="1:9" ht="17.399999999999999" x14ac:dyDescent="0.3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2584</v>
      </c>
    </row>
    <row r="13" spans="1:9" ht="18.75" customHeight="1" x14ac:dyDescent="0.3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2587</v>
      </c>
    </row>
    <row r="14" spans="1:9" ht="18" customHeight="1" x14ac:dyDescent="0.3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2573</v>
      </c>
    </row>
    <row r="15" spans="1:9" ht="18" customHeight="1" x14ac:dyDescent="0.3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2592</v>
      </c>
    </row>
    <row r="16" spans="1:9" ht="18" customHeight="1" x14ac:dyDescent="0.3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2589</v>
      </c>
    </row>
    <row r="17" spans="1:5" ht="18" customHeight="1" x14ac:dyDescent="0.3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2588</v>
      </c>
    </row>
    <row r="18" spans="1:5" ht="18" customHeight="1" x14ac:dyDescent="0.3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2581</v>
      </c>
    </row>
    <row r="19" spans="1:5" ht="18" customHeight="1" x14ac:dyDescent="0.3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2598</v>
      </c>
    </row>
    <row r="20" spans="1:5" ht="18" customHeight="1" x14ac:dyDescent="0.3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" thickBot="1" x14ac:dyDescent="0.35">
      <c r="A21" s="97" t="s">
        <v>2473</v>
      </c>
      <c r="B21" s="143">
        <f>COUNT(B9:B20)</f>
        <v>11</v>
      </c>
      <c r="C21" s="170"/>
      <c r="D21" s="171"/>
      <c r="E21" s="172"/>
    </row>
    <row r="22" spans="1:5" x14ac:dyDescent="0.3">
      <c r="B22" s="99"/>
      <c r="E22" s="99"/>
    </row>
    <row r="23" spans="1:5" ht="18.75" customHeight="1" x14ac:dyDescent="0.3">
      <c r="A23" s="167" t="s">
        <v>2474</v>
      </c>
      <c r="B23" s="168"/>
      <c r="C23" s="168"/>
      <c r="D23" s="168"/>
      <c r="E23" s="169"/>
    </row>
    <row r="24" spans="1:5" ht="17.399999999999999" x14ac:dyDescent="0.3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7.399999999999999" x14ac:dyDescent="0.3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2579</v>
      </c>
    </row>
    <row r="26" spans="1:5" ht="18.75" customHeight="1" x14ac:dyDescent="0.3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2591</v>
      </c>
    </row>
    <row r="27" spans="1:5" ht="17.399999999999999" x14ac:dyDescent="0.3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2583</v>
      </c>
    </row>
    <row r="28" spans="1:5" ht="17.399999999999999" x14ac:dyDescent="0.3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2577</v>
      </c>
    </row>
    <row r="29" spans="1:5" ht="18.75" customHeight="1" x14ac:dyDescent="0.3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2574</v>
      </c>
    </row>
    <row r="30" spans="1:5" ht="17.399999999999999" x14ac:dyDescent="0.3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2575</v>
      </c>
    </row>
    <row r="31" spans="1:5" ht="17.399999999999999" x14ac:dyDescent="0.3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2578</v>
      </c>
    </row>
    <row r="32" spans="1:5" ht="17.399999999999999" x14ac:dyDescent="0.3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" thickBot="1" x14ac:dyDescent="0.35">
      <c r="A33" s="97" t="s">
        <v>2473</v>
      </c>
      <c r="B33" s="143">
        <f>COUNT(B25:B31)</f>
        <v>7</v>
      </c>
      <c r="C33" s="170"/>
      <c r="D33" s="171"/>
      <c r="E33" s="172"/>
    </row>
    <row r="34" spans="1:5" ht="15" thickBot="1" x14ac:dyDescent="0.35">
      <c r="B34" s="99"/>
      <c r="E34" s="99"/>
    </row>
    <row r="35" spans="1:5" ht="18" thickBot="1" x14ac:dyDescent="0.35">
      <c r="A35" s="173" t="s">
        <v>2475</v>
      </c>
      <c r="B35" s="174"/>
      <c r="C35" s="174"/>
      <c r="D35" s="174"/>
      <c r="E35" s="175"/>
    </row>
    <row r="36" spans="1:5" ht="17.399999999999999" x14ac:dyDescent="0.3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7.399999999999999" x14ac:dyDescent="0.3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2600</v>
      </c>
    </row>
    <row r="38" spans="1:5" ht="17.399999999999999" x14ac:dyDescent="0.3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" thickBot="1" x14ac:dyDescent="0.35">
      <c r="A39" s="116"/>
      <c r="B39" s="143">
        <f>COUNT(B37:B37)</f>
        <v>1</v>
      </c>
      <c r="C39" s="105"/>
      <c r="D39" s="105"/>
      <c r="E39" s="105"/>
    </row>
    <row r="40" spans="1:5" ht="15" thickBot="1" x14ac:dyDescent="0.35">
      <c r="B40" s="99"/>
      <c r="E40" s="99"/>
    </row>
    <row r="41" spans="1:5" ht="18.75" customHeight="1" thickBot="1" x14ac:dyDescent="0.35">
      <c r="A41" s="173" t="s">
        <v>2535</v>
      </c>
      <c r="B41" s="174"/>
      <c r="C41" s="174"/>
      <c r="D41" s="174"/>
      <c r="E41" s="175"/>
    </row>
    <row r="42" spans="1:5" ht="17.399999999999999" x14ac:dyDescent="0.3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7.399999999999999" x14ac:dyDescent="0.3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2585</v>
      </c>
    </row>
    <row r="44" spans="1:5" ht="17.399999999999999" x14ac:dyDescent="0.3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2595</v>
      </c>
    </row>
    <row r="45" spans="1:5" ht="17.399999999999999" x14ac:dyDescent="0.3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2599</v>
      </c>
    </row>
    <row r="46" spans="1:5" ht="17.399999999999999" x14ac:dyDescent="0.3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2602</v>
      </c>
    </row>
    <row r="47" spans="1:5" ht="17.399999999999999" x14ac:dyDescent="0.3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2601</v>
      </c>
    </row>
    <row r="48" spans="1:5" ht="17.399999999999999" x14ac:dyDescent="0.3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7.399999999999999" x14ac:dyDescent="0.3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7.399999999999999" x14ac:dyDescent="0.3">
      <c r="A50" s="116" t="s">
        <v>2473</v>
      </c>
      <c r="B50" s="145">
        <f>COUNT(B43:B48)</f>
        <v>5</v>
      </c>
      <c r="C50" s="105"/>
      <c r="D50" s="105"/>
      <c r="E50" s="105"/>
    </row>
    <row r="51" spans="1:5" ht="15" thickBot="1" x14ac:dyDescent="0.35">
      <c r="B51" s="99"/>
      <c r="E51" s="99"/>
    </row>
    <row r="52" spans="1:5" ht="17.399999999999999" x14ac:dyDescent="0.3">
      <c r="A52" s="176" t="s">
        <v>2476</v>
      </c>
      <c r="B52" s="177"/>
      <c r="C52" s="177"/>
      <c r="D52" s="177"/>
      <c r="E52" s="178"/>
    </row>
    <row r="53" spans="1:5" ht="17.399999999999999" x14ac:dyDescent="0.3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7.399999999999999" x14ac:dyDescent="0.3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7.399999999999999" x14ac:dyDescent="0.3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7.399999999999999" x14ac:dyDescent="0.3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2580</v>
      </c>
    </row>
    <row r="57" spans="1:5" ht="17.399999999999999" x14ac:dyDescent="0.3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2590</v>
      </c>
    </row>
    <row r="58" spans="1:5" ht="17.399999999999999" x14ac:dyDescent="0.3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2597</v>
      </c>
    </row>
    <row r="59" spans="1:5" ht="17.399999999999999" x14ac:dyDescent="0.3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2596</v>
      </c>
    </row>
    <row r="60" spans="1:5" ht="17.399999999999999" x14ac:dyDescent="0.3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7.399999999999999" x14ac:dyDescent="0.3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7.399999999999999" x14ac:dyDescent="0.3">
      <c r="A62" s="116" t="s">
        <v>2473</v>
      </c>
      <c r="B62" s="145">
        <f>COUNT(B54:B61)</f>
        <v>6</v>
      </c>
      <c r="C62" s="105"/>
      <c r="D62" s="130"/>
      <c r="E62" s="130"/>
    </row>
    <row r="63" spans="1:5" ht="15" thickBot="1" x14ac:dyDescent="0.35">
      <c r="B63" s="99"/>
      <c r="E63" s="99"/>
    </row>
    <row r="64" spans="1:5" ht="18" thickBot="1" x14ac:dyDescent="0.35">
      <c r="A64" s="181" t="s">
        <v>2477</v>
      </c>
      <c r="B64" s="182"/>
      <c r="C64" s="93" t="s">
        <v>2412</v>
      </c>
      <c r="D64" s="99"/>
      <c r="E64" s="99"/>
    </row>
    <row r="65" spans="1:5" ht="18" thickBot="1" x14ac:dyDescent="0.35">
      <c r="A65" s="141">
        <f>+B39+B50+B62</f>
        <v>12</v>
      </c>
      <c r="B65" s="142"/>
    </row>
    <row r="66" spans="1:5" ht="15" thickBot="1" x14ac:dyDescent="0.35">
      <c r="B66" s="99"/>
      <c r="E66" s="99"/>
    </row>
    <row r="67" spans="1:5" ht="18" thickBot="1" x14ac:dyDescent="0.35">
      <c r="A67" s="173" t="s">
        <v>2478</v>
      </c>
      <c r="B67" s="174"/>
      <c r="C67" s="174"/>
      <c r="D67" s="174"/>
      <c r="E67" s="175"/>
    </row>
    <row r="68" spans="1:5" ht="17.399999999999999" x14ac:dyDescent="0.3">
      <c r="A68" s="100" t="s">
        <v>15</v>
      </c>
      <c r="B68" s="96" t="s">
        <v>2416</v>
      </c>
      <c r="C68" s="98" t="s">
        <v>46</v>
      </c>
      <c r="D68" s="183" t="s">
        <v>2419</v>
      </c>
      <c r="E68" s="184"/>
    </row>
    <row r="69" spans="1:5" ht="17.399999999999999" x14ac:dyDescent="0.3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79" t="s">
        <v>2561</v>
      </c>
      <c r="E69" s="180"/>
    </row>
    <row r="70" spans="1:5" ht="17.399999999999999" x14ac:dyDescent="0.3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79" t="s">
        <v>2551</v>
      </c>
      <c r="E70" s="180"/>
    </row>
    <row r="71" spans="1:5" ht="17.399999999999999" x14ac:dyDescent="0.3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79" t="s">
        <v>2551</v>
      </c>
      <c r="E71" s="180"/>
    </row>
    <row r="72" spans="1:5" ht="17.399999999999999" x14ac:dyDescent="0.3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79" t="s">
        <v>2586</v>
      </c>
      <c r="E72" s="180"/>
    </row>
    <row r="73" spans="1:5" ht="17.399999999999999" x14ac:dyDescent="0.3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79"/>
      <c r="E73" s="180"/>
    </row>
    <row r="74" spans="1:5" ht="18" thickBot="1" x14ac:dyDescent="0.35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3">
      <c r="B75" s="75"/>
    </row>
    <row r="76" spans="1:5" x14ac:dyDescent="0.3">
      <c r="B76" s="75"/>
    </row>
    <row r="77" spans="1:5" x14ac:dyDescent="0.3">
      <c r="B77" s="75"/>
    </row>
    <row r="78" spans="1:5" x14ac:dyDescent="0.3">
      <c r="B78" s="75"/>
    </row>
    <row r="79" spans="1:5" x14ac:dyDescent="0.3">
      <c r="B79" s="75"/>
    </row>
    <row r="80" spans="1:5" x14ac:dyDescent="0.3">
      <c r="B80" s="75"/>
    </row>
    <row r="81" spans="2:2" x14ac:dyDescent="0.3">
      <c r="B81" s="75"/>
    </row>
    <row r="82" spans="2:2" x14ac:dyDescent="0.3">
      <c r="B82" s="75"/>
    </row>
    <row r="83" spans="2:2" x14ac:dyDescent="0.3">
      <c r="B83" s="75"/>
    </row>
    <row r="84" spans="2:2" x14ac:dyDescent="0.3">
      <c r="B84" s="75"/>
    </row>
    <row r="85" spans="2:2" x14ac:dyDescent="0.3">
      <c r="B85" s="75"/>
    </row>
    <row r="86" spans="2:2" x14ac:dyDescent="0.3">
      <c r="B86" s="75"/>
    </row>
    <row r="87" spans="2:2" x14ac:dyDescent="0.3">
      <c r="B87" s="75"/>
    </row>
    <row r="88" spans="2:2" x14ac:dyDescent="0.3">
      <c r="B88" s="75"/>
    </row>
    <row r="89" spans="2:2" x14ac:dyDescent="0.3">
      <c r="B89" s="75"/>
    </row>
    <row r="90" spans="2:2" x14ac:dyDescent="0.3">
      <c r="B90" s="75"/>
    </row>
    <row r="91" spans="2:2" x14ac:dyDescent="0.3">
      <c r="B91" s="75"/>
    </row>
    <row r="92" spans="2:2" x14ac:dyDescent="0.3">
      <c r="B92" s="75"/>
    </row>
    <row r="93" spans="2:2" x14ac:dyDescent="0.3">
      <c r="B93" s="75"/>
    </row>
    <row r="94" spans="2:2" x14ac:dyDescent="0.3">
      <c r="B94" s="75"/>
    </row>
    <row r="95" spans="2:2" x14ac:dyDescent="0.3">
      <c r="B95" s="75"/>
    </row>
    <row r="96" spans="2:2" x14ac:dyDescent="0.3">
      <c r="B96" s="75"/>
    </row>
    <row r="97" spans="2:2" x14ac:dyDescent="0.3">
      <c r="B97" s="75"/>
    </row>
    <row r="98" spans="2:2" x14ac:dyDescent="0.3">
      <c r="B98" s="75"/>
    </row>
    <row r="99" spans="2:2" x14ac:dyDescent="0.3">
      <c r="B99" s="75"/>
    </row>
    <row r="100" spans="2:2" x14ac:dyDescent="0.3">
      <c r="B100" s="75"/>
    </row>
    <row r="101" spans="2:2" x14ac:dyDescent="0.3">
      <c r="B101" s="75"/>
    </row>
    <row r="102" spans="2:2" x14ac:dyDescent="0.3">
      <c r="B102" s="75"/>
    </row>
    <row r="103" spans="2:2" x14ac:dyDescent="0.3">
      <c r="B103" s="75"/>
    </row>
    <row r="104" spans="2:2" x14ac:dyDescent="0.3">
      <c r="B104" s="75"/>
    </row>
    <row r="105" spans="2:2" x14ac:dyDescent="0.3">
      <c r="B105" s="75"/>
    </row>
    <row r="106" spans="2:2" x14ac:dyDescent="0.3">
      <c r="B106" s="75"/>
    </row>
    <row r="107" spans="2:2" x14ac:dyDescent="0.3">
      <c r="B107" s="75"/>
    </row>
    <row r="108" spans="2:2" x14ac:dyDescent="0.3">
      <c r="B108" s="75"/>
    </row>
    <row r="109" spans="2:2" x14ac:dyDescent="0.3">
      <c r="B109" s="75"/>
    </row>
    <row r="110" spans="2:2" x14ac:dyDescent="0.3">
      <c r="B110" s="75"/>
    </row>
    <row r="111" spans="2:2" x14ac:dyDescent="0.3">
      <c r="B111" s="75"/>
    </row>
    <row r="112" spans="2:2" x14ac:dyDescent="0.3">
      <c r="B112" s="75"/>
    </row>
    <row r="113" spans="2:2" x14ac:dyDescent="0.3">
      <c r="B113" s="75"/>
    </row>
    <row r="114" spans="2:2" x14ac:dyDescent="0.3">
      <c r="B114" s="75"/>
    </row>
    <row r="115" spans="2:2" x14ac:dyDescent="0.3">
      <c r="B115" s="75"/>
    </row>
    <row r="116" spans="2:2" x14ac:dyDescent="0.3">
      <c r="B116" s="75"/>
    </row>
    <row r="117" spans="2:2" x14ac:dyDescent="0.3">
      <c r="B117" s="75"/>
    </row>
    <row r="118" spans="2:2" x14ac:dyDescent="0.3">
      <c r="B118" s="75"/>
    </row>
    <row r="119" spans="2:2" x14ac:dyDescent="0.3">
      <c r="B119" s="75"/>
    </row>
    <row r="120" spans="2:2" x14ac:dyDescent="0.3">
      <c r="B120" s="75"/>
    </row>
    <row r="121" spans="2:2" x14ac:dyDescent="0.3">
      <c r="B121" s="75"/>
    </row>
    <row r="122" spans="2:2" x14ac:dyDescent="0.3">
      <c r="B122" s="75"/>
    </row>
    <row r="123" spans="2:2" x14ac:dyDescent="0.3">
      <c r="B123" s="75"/>
    </row>
    <row r="124" spans="2:2" x14ac:dyDescent="0.3">
      <c r="B124" s="75"/>
    </row>
    <row r="125" spans="2:2" x14ac:dyDescent="0.3">
      <c r="B125" s="75"/>
    </row>
    <row r="126" spans="2:2" x14ac:dyDescent="0.3">
      <c r="B126" s="75"/>
    </row>
    <row r="127" spans="2:2" x14ac:dyDescent="0.3">
      <c r="B127" s="75"/>
    </row>
    <row r="128" spans="2:2" x14ac:dyDescent="0.3">
      <c r="B128" s="75"/>
    </row>
    <row r="129" spans="2:2" x14ac:dyDescent="0.3">
      <c r="B129" s="75"/>
    </row>
    <row r="130" spans="2:2" x14ac:dyDescent="0.3">
      <c r="B130" s="75"/>
    </row>
    <row r="131" spans="2:2" x14ac:dyDescent="0.3">
      <c r="B131" s="75"/>
    </row>
    <row r="132" spans="2:2" x14ac:dyDescent="0.3">
      <c r="B132" s="75"/>
    </row>
    <row r="133" spans="2:2" x14ac:dyDescent="0.3">
      <c r="B133" s="75"/>
    </row>
    <row r="134" spans="2:2" x14ac:dyDescent="0.3">
      <c r="B134" s="75"/>
    </row>
    <row r="135" spans="2:2" x14ac:dyDescent="0.3">
      <c r="B135" s="75"/>
    </row>
    <row r="136" spans="2:2" x14ac:dyDescent="0.3">
      <c r="B136" s="75"/>
    </row>
    <row r="137" spans="2:2" x14ac:dyDescent="0.3">
      <c r="B137" s="75"/>
    </row>
    <row r="138" spans="2:2" x14ac:dyDescent="0.3">
      <c r="B138" s="75"/>
    </row>
    <row r="139" spans="2:2" x14ac:dyDescent="0.3">
      <c r="B139" s="75"/>
    </row>
    <row r="140" spans="2:2" x14ac:dyDescent="0.3">
      <c r="B140" s="75"/>
    </row>
    <row r="141" spans="2:2" x14ac:dyDescent="0.3">
      <c r="B141" s="75"/>
    </row>
    <row r="142" spans="2:2" x14ac:dyDescent="0.3">
      <c r="B142" s="75"/>
    </row>
    <row r="143" spans="2:2" x14ac:dyDescent="0.3">
      <c r="B143" s="75"/>
    </row>
    <row r="144" spans="2:2" x14ac:dyDescent="0.3">
      <c r="B144" s="75"/>
    </row>
    <row r="145" spans="2:2" x14ac:dyDescent="0.3">
      <c r="B145" s="75"/>
    </row>
    <row r="146" spans="2:2" x14ac:dyDescent="0.3">
      <c r="B146" s="75"/>
    </row>
    <row r="147" spans="2:2" x14ac:dyDescent="0.3">
      <c r="B147" s="75"/>
    </row>
    <row r="148" spans="2:2" x14ac:dyDescent="0.3">
      <c r="B148" s="75"/>
    </row>
    <row r="149" spans="2:2" x14ac:dyDescent="0.3">
      <c r="B149" s="75"/>
    </row>
    <row r="150" spans="2:2" x14ac:dyDescent="0.3">
      <c r="B150" s="75"/>
    </row>
    <row r="151" spans="2:2" x14ac:dyDescent="0.3">
      <c r="B151" s="75"/>
    </row>
    <row r="152" spans="2:2" x14ac:dyDescent="0.3">
      <c r="B152" s="75"/>
    </row>
    <row r="153" spans="2:2" x14ac:dyDescent="0.3">
      <c r="B153" s="75"/>
    </row>
    <row r="154" spans="2:2" x14ac:dyDescent="0.3">
      <c r="B154" s="75"/>
    </row>
    <row r="155" spans="2:2" x14ac:dyDescent="0.3">
      <c r="B155" s="75"/>
    </row>
    <row r="156" spans="2:2" x14ac:dyDescent="0.3">
      <c r="B156" s="75"/>
    </row>
    <row r="157" spans="2:2" x14ac:dyDescent="0.3">
      <c r="B157" s="75"/>
    </row>
    <row r="158" spans="2:2" x14ac:dyDescent="0.3">
      <c r="B158" s="75"/>
    </row>
    <row r="159" spans="2:2" x14ac:dyDescent="0.3">
      <c r="B159" s="75"/>
    </row>
    <row r="160" spans="2:2" x14ac:dyDescent="0.3">
      <c r="B160" s="75"/>
    </row>
    <row r="161" spans="2:2" x14ac:dyDescent="0.3">
      <c r="B161" s="75"/>
    </row>
    <row r="162" spans="2:2" x14ac:dyDescent="0.3">
      <c r="B162" s="75"/>
    </row>
    <row r="163" spans="2:2" x14ac:dyDescent="0.3">
      <c r="B163" s="75"/>
    </row>
    <row r="164" spans="2:2" x14ac:dyDescent="0.3">
      <c r="B164" s="75"/>
    </row>
    <row r="165" spans="2:2" x14ac:dyDescent="0.3">
      <c r="B165" s="75"/>
    </row>
    <row r="166" spans="2:2" x14ac:dyDescent="0.3">
      <c r="B166" s="75"/>
    </row>
    <row r="167" spans="2:2" x14ac:dyDescent="0.3">
      <c r="B167" s="75"/>
    </row>
    <row r="168" spans="2:2" x14ac:dyDescent="0.3">
      <c r="B168" s="75"/>
    </row>
    <row r="169" spans="2:2" x14ac:dyDescent="0.3">
      <c r="B169" s="75"/>
    </row>
    <row r="170" spans="2:2" x14ac:dyDescent="0.3">
      <c r="B170" s="75"/>
    </row>
    <row r="171" spans="2:2" x14ac:dyDescent="0.3">
      <c r="B171" s="75"/>
    </row>
    <row r="172" spans="2:2" x14ac:dyDescent="0.3">
      <c r="B172" s="75"/>
    </row>
    <row r="173" spans="2:2" x14ac:dyDescent="0.3">
      <c r="B173" s="75"/>
    </row>
    <row r="174" spans="2:2" x14ac:dyDescent="0.3">
      <c r="B174" s="75"/>
    </row>
    <row r="175" spans="2:2" x14ac:dyDescent="0.3">
      <c r="B175" s="75"/>
    </row>
    <row r="176" spans="2:2" x14ac:dyDescent="0.3">
      <c r="B176" s="75"/>
    </row>
    <row r="177" spans="2:2" x14ac:dyDescent="0.3">
      <c r="B177" s="75"/>
    </row>
    <row r="178" spans="2:2" x14ac:dyDescent="0.3">
      <c r="B178" s="75"/>
    </row>
    <row r="179" spans="2:2" x14ac:dyDescent="0.3">
      <c r="B179" s="75"/>
    </row>
    <row r="180" spans="2:2" x14ac:dyDescent="0.3">
      <c r="B180" s="75"/>
    </row>
    <row r="181" spans="2:2" x14ac:dyDescent="0.3">
      <c r="B181" s="75"/>
    </row>
    <row r="182" spans="2:2" x14ac:dyDescent="0.3">
      <c r="B182" s="75"/>
    </row>
    <row r="183" spans="2:2" x14ac:dyDescent="0.3">
      <c r="B183" s="75"/>
    </row>
    <row r="184" spans="2:2" x14ac:dyDescent="0.3">
      <c r="B184" s="75"/>
    </row>
    <row r="185" spans="2:2" x14ac:dyDescent="0.3">
      <c r="B185" s="75"/>
    </row>
    <row r="186" spans="2:2" x14ac:dyDescent="0.3">
      <c r="B186" s="75"/>
    </row>
    <row r="187" spans="2:2" x14ac:dyDescent="0.3">
      <c r="B187" s="75"/>
    </row>
    <row r="188" spans="2:2" x14ac:dyDescent="0.3">
      <c r="B188" s="75"/>
    </row>
    <row r="189" spans="2:2" x14ac:dyDescent="0.3">
      <c r="B189" s="75"/>
    </row>
    <row r="190" spans="2:2" x14ac:dyDescent="0.3">
      <c r="B190" s="75"/>
    </row>
    <row r="191" spans="2:2" x14ac:dyDescent="0.3">
      <c r="B191" s="75"/>
    </row>
    <row r="192" spans="2:2" x14ac:dyDescent="0.3">
      <c r="B192" s="75"/>
    </row>
    <row r="193" spans="2:2" x14ac:dyDescent="0.3">
      <c r="B193" s="75"/>
    </row>
    <row r="194" spans="2:2" x14ac:dyDescent="0.3">
      <c r="B194" s="75"/>
    </row>
    <row r="195" spans="2:2" x14ac:dyDescent="0.3">
      <c r="B195" s="75"/>
    </row>
    <row r="196" spans="2:2" x14ac:dyDescent="0.3">
      <c r="B196" s="75"/>
    </row>
    <row r="197" spans="2:2" x14ac:dyDescent="0.3">
      <c r="B197" s="75"/>
    </row>
    <row r="198" spans="2:2" x14ac:dyDescent="0.3">
      <c r="B198" s="75"/>
    </row>
    <row r="199" spans="2:2" x14ac:dyDescent="0.3">
      <c r="B199" s="75"/>
    </row>
    <row r="200" spans="2:2" x14ac:dyDescent="0.3">
      <c r="B200" s="75"/>
    </row>
    <row r="201" spans="2:2" x14ac:dyDescent="0.3">
      <c r="B201" s="75"/>
    </row>
    <row r="202" spans="2:2" x14ac:dyDescent="0.3">
      <c r="B202" s="75"/>
    </row>
    <row r="203" spans="2:2" x14ac:dyDescent="0.3">
      <c r="B203" s="75"/>
    </row>
    <row r="204" spans="2:2" x14ac:dyDescent="0.3">
      <c r="B204" s="75"/>
    </row>
    <row r="205" spans="2:2" x14ac:dyDescent="0.3">
      <c r="B205" s="75"/>
    </row>
    <row r="206" spans="2:2" x14ac:dyDescent="0.3">
      <c r="B206" s="75"/>
    </row>
    <row r="207" spans="2:2" x14ac:dyDescent="0.3">
      <c r="B207" s="75"/>
    </row>
    <row r="208" spans="2:2" x14ac:dyDescent="0.3">
      <c r="B208" s="75"/>
    </row>
    <row r="209" spans="2:2" x14ac:dyDescent="0.3">
      <c r="B209" s="75"/>
    </row>
    <row r="210" spans="2:2" x14ac:dyDescent="0.3">
      <c r="B210" s="75"/>
    </row>
    <row r="211" spans="2:2" x14ac:dyDescent="0.3">
      <c r="B211" s="75"/>
    </row>
    <row r="212" spans="2:2" x14ac:dyDescent="0.3">
      <c r="B212" s="75"/>
    </row>
    <row r="213" spans="2:2" x14ac:dyDescent="0.3">
      <c r="B213" s="75"/>
    </row>
    <row r="214" spans="2:2" x14ac:dyDescent="0.3">
      <c r="B214" s="75"/>
    </row>
    <row r="215" spans="2:2" x14ac:dyDescent="0.3">
      <c r="B215" s="75"/>
    </row>
    <row r="216" spans="2:2" x14ac:dyDescent="0.3">
      <c r="B216" s="75"/>
    </row>
    <row r="217" spans="2:2" x14ac:dyDescent="0.3">
      <c r="B217" s="75"/>
    </row>
    <row r="218" spans="2:2" x14ac:dyDescent="0.3">
      <c r="B218" s="75"/>
    </row>
    <row r="219" spans="2:2" x14ac:dyDescent="0.3">
      <c r="B219" s="75"/>
    </row>
    <row r="220" spans="2:2" x14ac:dyDescent="0.3">
      <c r="B220" s="75"/>
    </row>
    <row r="221" spans="2:2" x14ac:dyDescent="0.3">
      <c r="B221" s="75"/>
    </row>
    <row r="222" spans="2:2" x14ac:dyDescent="0.3">
      <c r="B222" s="75"/>
    </row>
    <row r="223" spans="2:2" x14ac:dyDescent="0.3">
      <c r="B223" s="75"/>
    </row>
    <row r="224" spans="2:2" x14ac:dyDescent="0.3">
      <c r="B224" s="75"/>
    </row>
    <row r="225" spans="2:2" x14ac:dyDescent="0.3">
      <c r="B225" s="75"/>
    </row>
    <row r="226" spans="2:2" x14ac:dyDescent="0.3">
      <c r="B226" s="75"/>
    </row>
    <row r="227" spans="2:2" x14ac:dyDescent="0.3">
      <c r="B227" s="75"/>
    </row>
    <row r="228" spans="2:2" x14ac:dyDescent="0.3">
      <c r="B228" s="75"/>
    </row>
    <row r="229" spans="2:2" x14ac:dyDescent="0.3">
      <c r="B229" s="75"/>
    </row>
    <row r="230" spans="2:2" x14ac:dyDescent="0.3">
      <c r="B230" s="75"/>
    </row>
    <row r="231" spans="2:2" x14ac:dyDescent="0.3">
      <c r="B231" s="75"/>
    </row>
    <row r="232" spans="2:2" x14ac:dyDescent="0.3">
      <c r="B232" s="75"/>
    </row>
    <row r="233" spans="2:2" x14ac:dyDescent="0.3">
      <c r="B233" s="75"/>
    </row>
    <row r="234" spans="2:2" x14ac:dyDescent="0.3">
      <c r="B234" s="75"/>
    </row>
    <row r="235" spans="2:2" x14ac:dyDescent="0.3">
      <c r="B235" s="75"/>
    </row>
    <row r="236" spans="2:2" x14ac:dyDescent="0.3">
      <c r="B236" s="75"/>
    </row>
    <row r="237" spans="2:2" x14ac:dyDescent="0.3">
      <c r="B237" s="75"/>
    </row>
    <row r="238" spans="2:2" x14ac:dyDescent="0.3">
      <c r="B238" s="75"/>
    </row>
    <row r="239" spans="2:2" x14ac:dyDescent="0.3">
      <c r="B239" s="75"/>
    </row>
    <row r="240" spans="2:2" x14ac:dyDescent="0.3">
      <c r="B240" s="75"/>
    </row>
    <row r="241" spans="2:2" x14ac:dyDescent="0.3">
      <c r="B241" s="75"/>
    </row>
    <row r="242" spans="2:2" x14ac:dyDescent="0.3">
      <c r="B242" s="75"/>
    </row>
    <row r="243" spans="2:2" x14ac:dyDescent="0.3">
      <c r="B243" s="75"/>
    </row>
    <row r="244" spans="2:2" x14ac:dyDescent="0.3">
      <c r="B244" s="75"/>
    </row>
    <row r="245" spans="2:2" x14ac:dyDescent="0.3">
      <c r="B245" s="75"/>
    </row>
    <row r="246" spans="2:2" x14ac:dyDescent="0.3">
      <c r="B246" s="75"/>
    </row>
    <row r="247" spans="2:2" x14ac:dyDescent="0.3">
      <c r="B247" s="75"/>
    </row>
    <row r="248" spans="2:2" x14ac:dyDescent="0.3">
      <c r="B248" s="75"/>
    </row>
    <row r="249" spans="2:2" x14ac:dyDescent="0.3">
      <c r="B249" s="75"/>
    </row>
    <row r="250" spans="2:2" x14ac:dyDescent="0.3">
      <c r="B250" s="75"/>
    </row>
    <row r="251" spans="2:2" x14ac:dyDescent="0.3">
      <c r="B251" s="75"/>
    </row>
    <row r="252" spans="2:2" x14ac:dyDescent="0.3">
      <c r="B252" s="75"/>
    </row>
    <row r="253" spans="2:2" x14ac:dyDescent="0.3">
      <c r="B253" s="75"/>
    </row>
    <row r="254" spans="2:2" x14ac:dyDescent="0.3">
      <c r="B254" s="75"/>
    </row>
    <row r="255" spans="2:2" x14ac:dyDescent="0.3">
      <c r="B255" s="75"/>
    </row>
    <row r="256" spans="2:2" x14ac:dyDescent="0.3">
      <c r="B256" s="75"/>
    </row>
    <row r="257" spans="2:2" x14ac:dyDescent="0.3">
      <c r="B257" s="75"/>
    </row>
    <row r="258" spans="2:2" x14ac:dyDescent="0.3">
      <c r="B258" s="75"/>
    </row>
    <row r="259" spans="2:2" x14ac:dyDescent="0.3">
      <c r="B259" s="75"/>
    </row>
    <row r="260" spans="2:2" x14ac:dyDescent="0.3">
      <c r="B260" s="75"/>
    </row>
    <row r="261" spans="2:2" x14ac:dyDescent="0.3">
      <c r="B261" s="75"/>
    </row>
    <row r="262" spans="2:2" x14ac:dyDescent="0.3">
      <c r="B262" s="75"/>
    </row>
    <row r="263" spans="2:2" x14ac:dyDescent="0.3">
      <c r="B263" s="75"/>
    </row>
    <row r="264" spans="2:2" x14ac:dyDescent="0.3">
      <c r="B264" s="75"/>
    </row>
    <row r="265" spans="2:2" x14ac:dyDescent="0.3">
      <c r="B265" s="75"/>
    </row>
    <row r="266" spans="2:2" x14ac:dyDescent="0.3">
      <c r="B266" s="75"/>
    </row>
    <row r="267" spans="2:2" x14ac:dyDescent="0.3">
      <c r="B267" s="75"/>
    </row>
    <row r="268" spans="2:2" x14ac:dyDescent="0.3">
      <c r="B268" s="75"/>
    </row>
    <row r="269" spans="2:2" x14ac:dyDescent="0.3">
      <c r="B269" s="75"/>
    </row>
    <row r="270" spans="2:2" x14ac:dyDescent="0.3">
      <c r="B270" s="75"/>
    </row>
    <row r="271" spans="2:2" x14ac:dyDescent="0.3">
      <c r="B271" s="75"/>
    </row>
    <row r="272" spans="2:2" x14ac:dyDescent="0.3">
      <c r="B272" s="75"/>
    </row>
    <row r="273" spans="2:2" x14ac:dyDescent="0.3">
      <c r="B273" s="75"/>
    </row>
    <row r="274" spans="2:2" x14ac:dyDescent="0.3">
      <c r="B274" s="75"/>
    </row>
    <row r="275" spans="2:2" x14ac:dyDescent="0.3">
      <c r="B275" s="75"/>
    </row>
    <row r="276" spans="2:2" x14ac:dyDescent="0.3">
      <c r="B276" s="75"/>
    </row>
    <row r="277" spans="2:2" x14ac:dyDescent="0.3">
      <c r="B277" s="75"/>
    </row>
    <row r="278" spans="2:2" x14ac:dyDescent="0.3">
      <c r="B278" s="75"/>
    </row>
    <row r="279" spans="2:2" x14ac:dyDescent="0.3">
      <c r="B279" s="75"/>
    </row>
    <row r="280" spans="2:2" x14ac:dyDescent="0.3">
      <c r="B280" s="75"/>
    </row>
    <row r="281" spans="2:2" x14ac:dyDescent="0.3">
      <c r="B281" s="75"/>
    </row>
    <row r="282" spans="2:2" x14ac:dyDescent="0.3">
      <c r="B282" s="75"/>
    </row>
    <row r="283" spans="2:2" x14ac:dyDescent="0.3">
      <c r="B283" s="75"/>
    </row>
    <row r="284" spans="2:2" x14ac:dyDescent="0.3">
      <c r="B284" s="75"/>
    </row>
    <row r="285" spans="2:2" x14ac:dyDescent="0.3">
      <c r="B285" s="75"/>
    </row>
    <row r="286" spans="2:2" x14ac:dyDescent="0.3">
      <c r="B286" s="75"/>
    </row>
    <row r="287" spans="2:2" x14ac:dyDescent="0.3">
      <c r="B287" s="75"/>
    </row>
    <row r="288" spans="2:2" x14ac:dyDescent="0.3">
      <c r="B288" s="75"/>
    </row>
    <row r="289" spans="2:2" x14ac:dyDescent="0.3">
      <c r="B289" s="75"/>
    </row>
    <row r="290" spans="2:2" x14ac:dyDescent="0.3">
      <c r="B290" s="75"/>
    </row>
    <row r="291" spans="2:2" x14ac:dyDescent="0.3">
      <c r="B291" s="75"/>
    </row>
    <row r="292" spans="2:2" x14ac:dyDescent="0.3">
      <c r="B292" s="75"/>
    </row>
    <row r="293" spans="2:2" x14ac:dyDescent="0.3">
      <c r="B293" s="75"/>
    </row>
    <row r="294" spans="2:2" x14ac:dyDescent="0.3">
      <c r="B294" s="75"/>
    </row>
    <row r="295" spans="2:2" x14ac:dyDescent="0.3">
      <c r="B295" s="75"/>
    </row>
    <row r="296" spans="2:2" x14ac:dyDescent="0.3">
      <c r="B296" s="75"/>
    </row>
    <row r="297" spans="2:2" x14ac:dyDescent="0.3">
      <c r="B297" s="75"/>
    </row>
    <row r="298" spans="2:2" x14ac:dyDescent="0.3">
      <c r="B298" s="75"/>
    </row>
    <row r="299" spans="2:2" x14ac:dyDescent="0.3">
      <c r="B299" s="75"/>
    </row>
    <row r="300" spans="2:2" x14ac:dyDescent="0.3">
      <c r="B300" s="75"/>
    </row>
    <row r="301" spans="2:2" x14ac:dyDescent="0.3">
      <c r="B301" s="75"/>
    </row>
    <row r="302" spans="2:2" x14ac:dyDescent="0.3">
      <c r="B302" s="75"/>
    </row>
    <row r="303" spans="2:2" x14ac:dyDescent="0.3">
      <c r="B303" s="75"/>
    </row>
    <row r="304" spans="2:2" x14ac:dyDescent="0.3">
      <c r="B304" s="75"/>
    </row>
    <row r="305" spans="2:2" x14ac:dyDescent="0.3">
      <c r="B305" s="75"/>
    </row>
    <row r="306" spans="2:2" x14ac:dyDescent="0.3">
      <c r="B306" s="75"/>
    </row>
    <row r="307" spans="2:2" x14ac:dyDescent="0.3">
      <c r="B307" s="75"/>
    </row>
    <row r="308" spans="2:2" x14ac:dyDescent="0.3">
      <c r="B308" s="75"/>
    </row>
    <row r="309" spans="2:2" x14ac:dyDescent="0.3">
      <c r="B309" s="75"/>
    </row>
    <row r="310" spans="2:2" x14ac:dyDescent="0.3">
      <c r="B310" s="75"/>
    </row>
    <row r="311" spans="2:2" x14ac:dyDescent="0.3">
      <c r="B311" s="75"/>
    </row>
    <row r="312" spans="2:2" x14ac:dyDescent="0.3">
      <c r="B312" s="75"/>
    </row>
    <row r="313" spans="2:2" x14ac:dyDescent="0.3">
      <c r="B313" s="75"/>
    </row>
    <row r="314" spans="2:2" x14ac:dyDescent="0.3">
      <c r="B314" s="75"/>
    </row>
    <row r="315" spans="2:2" x14ac:dyDescent="0.3">
      <c r="B315" s="75"/>
    </row>
    <row r="316" spans="2:2" x14ac:dyDescent="0.3">
      <c r="B316" s="75"/>
    </row>
    <row r="317" spans="2:2" x14ac:dyDescent="0.3">
      <c r="B317" s="75"/>
    </row>
    <row r="318" spans="2:2" x14ac:dyDescent="0.3">
      <c r="B318" s="75"/>
    </row>
    <row r="319" spans="2:2" x14ac:dyDescent="0.3">
      <c r="B319" s="75"/>
    </row>
    <row r="320" spans="2:2" x14ac:dyDescent="0.3">
      <c r="B320" s="75"/>
    </row>
    <row r="321" spans="2:2" x14ac:dyDescent="0.3">
      <c r="B321" s="75"/>
    </row>
    <row r="322" spans="2:2" x14ac:dyDescent="0.3">
      <c r="B322" s="75"/>
    </row>
    <row r="323" spans="2:2" x14ac:dyDescent="0.3">
      <c r="B323" s="75"/>
    </row>
    <row r="324" spans="2:2" x14ac:dyDescent="0.3">
      <c r="B324" s="75"/>
    </row>
    <row r="325" spans="2:2" x14ac:dyDescent="0.3">
      <c r="B325" s="75"/>
    </row>
    <row r="326" spans="2:2" x14ac:dyDescent="0.3">
      <c r="B326" s="75"/>
    </row>
    <row r="327" spans="2:2" x14ac:dyDescent="0.3">
      <c r="B327" s="75"/>
    </row>
    <row r="328" spans="2:2" x14ac:dyDescent="0.3">
      <c r="B328" s="75"/>
    </row>
    <row r="329" spans="2:2" x14ac:dyDescent="0.3">
      <c r="B329" s="75"/>
    </row>
    <row r="330" spans="2:2" x14ac:dyDescent="0.3">
      <c r="B330" s="75"/>
    </row>
    <row r="331" spans="2:2" x14ac:dyDescent="0.3">
      <c r="B331" s="75"/>
    </row>
    <row r="332" spans="2:2" x14ac:dyDescent="0.3">
      <c r="B332" s="75"/>
    </row>
    <row r="333" spans="2:2" x14ac:dyDescent="0.3">
      <c r="B333" s="75"/>
    </row>
    <row r="334" spans="2:2" x14ac:dyDescent="0.3">
      <c r="B334" s="75"/>
    </row>
    <row r="335" spans="2:2" x14ac:dyDescent="0.3">
      <c r="B335" s="75"/>
    </row>
    <row r="336" spans="2:2" x14ac:dyDescent="0.3">
      <c r="B336" s="75"/>
    </row>
    <row r="337" spans="2:2" x14ac:dyDescent="0.3">
      <c r="B337" s="75"/>
    </row>
    <row r="338" spans="2:2" x14ac:dyDescent="0.3">
      <c r="B338" s="75"/>
    </row>
    <row r="339" spans="2:2" x14ac:dyDescent="0.3">
      <c r="B339" s="75"/>
    </row>
    <row r="340" spans="2:2" x14ac:dyDescent="0.3">
      <c r="B340" s="75"/>
    </row>
    <row r="341" spans="2:2" x14ac:dyDescent="0.3">
      <c r="B341" s="75"/>
    </row>
    <row r="342" spans="2:2" x14ac:dyDescent="0.3">
      <c r="B342" s="75"/>
    </row>
    <row r="343" spans="2:2" x14ac:dyDescent="0.3">
      <c r="B343" s="75"/>
    </row>
    <row r="344" spans="2:2" x14ac:dyDescent="0.3">
      <c r="B344" s="75"/>
    </row>
    <row r="345" spans="2:2" x14ac:dyDescent="0.3">
      <c r="B345" s="75"/>
    </row>
    <row r="346" spans="2:2" x14ac:dyDescent="0.3">
      <c r="B346" s="75"/>
    </row>
    <row r="347" spans="2:2" x14ac:dyDescent="0.3">
      <c r="B347" s="75"/>
    </row>
    <row r="348" spans="2:2" x14ac:dyDescent="0.3">
      <c r="B348" s="75"/>
    </row>
    <row r="349" spans="2:2" x14ac:dyDescent="0.3">
      <c r="B349" s="75"/>
    </row>
    <row r="350" spans="2:2" x14ac:dyDescent="0.3">
      <c r="B350" s="75"/>
    </row>
    <row r="351" spans="2:2" x14ac:dyDescent="0.3">
      <c r="B351" s="75"/>
    </row>
    <row r="352" spans="2:2" x14ac:dyDescent="0.3">
      <c r="B352" s="75"/>
    </row>
    <row r="353" spans="2:2" x14ac:dyDescent="0.3">
      <c r="B353" s="75"/>
    </row>
    <row r="354" spans="2:2" x14ac:dyDescent="0.3">
      <c r="B354" s="75"/>
    </row>
    <row r="355" spans="2:2" x14ac:dyDescent="0.3">
      <c r="B355" s="75"/>
    </row>
    <row r="356" spans="2:2" x14ac:dyDescent="0.3">
      <c r="B356" s="75"/>
    </row>
    <row r="357" spans="2:2" x14ac:dyDescent="0.3">
      <c r="B357" s="75"/>
    </row>
    <row r="358" spans="2:2" x14ac:dyDescent="0.3">
      <c r="B358" s="75"/>
    </row>
    <row r="359" spans="2:2" x14ac:dyDescent="0.3">
      <c r="B359" s="75"/>
    </row>
    <row r="360" spans="2:2" x14ac:dyDescent="0.3">
      <c r="B360" s="75"/>
    </row>
    <row r="361" spans="2:2" x14ac:dyDescent="0.3">
      <c r="B361" s="75"/>
    </row>
    <row r="362" spans="2:2" x14ac:dyDescent="0.3">
      <c r="B362" s="75"/>
    </row>
    <row r="363" spans="2:2" x14ac:dyDescent="0.3">
      <c r="B363" s="75"/>
    </row>
    <row r="364" spans="2:2" x14ac:dyDescent="0.3">
      <c r="B364" s="75"/>
    </row>
    <row r="365" spans="2:2" x14ac:dyDescent="0.3">
      <c r="B365" s="75"/>
    </row>
    <row r="366" spans="2:2" x14ac:dyDescent="0.3">
      <c r="B366" s="75"/>
    </row>
    <row r="367" spans="2:2" x14ac:dyDescent="0.3">
      <c r="B367" s="75"/>
    </row>
    <row r="368" spans="2:2" x14ac:dyDescent="0.3">
      <c r="B368" s="75"/>
    </row>
    <row r="369" spans="2:2" x14ac:dyDescent="0.3">
      <c r="B369" s="75"/>
    </row>
    <row r="370" spans="2:2" x14ac:dyDescent="0.3">
      <c r="B370" s="75"/>
    </row>
    <row r="371" spans="2:2" x14ac:dyDescent="0.3">
      <c r="B371" s="75"/>
    </row>
    <row r="372" spans="2:2" x14ac:dyDescent="0.3">
      <c r="B372" s="75"/>
    </row>
    <row r="373" spans="2:2" x14ac:dyDescent="0.3">
      <c r="B373" s="75"/>
    </row>
    <row r="374" spans="2:2" x14ac:dyDescent="0.3">
      <c r="B374" s="75"/>
    </row>
    <row r="375" spans="2:2" x14ac:dyDescent="0.3">
      <c r="B375" s="75"/>
    </row>
    <row r="376" spans="2:2" x14ac:dyDescent="0.3">
      <c r="B376" s="75"/>
    </row>
    <row r="377" spans="2:2" x14ac:dyDescent="0.3">
      <c r="B377" s="75"/>
    </row>
    <row r="378" spans="2:2" x14ac:dyDescent="0.3">
      <c r="B378" s="75"/>
    </row>
    <row r="379" spans="2:2" x14ac:dyDescent="0.3">
      <c r="B379" s="75"/>
    </row>
    <row r="380" spans="2:2" x14ac:dyDescent="0.3">
      <c r="B380" s="75"/>
    </row>
    <row r="381" spans="2:2" x14ac:dyDescent="0.3">
      <c r="B381" s="75"/>
    </row>
    <row r="382" spans="2:2" x14ac:dyDescent="0.3">
      <c r="B382" s="75"/>
    </row>
    <row r="383" spans="2:2" x14ac:dyDescent="0.3">
      <c r="B383" s="75"/>
    </row>
    <row r="384" spans="2:2" x14ac:dyDescent="0.3">
      <c r="B384" s="75"/>
    </row>
    <row r="385" spans="2:2" x14ac:dyDescent="0.3">
      <c r="B385" s="75"/>
    </row>
    <row r="386" spans="2:2" x14ac:dyDescent="0.3">
      <c r="B386" s="75"/>
    </row>
    <row r="387" spans="2:2" x14ac:dyDescent="0.3">
      <c r="B387" s="75"/>
    </row>
    <row r="388" spans="2:2" x14ac:dyDescent="0.3">
      <c r="B388" s="75"/>
    </row>
    <row r="389" spans="2:2" x14ac:dyDescent="0.3">
      <c r="B389" s="75"/>
    </row>
    <row r="390" spans="2:2" x14ac:dyDescent="0.3">
      <c r="B390" s="75"/>
    </row>
    <row r="391" spans="2:2" x14ac:dyDescent="0.3">
      <c r="B391" s="75"/>
    </row>
    <row r="392" spans="2:2" x14ac:dyDescent="0.3">
      <c r="B392" s="75"/>
    </row>
    <row r="393" spans="2:2" x14ac:dyDescent="0.3">
      <c r="B393" s="75"/>
    </row>
    <row r="394" spans="2:2" x14ac:dyDescent="0.3">
      <c r="B394" s="75"/>
    </row>
    <row r="395" spans="2:2" x14ac:dyDescent="0.3">
      <c r="B395" s="75"/>
    </row>
    <row r="396" spans="2:2" x14ac:dyDescent="0.3">
      <c r="B396" s="75"/>
    </row>
  </sheetData>
  <mergeCells count="18">
    <mergeCell ref="D73:E73"/>
    <mergeCell ref="D71:E71"/>
    <mergeCell ref="D72:E72"/>
    <mergeCell ref="A64:B64"/>
    <mergeCell ref="A67:E67"/>
    <mergeCell ref="D68:E68"/>
    <mergeCell ref="D69:E69"/>
    <mergeCell ref="D70:E70"/>
    <mergeCell ref="C33:E33"/>
    <mergeCell ref="A35:E35"/>
    <mergeCell ref="A52:E52"/>
    <mergeCell ref="A23:E23"/>
    <mergeCell ref="A41:E41"/>
    <mergeCell ref="F1:G1"/>
    <mergeCell ref="A1:E1"/>
    <mergeCell ref="A2:E2"/>
    <mergeCell ref="A7:E7"/>
    <mergeCell ref="C21:E21"/>
  </mergeCells>
  <phoneticPr fontId="46" type="noConversion"/>
  <conditionalFormatting sqref="E1:E14 E18:E43 E47:E1048576">
    <cfRule type="duplicateValues" dxfId="62" priority="5"/>
  </conditionalFormatting>
  <conditionalFormatting sqref="B1:B14 B18:B43 B47:B384">
    <cfRule type="duplicateValues" dxfId="61" priority="126159"/>
  </conditionalFormatting>
  <conditionalFormatting sqref="E15:E17">
    <cfRule type="duplicateValues" dxfId="60" priority="4"/>
  </conditionalFormatting>
  <conditionalFormatting sqref="B15:B17">
    <cfRule type="duplicateValues" dxfId="59" priority="3"/>
  </conditionalFormatting>
  <conditionalFormatting sqref="E44:E46">
    <cfRule type="duplicateValues" dxfId="58" priority="2"/>
  </conditionalFormatting>
  <conditionalFormatting sqref="B44:B46">
    <cfRule type="duplicateValues" dxfId="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5" t="s">
        <v>2421</v>
      </c>
      <c r="B1" s="186"/>
      <c r="C1" s="186"/>
      <c r="D1" s="186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5" t="s">
        <v>2430</v>
      </c>
      <c r="B18" s="186"/>
      <c r="C18" s="186"/>
      <c r="D18" s="186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33.8324421296275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44359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44359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44359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44359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44359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44359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2021-06-12T12:06:58Z</dcterms:modified>
</cp:coreProperties>
</file>