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15270" windowHeight="4575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5" i="1" l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A165" i="1"/>
  <c r="A166" i="1"/>
  <c r="A167" i="1"/>
  <c r="A168" i="1"/>
  <c r="A169" i="1"/>
  <c r="A170" i="1"/>
  <c r="A171" i="1"/>
  <c r="F147" i="1" l="1"/>
  <c r="G147" i="1"/>
  <c r="H147" i="1"/>
  <c r="I147" i="1"/>
  <c r="J147" i="1"/>
  <c r="K147" i="1"/>
  <c r="F146" i="1"/>
  <c r="G146" i="1"/>
  <c r="H146" i="1"/>
  <c r="I146" i="1"/>
  <c r="J146" i="1"/>
  <c r="K14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28" i="1"/>
  <c r="G128" i="1"/>
  <c r="H128" i="1"/>
  <c r="I128" i="1"/>
  <c r="J128" i="1"/>
  <c r="K128" i="1"/>
  <c r="F137" i="1"/>
  <c r="G137" i="1"/>
  <c r="H137" i="1"/>
  <c r="I137" i="1"/>
  <c r="J137" i="1"/>
  <c r="K13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52" i="1"/>
  <c r="G152" i="1"/>
  <c r="H152" i="1"/>
  <c r="I152" i="1"/>
  <c r="J152" i="1"/>
  <c r="K152" i="1"/>
  <c r="F133" i="1"/>
  <c r="G133" i="1"/>
  <c r="H133" i="1"/>
  <c r="I133" i="1"/>
  <c r="J133" i="1"/>
  <c r="K133" i="1"/>
  <c r="F136" i="1"/>
  <c r="G136" i="1"/>
  <c r="H136" i="1"/>
  <c r="I136" i="1"/>
  <c r="J136" i="1"/>
  <c r="K13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45" i="1"/>
  <c r="G145" i="1"/>
  <c r="H145" i="1"/>
  <c r="I145" i="1"/>
  <c r="J145" i="1"/>
  <c r="K145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4" i="1"/>
  <c r="G144" i="1"/>
  <c r="H144" i="1"/>
  <c r="I144" i="1"/>
  <c r="J144" i="1"/>
  <c r="K144" i="1"/>
  <c r="F130" i="1"/>
  <c r="G130" i="1"/>
  <c r="H130" i="1"/>
  <c r="I130" i="1"/>
  <c r="J130" i="1"/>
  <c r="K130" i="1"/>
  <c r="F143" i="1"/>
  <c r="G143" i="1"/>
  <c r="H143" i="1"/>
  <c r="I143" i="1"/>
  <c r="J143" i="1"/>
  <c r="K143" i="1"/>
  <c r="A147" i="1"/>
  <c r="A146" i="1"/>
  <c r="A154" i="1"/>
  <c r="A153" i="1"/>
  <c r="A128" i="1"/>
  <c r="A137" i="1"/>
  <c r="A127" i="1"/>
  <c r="A126" i="1"/>
  <c r="A125" i="1"/>
  <c r="A152" i="1"/>
  <c r="A133" i="1"/>
  <c r="A136" i="1"/>
  <c r="A132" i="1"/>
  <c r="A131" i="1"/>
  <c r="A121" i="1"/>
  <c r="A120" i="1"/>
  <c r="A145" i="1"/>
  <c r="A151" i="1"/>
  <c r="A150" i="1"/>
  <c r="A144" i="1"/>
  <c r="A130" i="1"/>
  <c r="A143" i="1"/>
  <c r="F117" i="1" l="1"/>
  <c r="G117" i="1"/>
  <c r="H117" i="1"/>
  <c r="I117" i="1"/>
  <c r="J117" i="1"/>
  <c r="K117" i="1"/>
  <c r="F52" i="1"/>
  <c r="G52" i="1"/>
  <c r="H52" i="1"/>
  <c r="I52" i="1"/>
  <c r="J52" i="1"/>
  <c r="K52" i="1"/>
  <c r="F87" i="1"/>
  <c r="G87" i="1"/>
  <c r="H87" i="1"/>
  <c r="I87" i="1"/>
  <c r="J87" i="1"/>
  <c r="K87" i="1"/>
  <c r="F164" i="1"/>
  <c r="G164" i="1"/>
  <c r="H164" i="1"/>
  <c r="I164" i="1"/>
  <c r="J164" i="1"/>
  <c r="K164" i="1"/>
  <c r="F86" i="1"/>
  <c r="G86" i="1"/>
  <c r="H86" i="1"/>
  <c r="I86" i="1"/>
  <c r="J86" i="1"/>
  <c r="K86" i="1"/>
  <c r="F51" i="1"/>
  <c r="G51" i="1"/>
  <c r="H51" i="1"/>
  <c r="I51" i="1"/>
  <c r="J51" i="1"/>
  <c r="K51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50" i="1"/>
  <c r="G50" i="1"/>
  <c r="H50" i="1"/>
  <c r="I50" i="1"/>
  <c r="J50" i="1"/>
  <c r="K50" i="1"/>
  <c r="F49" i="1"/>
  <c r="G49" i="1"/>
  <c r="H49" i="1"/>
  <c r="I49" i="1"/>
  <c r="J49" i="1"/>
  <c r="K49" i="1"/>
  <c r="F103" i="1"/>
  <c r="G103" i="1"/>
  <c r="H103" i="1"/>
  <c r="I103" i="1"/>
  <c r="J103" i="1"/>
  <c r="K10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42" i="1"/>
  <c r="G142" i="1"/>
  <c r="H142" i="1"/>
  <c r="I142" i="1"/>
  <c r="J142" i="1"/>
  <c r="K142" i="1"/>
  <c r="A117" i="1"/>
  <c r="A52" i="1"/>
  <c r="A87" i="1"/>
  <c r="A164" i="1"/>
  <c r="A86" i="1"/>
  <c r="A51" i="1"/>
  <c r="A163" i="1"/>
  <c r="A162" i="1"/>
  <c r="A50" i="1"/>
  <c r="A49" i="1"/>
  <c r="A103" i="1"/>
  <c r="A116" i="1"/>
  <c r="A115" i="1"/>
  <c r="A142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9" i="1"/>
  <c r="G149" i="1"/>
  <c r="H149" i="1"/>
  <c r="I149" i="1"/>
  <c r="J149" i="1"/>
  <c r="K149" i="1"/>
  <c r="F43" i="1"/>
  <c r="G43" i="1"/>
  <c r="H43" i="1"/>
  <c r="I43" i="1"/>
  <c r="J43" i="1"/>
  <c r="K43" i="1"/>
  <c r="F148" i="1"/>
  <c r="G148" i="1"/>
  <c r="H148" i="1"/>
  <c r="I148" i="1"/>
  <c r="J148" i="1"/>
  <c r="K148" i="1"/>
  <c r="F99" i="1"/>
  <c r="G99" i="1"/>
  <c r="H99" i="1"/>
  <c r="I99" i="1"/>
  <c r="J99" i="1"/>
  <c r="K99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85" i="1"/>
  <c r="G85" i="1"/>
  <c r="H85" i="1"/>
  <c r="I85" i="1"/>
  <c r="J85" i="1"/>
  <c r="K85" i="1"/>
  <c r="F114" i="1"/>
  <c r="G114" i="1"/>
  <c r="H114" i="1"/>
  <c r="I114" i="1"/>
  <c r="J114" i="1"/>
  <c r="K114" i="1"/>
  <c r="F24" i="1"/>
  <c r="G24" i="1"/>
  <c r="H24" i="1"/>
  <c r="I24" i="1"/>
  <c r="J24" i="1"/>
  <c r="K24" i="1"/>
  <c r="F113" i="1"/>
  <c r="G113" i="1"/>
  <c r="H113" i="1"/>
  <c r="I113" i="1"/>
  <c r="J113" i="1"/>
  <c r="K113" i="1"/>
  <c r="F23" i="1"/>
  <c r="G23" i="1"/>
  <c r="H23" i="1"/>
  <c r="I23" i="1"/>
  <c r="J23" i="1"/>
  <c r="K23" i="1"/>
  <c r="F159" i="1"/>
  <c r="G159" i="1"/>
  <c r="H159" i="1"/>
  <c r="I159" i="1"/>
  <c r="J159" i="1"/>
  <c r="K159" i="1"/>
  <c r="F22" i="1"/>
  <c r="G22" i="1"/>
  <c r="H22" i="1"/>
  <c r="I22" i="1"/>
  <c r="J22" i="1"/>
  <c r="K22" i="1"/>
  <c r="F88" i="1"/>
  <c r="G88" i="1"/>
  <c r="H88" i="1"/>
  <c r="I88" i="1"/>
  <c r="J88" i="1"/>
  <c r="K88" i="1"/>
  <c r="F82" i="1"/>
  <c r="G82" i="1"/>
  <c r="H82" i="1"/>
  <c r="I82" i="1"/>
  <c r="J82" i="1"/>
  <c r="K82" i="1"/>
  <c r="F158" i="1"/>
  <c r="G158" i="1"/>
  <c r="H158" i="1"/>
  <c r="I158" i="1"/>
  <c r="J158" i="1"/>
  <c r="K158" i="1"/>
  <c r="F81" i="1"/>
  <c r="G81" i="1"/>
  <c r="H81" i="1"/>
  <c r="I81" i="1"/>
  <c r="J81" i="1"/>
  <c r="K81" i="1"/>
  <c r="F84" i="1"/>
  <c r="G84" i="1"/>
  <c r="H84" i="1"/>
  <c r="I84" i="1"/>
  <c r="J84" i="1"/>
  <c r="K84" i="1"/>
  <c r="F157" i="1"/>
  <c r="G157" i="1"/>
  <c r="H157" i="1"/>
  <c r="I157" i="1"/>
  <c r="J157" i="1"/>
  <c r="K157" i="1"/>
  <c r="F80" i="1"/>
  <c r="G80" i="1"/>
  <c r="H80" i="1"/>
  <c r="I80" i="1"/>
  <c r="J80" i="1"/>
  <c r="K80" i="1"/>
  <c r="F42" i="1"/>
  <c r="G42" i="1"/>
  <c r="H42" i="1"/>
  <c r="I42" i="1"/>
  <c r="J42" i="1"/>
  <c r="K42" i="1"/>
  <c r="F79" i="1"/>
  <c r="G79" i="1"/>
  <c r="H79" i="1"/>
  <c r="I79" i="1"/>
  <c r="J79" i="1"/>
  <c r="K79" i="1"/>
  <c r="F41" i="1"/>
  <c r="G41" i="1"/>
  <c r="H41" i="1"/>
  <c r="I41" i="1"/>
  <c r="J41" i="1"/>
  <c r="K41" i="1"/>
  <c r="F138" i="1"/>
  <c r="G138" i="1"/>
  <c r="H138" i="1"/>
  <c r="I138" i="1"/>
  <c r="J138" i="1"/>
  <c r="K138" i="1"/>
  <c r="F40" i="1"/>
  <c r="G40" i="1"/>
  <c r="H40" i="1"/>
  <c r="I40" i="1"/>
  <c r="J40" i="1"/>
  <c r="K40" i="1"/>
  <c r="F78" i="1"/>
  <c r="G78" i="1"/>
  <c r="H78" i="1"/>
  <c r="I78" i="1"/>
  <c r="J78" i="1"/>
  <c r="K78" i="1"/>
  <c r="F39" i="1"/>
  <c r="G39" i="1"/>
  <c r="H39" i="1"/>
  <c r="I39" i="1"/>
  <c r="J39" i="1"/>
  <c r="K39" i="1"/>
  <c r="F112" i="1"/>
  <c r="G112" i="1"/>
  <c r="H112" i="1"/>
  <c r="I112" i="1"/>
  <c r="J112" i="1"/>
  <c r="K112" i="1"/>
  <c r="F38" i="1"/>
  <c r="G38" i="1"/>
  <c r="H38" i="1"/>
  <c r="I38" i="1"/>
  <c r="J38" i="1"/>
  <c r="K3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102" i="1"/>
  <c r="A101" i="1"/>
  <c r="A100" i="1"/>
  <c r="A149" i="1"/>
  <c r="A43" i="1"/>
  <c r="A148" i="1"/>
  <c r="A99" i="1"/>
  <c r="A161" i="1"/>
  <c r="A160" i="1"/>
  <c r="A85" i="1"/>
  <c r="A114" i="1"/>
  <c r="A24" i="1"/>
  <c r="A113" i="1"/>
  <c r="A23" i="1"/>
  <c r="A159" i="1"/>
  <c r="A22" i="1"/>
  <c r="A88" i="1"/>
  <c r="A82" i="1"/>
  <c r="A158" i="1"/>
  <c r="A81" i="1"/>
  <c r="A84" i="1"/>
  <c r="A157" i="1"/>
  <c r="A80" i="1"/>
  <c r="A42" i="1"/>
  <c r="A79" i="1"/>
  <c r="A41" i="1"/>
  <c r="A138" i="1"/>
  <c r="A40" i="1"/>
  <c r="A78" i="1"/>
  <c r="A39" i="1"/>
  <c r="A112" i="1"/>
  <c r="A38" i="1"/>
  <c r="A77" i="1"/>
  <c r="A76" i="1"/>
  <c r="A75" i="1"/>
  <c r="F21" i="1" l="1"/>
  <c r="G21" i="1"/>
  <c r="H21" i="1"/>
  <c r="I21" i="1"/>
  <c r="J21" i="1"/>
  <c r="K21" i="1"/>
  <c r="F20" i="1"/>
  <c r="G20" i="1"/>
  <c r="H20" i="1"/>
  <c r="I20" i="1"/>
  <c r="J20" i="1"/>
  <c r="K20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9" i="1"/>
  <c r="G19" i="1"/>
  <c r="H19" i="1"/>
  <c r="I19" i="1"/>
  <c r="J19" i="1"/>
  <c r="K19" i="1"/>
  <c r="F18" i="1"/>
  <c r="G18" i="1"/>
  <c r="H18" i="1"/>
  <c r="I18" i="1"/>
  <c r="J18" i="1"/>
  <c r="K18" i="1"/>
  <c r="F109" i="1"/>
  <c r="G109" i="1"/>
  <c r="H109" i="1"/>
  <c r="I109" i="1"/>
  <c r="J109" i="1"/>
  <c r="K109" i="1"/>
  <c r="A21" i="1"/>
  <c r="A20" i="1"/>
  <c r="A111" i="1"/>
  <c r="A110" i="1"/>
  <c r="A19" i="1"/>
  <c r="A18" i="1"/>
  <c r="A109" i="1"/>
  <c r="F17" i="1" l="1"/>
  <c r="G17" i="1"/>
  <c r="H17" i="1"/>
  <c r="I17" i="1"/>
  <c r="J17" i="1"/>
  <c r="K17" i="1"/>
  <c r="F16" i="1"/>
  <c r="G16" i="1"/>
  <c r="H16" i="1"/>
  <c r="I16" i="1"/>
  <c r="J16" i="1"/>
  <c r="K16" i="1"/>
  <c r="F83" i="1"/>
  <c r="G83" i="1"/>
  <c r="H83" i="1"/>
  <c r="I83" i="1"/>
  <c r="J83" i="1"/>
  <c r="K83" i="1"/>
  <c r="F37" i="1"/>
  <c r="G37" i="1"/>
  <c r="H37" i="1"/>
  <c r="I37" i="1"/>
  <c r="J37" i="1"/>
  <c r="K37" i="1"/>
  <c r="F15" i="1"/>
  <c r="G15" i="1"/>
  <c r="H15" i="1"/>
  <c r="I15" i="1"/>
  <c r="J15" i="1"/>
  <c r="K15" i="1"/>
  <c r="F48" i="1"/>
  <c r="G48" i="1"/>
  <c r="H48" i="1"/>
  <c r="I48" i="1"/>
  <c r="J48" i="1"/>
  <c r="K48" i="1"/>
  <c r="F98" i="1"/>
  <c r="G98" i="1"/>
  <c r="H98" i="1"/>
  <c r="I98" i="1"/>
  <c r="J98" i="1"/>
  <c r="K98" i="1"/>
  <c r="F135" i="1"/>
  <c r="G135" i="1"/>
  <c r="H135" i="1"/>
  <c r="I135" i="1"/>
  <c r="J135" i="1"/>
  <c r="K13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55" i="1"/>
  <c r="G55" i="1"/>
  <c r="H55" i="1"/>
  <c r="I55" i="1"/>
  <c r="J55" i="1"/>
  <c r="K55" i="1"/>
  <c r="A17" i="1"/>
  <c r="A16" i="1"/>
  <c r="A83" i="1"/>
  <c r="A37" i="1"/>
  <c r="A15" i="1"/>
  <c r="A48" i="1"/>
  <c r="A98" i="1"/>
  <c r="A135" i="1"/>
  <c r="A108" i="1"/>
  <c r="A107" i="1"/>
  <c r="A55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54" i="1" l="1"/>
  <c r="G54" i="1"/>
  <c r="H54" i="1"/>
  <c r="I54" i="1"/>
  <c r="J54" i="1"/>
  <c r="K54" i="1"/>
  <c r="F53" i="1"/>
  <c r="G53" i="1"/>
  <c r="H53" i="1"/>
  <c r="I53" i="1"/>
  <c r="J53" i="1"/>
  <c r="K53" i="1"/>
  <c r="F74" i="1"/>
  <c r="G74" i="1"/>
  <c r="H74" i="1"/>
  <c r="I74" i="1"/>
  <c r="J74" i="1"/>
  <c r="K74" i="1"/>
  <c r="F36" i="1"/>
  <c r="G36" i="1"/>
  <c r="H36" i="1"/>
  <c r="I36" i="1"/>
  <c r="J36" i="1"/>
  <c r="K36" i="1"/>
  <c r="F47" i="1"/>
  <c r="G47" i="1"/>
  <c r="H47" i="1"/>
  <c r="I47" i="1"/>
  <c r="J47" i="1"/>
  <c r="K47" i="1"/>
  <c r="F46" i="1"/>
  <c r="G46" i="1"/>
  <c r="H46" i="1"/>
  <c r="I46" i="1"/>
  <c r="J46" i="1"/>
  <c r="K4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41" i="1"/>
  <c r="G141" i="1"/>
  <c r="H141" i="1"/>
  <c r="I141" i="1"/>
  <c r="J141" i="1"/>
  <c r="K14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56" i="1"/>
  <c r="G56" i="1"/>
  <c r="H56" i="1"/>
  <c r="I56" i="1"/>
  <c r="J56" i="1"/>
  <c r="K5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26" i="1"/>
  <c r="G26" i="1"/>
  <c r="H26" i="1"/>
  <c r="I26" i="1"/>
  <c r="J26" i="1"/>
  <c r="K26" i="1"/>
  <c r="F106" i="1"/>
  <c r="G106" i="1"/>
  <c r="H106" i="1"/>
  <c r="I106" i="1"/>
  <c r="J106" i="1"/>
  <c r="K106" i="1"/>
  <c r="F66" i="1"/>
  <c r="G66" i="1"/>
  <c r="H66" i="1"/>
  <c r="I66" i="1"/>
  <c r="J66" i="1"/>
  <c r="K66" i="1"/>
  <c r="F14" i="1"/>
  <c r="G14" i="1"/>
  <c r="H14" i="1"/>
  <c r="I14" i="1"/>
  <c r="J14" i="1"/>
  <c r="K14" i="1"/>
  <c r="F105" i="1"/>
  <c r="G105" i="1"/>
  <c r="H105" i="1"/>
  <c r="I105" i="1"/>
  <c r="J105" i="1"/>
  <c r="K105" i="1"/>
  <c r="A54" i="1"/>
  <c r="A53" i="1"/>
  <c r="A74" i="1"/>
  <c r="A36" i="1"/>
  <c r="A47" i="1"/>
  <c r="A46" i="1"/>
  <c r="A73" i="1"/>
  <c r="A72" i="1"/>
  <c r="A71" i="1"/>
  <c r="A70" i="1"/>
  <c r="A141" i="1"/>
  <c r="A69" i="1"/>
  <c r="A68" i="1"/>
  <c r="A67" i="1"/>
  <c r="A56" i="1"/>
  <c r="A156" i="1"/>
  <c r="A155" i="1"/>
  <c r="A26" i="1"/>
  <c r="A106" i="1"/>
  <c r="A66" i="1"/>
  <c r="A14" i="1"/>
  <c r="A105" i="1"/>
  <c r="J1" i="16" l="1"/>
  <c r="H1" i="16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65" i="1"/>
  <c r="G65" i="1"/>
  <c r="H65" i="1"/>
  <c r="I65" i="1"/>
  <c r="J65" i="1"/>
  <c r="K65" i="1"/>
  <c r="F31" i="1"/>
  <c r="G31" i="1"/>
  <c r="H31" i="1"/>
  <c r="I31" i="1"/>
  <c r="J31" i="1"/>
  <c r="K31" i="1"/>
  <c r="F35" i="1"/>
  <c r="G35" i="1"/>
  <c r="H35" i="1"/>
  <c r="I35" i="1"/>
  <c r="J35" i="1"/>
  <c r="K35" i="1"/>
  <c r="F45" i="1"/>
  <c r="G45" i="1"/>
  <c r="H45" i="1"/>
  <c r="I45" i="1"/>
  <c r="J45" i="1"/>
  <c r="K45" i="1"/>
  <c r="F30" i="1"/>
  <c r="G30" i="1"/>
  <c r="H30" i="1"/>
  <c r="I30" i="1"/>
  <c r="J30" i="1"/>
  <c r="K3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34" i="1"/>
  <c r="G34" i="1"/>
  <c r="H34" i="1"/>
  <c r="I34" i="1"/>
  <c r="J34" i="1"/>
  <c r="K34" i="1"/>
  <c r="F134" i="1"/>
  <c r="G134" i="1"/>
  <c r="H134" i="1"/>
  <c r="I134" i="1"/>
  <c r="J134" i="1"/>
  <c r="K134" i="1"/>
  <c r="F27" i="1"/>
  <c r="G27" i="1"/>
  <c r="H27" i="1"/>
  <c r="I27" i="1"/>
  <c r="J27" i="1"/>
  <c r="K27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44" i="1"/>
  <c r="G44" i="1"/>
  <c r="H44" i="1"/>
  <c r="I44" i="1"/>
  <c r="J44" i="1"/>
  <c r="K44" i="1"/>
  <c r="F13" i="1"/>
  <c r="G13" i="1"/>
  <c r="H13" i="1"/>
  <c r="I13" i="1"/>
  <c r="J13" i="1"/>
  <c r="K13" i="1"/>
  <c r="F25" i="1"/>
  <c r="G25" i="1"/>
  <c r="H25" i="1"/>
  <c r="I25" i="1"/>
  <c r="J25" i="1"/>
  <c r="K25" i="1"/>
  <c r="F129" i="1"/>
  <c r="G129" i="1"/>
  <c r="H129" i="1"/>
  <c r="I129" i="1"/>
  <c r="J129" i="1"/>
  <c r="K129" i="1"/>
  <c r="F29" i="1"/>
  <c r="G29" i="1"/>
  <c r="H29" i="1"/>
  <c r="I29" i="1"/>
  <c r="J29" i="1"/>
  <c r="K29" i="1"/>
  <c r="F58" i="1"/>
  <c r="G58" i="1"/>
  <c r="H58" i="1"/>
  <c r="I58" i="1"/>
  <c r="J58" i="1"/>
  <c r="K58" i="1"/>
  <c r="F124" i="1"/>
  <c r="G124" i="1"/>
  <c r="H124" i="1"/>
  <c r="I124" i="1"/>
  <c r="J124" i="1"/>
  <c r="K124" i="1"/>
  <c r="F119" i="1"/>
  <c r="G119" i="1"/>
  <c r="H119" i="1"/>
  <c r="I119" i="1"/>
  <c r="J119" i="1"/>
  <c r="K119" i="1"/>
  <c r="F57" i="1"/>
  <c r="G57" i="1"/>
  <c r="H57" i="1"/>
  <c r="I57" i="1"/>
  <c r="J57" i="1"/>
  <c r="K57" i="1"/>
  <c r="F33" i="1"/>
  <c r="G33" i="1"/>
  <c r="H33" i="1"/>
  <c r="I33" i="1"/>
  <c r="J33" i="1"/>
  <c r="K33" i="1"/>
  <c r="F89" i="1"/>
  <c r="G89" i="1"/>
  <c r="H89" i="1"/>
  <c r="I89" i="1"/>
  <c r="J89" i="1"/>
  <c r="K89" i="1"/>
  <c r="F123" i="1"/>
  <c r="G123" i="1"/>
  <c r="H123" i="1"/>
  <c r="I123" i="1"/>
  <c r="J123" i="1"/>
  <c r="K123" i="1"/>
  <c r="A97" i="1"/>
  <c r="A96" i="1"/>
  <c r="A95" i="1"/>
  <c r="A94" i="1"/>
  <c r="A93" i="1"/>
  <c r="A65" i="1"/>
  <c r="A31" i="1"/>
  <c r="A35" i="1"/>
  <c r="A45" i="1"/>
  <c r="A30" i="1"/>
  <c r="A64" i="1"/>
  <c r="A63" i="1"/>
  <c r="A62" i="1"/>
  <c r="A34" i="1"/>
  <c r="A134" i="1"/>
  <c r="A27" i="1"/>
  <c r="A92" i="1"/>
  <c r="A91" i="1"/>
  <c r="A90" i="1"/>
  <c r="A140" i="1"/>
  <c r="A139" i="1"/>
  <c r="A61" i="1"/>
  <c r="A60" i="1"/>
  <c r="A59" i="1"/>
  <c r="A44" i="1"/>
  <c r="A13" i="1"/>
  <c r="A25" i="1"/>
  <c r="A129" i="1"/>
  <c r="A29" i="1"/>
  <c r="A58" i="1"/>
  <c r="A124" i="1"/>
  <c r="A119" i="1"/>
  <c r="A57" i="1"/>
  <c r="A33" i="1"/>
  <c r="A89" i="1"/>
  <c r="A123" i="1"/>
  <c r="F28" i="1" l="1"/>
  <c r="G28" i="1"/>
  <c r="H28" i="1"/>
  <c r="I28" i="1"/>
  <c r="J28" i="1"/>
  <c r="K28" i="1"/>
  <c r="A28" i="1"/>
  <c r="K118" i="1" l="1"/>
  <c r="K5" i="1"/>
  <c r="K32" i="1"/>
  <c r="J118" i="1"/>
  <c r="J5" i="1"/>
  <c r="J32" i="1"/>
  <c r="I118" i="1"/>
  <c r="I5" i="1"/>
  <c r="I32" i="1"/>
  <c r="H118" i="1"/>
  <c r="H5" i="1"/>
  <c r="H32" i="1"/>
  <c r="G118" i="1"/>
  <c r="G5" i="1"/>
  <c r="G32" i="1"/>
  <c r="F118" i="1"/>
  <c r="F5" i="1"/>
  <c r="F32" i="1"/>
  <c r="A118" i="1"/>
  <c r="A5" i="1"/>
  <c r="A32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104" i="1"/>
  <c r="G104" i="1"/>
  <c r="H104" i="1"/>
  <c r="I104" i="1"/>
  <c r="J104" i="1"/>
  <c r="K104" i="1"/>
  <c r="A6" i="1"/>
  <c r="A104" i="1"/>
  <c r="I7" i="16" l="1"/>
  <c r="I2" i="16"/>
  <c r="I4" i="16"/>
  <c r="I6" i="16"/>
  <c r="I1" i="16" l="1"/>
  <c r="I5" i="16" s="1"/>
  <c r="I3" i="16"/>
  <c r="G7" i="16"/>
  <c r="A122" i="1" l="1"/>
  <c r="F122" i="1"/>
  <c r="G122" i="1"/>
  <c r="H122" i="1"/>
  <c r="I122" i="1"/>
  <c r="J122" i="1"/>
  <c r="K12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<sst xmlns="http://schemas.openxmlformats.org/spreadsheetml/2006/main" count="14066" uniqueCount="2764">
  <si>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</si>
  <si>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</si>
  <si>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</si>
  <si>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</si>
  <si>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</si>
  <si>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</si>
  <si>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</si>
  <si>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</si>
  <si>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</si>
  <si>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</si>
  <si>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</si>
  <si>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</si>
  <si>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</si>
  <si>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</si>
  <si>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</si>
  <si>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</si>
  <si>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</si>
  <si>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</si>
  <si>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</si>
  <si>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</si>
  <si>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</si>
  <si>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</si>
  <si>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</si>
  <si>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</si>
  <si>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</si>
  <si>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</si>
  <si>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</si>
  <si>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</si>
  <si>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</si>
  <si>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</si>
  <si>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</si>
  <si>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</si>
  <si>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</si>
  <si>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</si>
  <si>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</si>
  <si>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</si>
  <si>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</si>
  <si>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</si>
  <si>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</si>
  <si>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</si>
  <si>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</si>
  <si>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</si>
  <si>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</si>
  <si>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</si>
  <si>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</si>
  <si>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</si>
  <si>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</si>
  <si>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</si>
  <si>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</si>
  <si>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</si>
  <si>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</si>
  <si>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</si>
  <si>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</si>
  <si>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</si>
  <si>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</si>
  <si>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</si>
  <si>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</si>
  <si>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</si>
  <si>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</si>
  <si>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</si>
  <si>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</si>
  <si>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</si>
  <si>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</si>
  <si>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</si>
  <si>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</si>
  <si>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</si>
  <si>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</si>
  <si>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</si>
  <si>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</si>
  <si>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</si>
  <si>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</si>
  <si>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</si>
  <si>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</si>
  <si>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</si>
  <si>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</si>
  <si>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</si>
  <si>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</si>
  <si>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</si>
  <si>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</si>
  <si>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</si>
  <si>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</si>
  <si>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</si>
  <si>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</si>
  <si>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</si>
  <si>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</si>
  <si>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</si>
  <si>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</si>
  <si>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</si>
  <si>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</si>
  <si>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</si>
  <si>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</si>
  <si>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</si>
  <si>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</si>
  <si>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</si>
  <si>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</si>
  <si>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</si>
  <si>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</si>
  <si>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</si>
  <si>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</si>
  <si>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</si>
  <si>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</si>
  <si>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</si>
  <si>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</si>
  <si>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</si>
  <si>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</si>
  <si>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</si>
  <si>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</si>
  <si>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</si>
  <si>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</si>
  <si>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</si>
  <si>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</si>
  <si>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</si>
  <si>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</si>
  <si>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</si>
  <si>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</si>
  <si>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</si>
  <si>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</si>
  <si>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</si>
  <si>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</si>
  <si>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</si>
  <si>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</si>
  <si>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</si>
  <si>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</si>
  <si>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</si>
  <si>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</si>
  <si>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</si>
  <si>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</si>
  <si>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</si>
  <si>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</si>
  <si>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</si>
  <si>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</si>
  <si>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</si>
  <si>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</si>
  <si>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</si>
  <si>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</si>
  <si>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</si>
  <si>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</si>
  <si>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</si>
  <si>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</si>
  <si>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</si>
  <si>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</si>
  <si>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</si>
  <si>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</si>
  <si>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</si>
  <si>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</si>
  <si>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</si>
  <si>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</si>
  <si>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</si>
  <si>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</si>
  <si>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</si>
  <si>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</si>
  <si>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</si>
  <si>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</si>
  <si>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</si>
  <si>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</si>
  <si>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</si>
  <si>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</si>
  <si>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</si>
  <si>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</si>
  <si>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</si>
  <si>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</si>
  <si>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</si>
  <si>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</si>
  <si>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</si>
  <si>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</si>
  <si>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</si>
  <si>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</si>
  <si>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</si>
  <si>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</si>
  <si>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</si>
  <si>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</si>
  <si>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</si>
  <si>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</si>
  <si>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</si>
  <si>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</si>
  <si>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</si>
  <si>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</si>
  <si>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</si>
  <si>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</si>
  <si>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</si>
  <si>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</si>
  <si>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</si>
  <si>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</si>
  <si>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</si>
  <si>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</si>
  <si>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</si>
  <si>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</si>
  <si>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</si>
  <si>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</si>
  <si>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</si>
  <si>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</si>
  <si>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</si>
  <si>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</si>
  <si>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</si>
  <si>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</si>
  <si>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</si>
  <si>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</si>
  <si>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</si>
  <si>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</si>
  <si>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</si>
  <si>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</si>
  <si>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</si>
  <si>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</si>
  <si>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</si>
  <si>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</si>
  <si>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</si>
  <si>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</si>
  <si>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</si>
  <si>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</si>
  <si>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</si>
  <si>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</si>
  <si>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</si>
  <si>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</si>
  <si>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</si>
  <si>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</si>
  <si>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</si>
  <si>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</si>
  <si>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</si>
  <si>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</si>
  <si>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</si>
  <si>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</si>
  <si>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</si>
  <si>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</si>
  <si>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</si>
  <si>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</si>
  <si>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</si>
  <si>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</si>
  <si>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</si>
  <si>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</si>
  <si>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</si>
  <si>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</si>
  <si>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</si>
  <si>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</si>
  <si>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</si>
  <si>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</si>
  <si>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</si>
  <si>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</si>
  <si>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</si>
  <si>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</si>
  <si>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</si>
  <si>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</si>
  <si>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</si>
  <si>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</si>
  <si>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</si>
  <si>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</si>
  <si>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</si>
  <si>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</si>
  <si>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</si>
  <si>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</si>
  <si>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</si>
  <si>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</si>
  <si>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</si>
  <si>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</si>
  <si>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</si>
  <si>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</si>
  <si>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</si>
  <si>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</si>
  <si>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</si>
  <si>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</si>
  <si>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</si>
  <si>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</si>
  <si>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</si>
  <si>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</si>
  <si>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</si>
  <si>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</si>
  <si>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</si>
  <si>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</si>
  <si>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</si>
  <si>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</si>
  <si>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</si>
  <si>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</si>
  <si>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</si>
  <si>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</si>
  <si>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</si>
  <si>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</si>
  <si>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</si>
  <si>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</si>
  <si>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</si>
  <si>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</si>
  <si>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</si>
  <si>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</si>
  <si>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</si>
  <si>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</si>
  <si>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</si>
  <si>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</si>
  <si>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</si>
  <si>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</si>
  <si>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</si>
  <si>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</si>
  <si>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</si>
  <si>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</si>
  <si>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</si>
  <si>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</si>
  <si>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</si>
  <si>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</si>
  <si>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</si>
  <si>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</si>
  <si>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</si>
  <si>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</si>
  <si>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</si>
  <si>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</si>
  <si>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</si>
  <si>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</si>
  <si>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</si>
  <si>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</si>
  <si>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</si>
  <si>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</si>
  <si>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</si>
  <si>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</si>
  <si>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</si>
  <si>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</si>
  <si>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</si>
  <si>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</si>
  <si>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</si>
  <si>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</si>
  <si>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</si>
  <si>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</si>
  <si>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</si>
  <si>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</si>
  <si>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</si>
  <si>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</si>
  <si>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</si>
  <si>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</si>
  <si>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</si>
  <si>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</si>
  <si>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</si>
  <si>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</si>
  <si>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</si>
  <si>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</si>
  <si>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</si>
  <si>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</si>
  <si>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</si>
  <si>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</si>
  <si>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</si>
  <si>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</si>
  <si>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</si>
  <si>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</si>
  <si>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</si>
  <si>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</si>
  <si>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</si>
  <si>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</si>
  <si>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</si>
  <si>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</si>
  <si>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</si>
  <si>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</si>
  <si>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</si>
  <si>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</si>
  <si>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</si>
  <si>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</si>
  <si>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</si>
  <si>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</si>
  <si>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</si>
  <si>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</si>
  <si>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</si>
  <si>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</si>
  <si>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</si>
  <si>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</si>
  <si>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</si>
  <si>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</si>
  <si>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</si>
  <si>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</si>
  <si>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</si>
  <si>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</si>
  <si>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</si>
  <si>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</si>
  <si>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</si>
  <si>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</si>
  <si>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</si>
  <si>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</si>
  <si>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</si>
  <si>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</si>
  <si>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</si>
  <si>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</si>
  <si>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</si>
  <si>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</si>
  <si>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</si>
  <si>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</si>
  <si>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</si>
  <si>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</si>
  <si>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</si>
  <si>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</si>
  <si>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</si>
  <si>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</si>
  <si>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</si>
  <si>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</si>
  <si>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</si>
  <si>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</si>
  <si>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</si>
  <si>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</si>
  <si>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</si>
  <si>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</si>
  <si>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</si>
  <si>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</si>
  <si>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</si>
  <si>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</si>
  <si>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</si>
  <si>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</si>
  <si>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</si>
  <si>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</si>
  <si>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</si>
  <si>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</si>
  <si>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</si>
  <si>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</si>
  <si>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</si>
  <si>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</si>
  <si>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</si>
  <si>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</si>
  <si>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</si>
  <si>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</si>
  <si>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</si>
  <si>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</si>
  <si>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</si>
  <si>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</si>
  <si>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</si>
  <si>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</si>
  <si>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</si>
  <si>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</si>
  <si>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</si>
  <si>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</si>
  <si>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</si>
  <si>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</si>
  <si>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</si>
  <si>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</si>
  <si>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</si>
  <si>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</si>
  <si>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</si>
  <si>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</si>
  <si>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</si>
  <si>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</si>
  <si>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</si>
  <si>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</si>
  <si>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</si>
  <si>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</si>
  <si>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</si>
  <si>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</si>
  <si>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</si>
  <si>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</si>
  <si>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</si>
  <si>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</si>
  <si>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</si>
  <si>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</si>
  <si>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</si>
  <si>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</si>
  <si>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</si>
  <si>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</si>
  <si>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</si>
  <si>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</si>
  <si>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</si>
  <si>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</si>
  <si>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</si>
  <si>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</si>
  <si>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</si>
  <si>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</si>
  <si>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</si>
  <si>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</si>
  <si>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</si>
  <si>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</si>
  <si>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</si>
  <si>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</si>
  <si>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</si>
  <si>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</si>
  <si>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</si>
  <si>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</si>
  <si>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</si>
  <si>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</si>
  <si>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</si>
  <si>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</si>
  <si>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</si>
  <si>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</si>
  <si>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</si>
  <si>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</si>
  <si>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</si>
  <si>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</si>
  <si>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</si>
  <si>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</si>
  <si>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</si>
  <si>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</si>
  <si>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</si>
  <si>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</si>
  <si>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</si>
  <si>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</si>
  <si>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</si>
  <si>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</si>
  <si>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</si>
  <si>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</si>
  <si>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</si>
  <si>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</si>
  <si>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</si>
  <si>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</si>
  <si>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</si>
  <si>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</si>
  <si>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</si>
  <si>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</si>
  <si>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</si>
  <si>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</si>
  <si>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</si>
  <si>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</si>
  <si>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</si>
  <si>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</si>
  <si>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</si>
  <si>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</si>
  <si>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</si>
  <si>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</si>
  <si>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</si>
  <si>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</si>
  <si>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</si>
  <si>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</si>
  <si>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</si>
  <si>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</si>
  <si>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</si>
  <si>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</si>
  <si>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</si>
  <si>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</si>
  <si>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</si>
  <si>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</si>
  <si>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</si>
  <si>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</si>
  <si>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</si>
  <si>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</si>
  <si>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</si>
  <si>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</si>
  <si>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</si>
  <si>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</si>
  <si>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</si>
  <si>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</si>
  <si>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</si>
  <si>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</si>
  <si>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</si>
  <si>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</si>
  <si>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</si>
  <si>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</si>
  <si>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</si>
  <si>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</si>
  <si>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</si>
  <si>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</si>
  <si>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</si>
  <si>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</si>
  <si>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</si>
  <si>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</si>
  <si>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</si>
  <si>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</si>
  <si>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</si>
  <si>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</si>
  <si>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</si>
  <si>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</si>
  <si>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</si>
  <si>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</si>
  <si>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</si>
  <si>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</si>
  <si>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</si>
  <si>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</si>
  <si>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</si>
  <si>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</si>
  <si>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</si>
  <si>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</si>
  <si>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</si>
  <si>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</si>
  <si>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</si>
  <si>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</si>
  <si>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</si>
  <si>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</si>
  <si>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</si>
  <si>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</si>
  <si>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</si>
  <si>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</si>
  <si>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</si>
  <si>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</si>
  <si>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</si>
  <si>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</si>
  <si>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</si>
  <si>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</si>
  <si>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</si>
  <si>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</si>
  <si>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</si>
  <si>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</si>
  <si>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</si>
  <si>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</si>
  <si>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</si>
  <si>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</si>
  <si>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</si>
  <si>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</si>
  <si>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</si>
  <si>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</si>
  <si>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</si>
  <si>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</si>
  <si>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</si>
  <si>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</si>
  <si>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</si>
  <si>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</si>
  <si>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</si>
  <si>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</si>
  <si>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</si>
  <si>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</si>
  <si>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</si>
  <si>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</si>
  <si>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</si>
  <si>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</si>
  <si>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</si>
  <si>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</si>
  <si>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</si>
  <si>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</si>
  <si>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</si>
  <si>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</si>
  <si>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</si>
  <si>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</si>
  <si>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</si>
  <si>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</si>
  <si>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</si>
  <si>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</si>
  <si>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</si>
  <si>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</si>
  <si>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</si>
  <si>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</si>
  <si>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</si>
  <si>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</si>
  <si>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</si>
  <si>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</si>
  <si>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</si>
  <si>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</si>
  <si>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</si>
  <si>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</si>
  <si>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</si>
  <si>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</si>
  <si>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</si>
  <si>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</si>
  <si>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</si>
  <si>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</si>
  <si>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</si>
  <si>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</si>
  <si>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</si>
  <si>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</si>
  <si>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</si>
  <si>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</si>
  <si>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</si>
  <si>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</si>
  <si>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</si>
  <si>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</si>
  <si>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</si>
  <si>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</si>
  <si>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</si>
  <si>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</si>
  <si>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</si>
  <si>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</si>
  <si>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</si>
  <si>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</si>
  <si>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</si>
  <si>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</si>
  <si>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</si>
  <si>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</si>
  <si>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</si>
  <si>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</si>
  <si>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</si>
  <si>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</si>
  <si>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</si>
  <si>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</si>
  <si>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</si>
  <si>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</si>
  <si>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</si>
  <si>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</si>
  <si>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</si>
  <si>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</si>
  <si>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</si>
  <si>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</si>
  <si>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</si>
  <si>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</si>
  <si>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</si>
  <si>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</si>
  <si>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</si>
  <si>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</si>
  <si>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</si>
  <si>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</si>
  <si>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</si>
  <si>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</si>
  <si>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</si>
  <si>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</si>
  <si>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</si>
  <si>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</si>
  <si>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</si>
  <si>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</si>
  <si>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</si>
  <si>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</si>
  <si>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</si>
  <si>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</si>
  <si>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</si>
  <si>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</si>
  <si>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</si>
  <si>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</si>
  <si>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</si>
  <si>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</si>
  <si>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</si>
  <si>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</si>
  <si>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</si>
  <si>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</si>
  <si>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</si>
  <si>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</si>
  <si>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</si>
  <si>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</si>
  <si>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</si>
  <si>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</si>
  <si>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</si>
  <si>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</si>
  <si>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</si>
  <si>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</si>
  <si>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</si>
  <si>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</si>
  <si>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</si>
  <si>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</si>
  <si>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</si>
  <si>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</si>
  <si>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</si>
  <si>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</si>
  <si>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</si>
  <si>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</si>
  <si>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</si>
  <si>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</si>
  <si>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</si>
  <si>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</si>
  <si>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</si>
  <si>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</si>
  <si>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</si>
  <si>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</si>
  <si>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</si>
  <si>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</si>
  <si>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</si>
  <si>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</si>
  <si>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</si>
  <si>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</si>
  <si>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</si>
  <si>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</si>
  <si>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</si>
  <si>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</si>
  <si>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</si>
  <si>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</si>
  <si>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</si>
  <si>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</si>
  <si>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</si>
  <si>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</si>
  <si>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</si>
  <si>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</si>
  <si>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</si>
  <si>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</si>
  <si>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</si>
  <si>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</si>
  <si>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</si>
  <si>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</si>
  <si>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</si>
  <si>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</si>
  <si>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</si>
  <si>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</si>
  <si>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</si>
  <si>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</si>
  <si>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</si>
  <si>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</si>
  <si>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</si>
  <si>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</si>
  <si>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</si>
  <si>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</si>
  <si>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</si>
  <si>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</si>
  <si>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</si>
  <si>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</si>
  <si>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</si>
  <si>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</si>
  <si>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</si>
  <si>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</si>
  <si>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</si>
  <si>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</si>
  <si>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</si>
  <si>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</si>
  <si>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</si>
  <si>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</si>
  <si>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</si>
  <si>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</si>
  <si>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</si>
  <si>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</si>
  <si>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</si>
  <si>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</si>
  <si>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</si>
  <si>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</si>
  <si>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</si>
  <si>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</si>
  <si>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</si>
  <si>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</si>
  <si>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</si>
  <si>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</si>
  <si>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</si>
  <si>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</si>
  <si>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</si>
  <si>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</si>
  <si>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</si>
  <si>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</si>
  <si>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</si>
  <si>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</si>
  <si>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</si>
  <si>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</si>
  <si>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</si>
  <si>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</si>
  <si>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</si>
  <si>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</si>
  <si>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</si>
  <si>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</si>
  <si>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</si>
  <si>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</si>
  <si>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</si>
  <si>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</si>
  <si>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</si>
  <si>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</si>
  <si>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</si>
  <si>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</si>
  <si>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</si>
  <si>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</si>
  <si>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</si>
  <si>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</si>
  <si>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</si>
  <si>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</si>
  <si>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</si>
  <si>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</si>
  <si>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</si>
  <si>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</si>
  <si>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</si>
  <si>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</si>
  <si>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</si>
  <si>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</si>
  <si>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</si>
  <si>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</si>
  <si>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</si>
  <si>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</si>
  <si>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</si>
  <si>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</si>
  <si>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</si>
  <si>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</si>
  <si>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</si>
  <si>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</si>
  <si>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</si>
  <si>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</si>
  <si>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</si>
  <si>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</si>
  <si>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</si>
  <si>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</si>
  <si>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</si>
  <si>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</si>
  <si>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</si>
  <si>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</si>
  <si>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</si>
  <si>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</si>
  <si>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</si>
  <si>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</si>
  <si>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</si>
  <si>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</si>
  <si>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</si>
  <si>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</si>
  <si>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</si>
  <si>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</si>
  <si>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</si>
  <si>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</si>
  <si>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</si>
  <si>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</si>
  <si>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</si>
  <si>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</si>
  <si>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</si>
  <si>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</si>
  <si>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</si>
  <si>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</si>
  <si>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</si>
  <si>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</si>
  <si>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</si>
  <si>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</si>
  <si>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</si>
  <si>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</si>
  <si>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</si>
  <si>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</si>
  <si>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</si>
  <si>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</si>
  <si>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</si>
  <si>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</si>
  <si>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</si>
  <si>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</si>
  <si>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</si>
  <si>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</si>
  <si>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</si>
  <si>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</si>
  <si>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</si>
  <si>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</si>
  <si>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</si>
  <si>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</si>
  <si>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</si>
  <si>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</si>
  <si>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</si>
  <si>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</si>
  <si>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</si>
  <si>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</si>
  <si>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</si>
  <si>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</si>
  <si>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</si>
  <si>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</si>
  <si>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</si>
  <si>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</si>
  <si>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</si>
  <si>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</si>
  <si>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</si>
  <si>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</si>
  <si>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</si>
  <si>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</si>
  <si>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</si>
  <si>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</si>
  <si>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</si>
  <si>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</si>
  <si>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</si>
  <si>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</si>
  <si>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</si>
  <si>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</si>
  <si>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</si>
  <si>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</si>
  <si>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</si>
  <si>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</si>
  <si>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</si>
  <si>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</si>
  <si>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</si>
  <si>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</si>
  <si>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</si>
  <si>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</si>
  <si>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</si>
  <si>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</si>
  <si>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</si>
  <si>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</si>
  <si>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</si>
  <si>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</si>
  <si>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</si>
  <si>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</si>
  <si>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</si>
  <si>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</si>
  <si>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</si>
  <si>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</si>
  <si>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</si>
  <si>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</si>
  <si>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</si>
  <si>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</si>
  <si>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</si>
  <si>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</si>
  <si>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</si>
  <si>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</si>
  <si>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</si>
  <si>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</si>
  <si>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</si>
  <si>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</si>
  <si>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</si>
  <si>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</si>
  <si>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</si>
  <si>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</si>
  <si>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</si>
  <si>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</si>
  <si>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</si>
  <si>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</si>
  <si>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</si>
  <si>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</si>
  <si>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</si>
  <si>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</si>
  <si>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</si>
  <si>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</si>
  <si>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</si>
  <si>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</si>
  <si>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</si>
  <si>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</si>
  <si>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</si>
  <si>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</si>
  <si>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</si>
  <si>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</si>
  <si>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</si>
  <si>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</si>
  <si>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</si>
  <si>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</si>
  <si>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</si>
  <si>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</si>
  <si>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</si>
  <si>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</si>
  <si>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</si>
  <si>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</si>
  <si>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</si>
  <si>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</si>
  <si>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</si>
  <si>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</si>
  <si>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</si>
  <si>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</si>
  <si>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</si>
  <si>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</si>
  <si>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</si>
  <si>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</si>
  <si>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</si>
  <si>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</si>
  <si>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</si>
  <si>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</si>
  <si>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</si>
  <si>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</si>
  <si>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</si>
  <si>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</si>
  <si>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</si>
  <si>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</si>
  <si>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</si>
  <si>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</si>
  <si>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</si>
  <si>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</si>
  <si>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</si>
  <si>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</si>
  <si>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</si>
  <si>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</si>
  <si>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</si>
  <si>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</si>
  <si>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</si>
  <si>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</si>
  <si>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</si>
  <si>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</si>
  <si>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</si>
  <si>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</si>
  <si>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</si>
  <si>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</si>
  <si>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</si>
  <si>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</si>
  <si>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</si>
  <si>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</si>
  <si>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</si>
  <si>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</si>
  <si>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</si>
  <si>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</si>
  <si>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</si>
  <si>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</si>
  <si>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</si>
  <si>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</si>
  <si>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</si>
  <si>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</si>
  <si>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</si>
  <si>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</si>
  <si>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</si>
  <si>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</si>
  <si>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</si>
  <si>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</si>
  <si>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</si>
  <si>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</si>
  <si>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</si>
  <si>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</si>
  <si>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</si>
  <si>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</si>
  <si>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</si>
  <si>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</si>
  <si>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</si>
  <si>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</si>
  <si>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</si>
  <si>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</si>
  <si>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</si>
  <si>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</si>
  <si>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</si>
  <si>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</si>
  <si>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</si>
  <si>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</si>
  <si>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</si>
  <si>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</si>
  <si>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</si>
  <si>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</si>
  <si>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</si>
  <si>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</si>
  <si>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</si>
  <si>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</si>
  <si>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</si>
  <si>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</si>
  <si>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</si>
  <si>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</si>
  <si>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</si>
  <si>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</si>
  <si>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</si>
  <si>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</si>
  <si>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</si>
  <si>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</si>
  <si>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</si>
  <si>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</si>
  <si>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</si>
  <si>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</si>
  <si>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</si>
  <si>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</si>
  <si>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</si>
  <si>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</si>
  <si>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</si>
  <si>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</si>
  <si>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</si>
  <si>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</si>
  <si>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</si>
  <si>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</si>
  <si>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</si>
  <si>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</si>
  <si>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</si>
  <si>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</si>
  <si>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</si>
  <si>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</si>
  <si>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</si>
  <si>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</si>
  <si>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</si>
  <si>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</si>
  <si>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</si>
  <si>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</si>
  <si>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</si>
  <si>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</si>
  <si>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</si>
  <si>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</si>
  <si>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</si>
  <si>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</si>
  <si>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</si>
  <si>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</si>
  <si>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</si>
  <si>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</si>
  <si>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</si>
  <si>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</si>
  <si>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</si>
  <si>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</si>
  <si>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</si>
  <si>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</si>
  <si>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</si>
  <si>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</si>
  <si>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</si>
  <si>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</si>
  <si>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</si>
  <si>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</si>
  <si>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</si>
  <si>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</si>
  <si>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</si>
  <si>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</si>
  <si>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</si>
  <si>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</si>
  <si>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</si>
  <si>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</si>
  <si>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</si>
  <si>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</si>
  <si>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</si>
  <si>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</si>
  <si>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</si>
  <si>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</si>
  <si>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</si>
  <si>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</si>
  <si>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</si>
  <si>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</si>
  <si>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</si>
  <si>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</si>
  <si>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</si>
  <si>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</si>
  <si>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</si>
  <si>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</si>
  <si>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</si>
  <si>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</si>
  <si>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</si>
  <si>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</si>
  <si>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</si>
  <si>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</si>
  <si>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</si>
  <si>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</si>
  <si>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</si>
  <si>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</si>
  <si>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</si>
  <si>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</si>
  <si>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</si>
  <si>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</si>
  <si>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</si>
  <si>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</si>
  <si>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</si>
  <si>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</si>
  <si>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</si>
  <si>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</si>
  <si>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</si>
  <si>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</si>
  <si>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</si>
  <si>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</si>
  <si>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</si>
  <si>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</si>
  <si>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</si>
  <si>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</si>
  <si>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</si>
  <si>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</si>
  <si>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</si>
  <si>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</si>
  <si>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</si>
  <si>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</si>
  <si>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</si>
  <si>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</si>
  <si>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</si>
  <si>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</si>
  <si>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</si>
  <si>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</si>
  <si>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</si>
  <si>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</si>
  <si>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</si>
  <si>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</si>
  <si>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</si>
  <si>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</si>
  <si>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</si>
  <si>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</si>
  <si>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</si>
  <si>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</si>
  <si>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</si>
  <si>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</si>
  <si>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</si>
  <si>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</si>
  <si>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</si>
  <si>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</si>
  <si>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</si>
  <si>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</si>
  <si>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</si>
  <si>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</si>
  <si>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</si>
  <si>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</si>
  <si>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</si>
  <si>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</si>
  <si>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</si>
  <si>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</si>
  <si>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</si>
  <si>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</si>
  <si>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</si>
  <si>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</si>
  <si>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</si>
  <si>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</si>
  <si>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</si>
  <si>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</si>
  <si>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</si>
  <si>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</si>
  <si>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</si>
  <si>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</si>
  <si>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</si>
  <si>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</si>
  <si>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</si>
  <si>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</si>
  <si>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</si>
  <si>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</si>
  <si>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</si>
  <si>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</si>
  <si>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</si>
  <si>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</si>
  <si>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</si>
  <si>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</si>
  <si>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</si>
  <si>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</si>
  <si>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</si>
  <si>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</si>
  <si>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</si>
  <si>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</si>
  <si>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</si>
  <si>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</si>
  <si>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</si>
  <si>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</si>
  <si>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</si>
  <si>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</si>
  <si>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</si>
  <si>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</si>
  <si>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</si>
  <si>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</si>
  <si>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</si>
  <si>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</si>
  <si>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</si>
  <si>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</si>
  <si>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</si>
  <si>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</si>
  <si>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</si>
  <si>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</si>
  <si>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</si>
  <si>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</si>
  <si>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</si>
  <si>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</si>
  <si>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</si>
  <si>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</si>
  <si>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</si>
  <si>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</si>
  <si>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</si>
  <si>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</si>
  <si>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</si>
  <si>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</si>
  <si>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</si>
  <si>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</si>
  <si>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</si>
  <si>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</si>
  <si>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</si>
  <si>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</si>
  <si>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</si>
  <si>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</si>
  <si>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</si>
  <si>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</si>
  <si>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</si>
  <si>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</si>
  <si>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</si>
  <si>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</si>
  <si>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</si>
  <si>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</si>
  <si>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</si>
  <si>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</si>
  <si>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</si>
  <si>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</si>
  <si>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</si>
  <si>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</si>
  <si>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</si>
  <si>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</si>
  <si>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</si>
  <si>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</si>
  <si>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</si>
  <si>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</si>
  <si>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</si>
  <si>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</si>
  <si>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</si>
  <si>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</si>
  <si>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</si>
  <si>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</si>
  <si>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</si>
  <si>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</si>
  <si>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</si>
  <si>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</si>
  <si>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</si>
  <si>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</si>
  <si>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</si>
  <si>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</si>
  <si>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</si>
  <si>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</si>
  <si>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</si>
  <si>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</si>
  <si>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</si>
  <si>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</si>
  <si>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</si>
  <si>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</si>
  <si>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</si>
  <si>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</si>
  <si>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</si>
  <si>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</si>
  <si>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</si>
  <si>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</si>
  <si>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</si>
  <si>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</si>
  <si>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</si>
  <si>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</si>
  <si>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</si>
  <si>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</si>
  <si>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</si>
  <si>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</si>
  <si>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</si>
  <si>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</si>
  <si>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</si>
  <si>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</si>
  <si>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</si>
  <si>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</si>
  <si>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</si>
  <si>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</si>
  <si>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</si>
  <si>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</si>
  <si>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</si>
  <si>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</si>
  <si>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</si>
  <si>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</si>
  <si>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</si>
  <si>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</si>
  <si>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</si>
  <si>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</si>
  <si>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</si>
  <si>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</si>
  <si>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</si>
  <si>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</si>
  <si>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</si>
  <si>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</si>
  <si>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</si>
  <si>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</si>
  <si>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</si>
  <si>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</si>
  <si>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</si>
  <si>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</si>
  <si>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</si>
  <si>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</si>
  <si>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</si>
  <si>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</si>
  <si>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</si>
  <si>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</si>
  <si>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</si>
  <si>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</si>
  <si>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</si>
  <si>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</si>
  <si>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</si>
  <si>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</si>
  <si>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</si>
  <si>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</si>
  <si>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</si>
  <si>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</si>
  <si>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</si>
  <si>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</si>
  <si>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</si>
  <si>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</si>
  <si>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</si>
  <si>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</si>
  <si>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</si>
  <si>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</si>
  <si>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</si>
  <si>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</si>
  <si>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</si>
  <si>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</si>
  <si>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</si>
  <si>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</si>
  <si>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</si>
  <si>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</si>
  <si>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</si>
  <si>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</si>
  <si>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</si>
  <si>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</si>
  <si>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</si>
  <si>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</si>
  <si>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</si>
  <si>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</si>
  <si>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</si>
  <si>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</si>
  <si>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</si>
  <si>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</si>
  <si>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</si>
  <si>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</si>
  <si>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</si>
  <si>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</si>
  <si>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</si>
  <si>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</si>
  <si>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</si>
  <si>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</si>
  <si>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</si>
  <si>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</si>
  <si>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</si>
  <si>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</si>
  <si>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</si>
  <si>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</si>
  <si>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</si>
  <si>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</si>
  <si>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</si>
  <si>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</si>
  <si>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</si>
  <si>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</si>
  <si>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</si>
  <si>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</si>
  <si>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</si>
  <si>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</si>
  <si>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</si>
  <si>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</si>
  <si>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</si>
  <si>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</si>
  <si>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</si>
  <si>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</si>
  <si>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</si>
  <si>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</si>
  <si>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</si>
  <si>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</si>
  <si>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</si>
  <si>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</si>
  <si>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</si>
  <si>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</si>
  <si>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</si>
  <si>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</si>
  <si>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</si>
  <si>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</si>
  <si>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</si>
  <si>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</si>
  <si>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</si>
  <si>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</si>
  <si>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</si>
  <si>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</si>
  <si>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</si>
  <si>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</si>
  <si>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</si>
  <si>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</si>
  <si>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</si>
  <si>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</si>
  <si>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</si>
  <si>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</si>
  <si>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</si>
  <si>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</si>
  <si>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</si>
  <si>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</si>
  <si>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</si>
  <si>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</si>
  <si>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</si>
  <si>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</si>
  <si>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</si>
  <si>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</si>
  <si>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</si>
  <si>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</si>
  <si>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</si>
  <si>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</si>
  <si>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</si>
  <si>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</si>
  <si>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</si>
  <si>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</si>
  <si>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</si>
  <si>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</si>
  <si>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</si>
  <si>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</si>
  <si>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</si>
  <si>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</si>
  <si>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</si>
  <si>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</si>
  <si>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</si>
  <si>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</si>
  <si>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</si>
  <si>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</si>
  <si>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</si>
  <si>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</si>
  <si>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</si>
  <si>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</si>
  <si>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</si>
  <si>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</si>
  <si>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</si>
  <si>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</si>
  <si>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</si>
  <si>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</si>
  <si>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</si>
  <si>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</si>
  <si>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</si>
  <si>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</si>
  <si>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</si>
  <si>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</si>
  <si>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</si>
  <si>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</si>
  <si>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</si>
  <si>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</si>
  <si>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</si>
  <si>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</si>
  <si>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</si>
  <si>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</si>
  <si>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</si>
  <si>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</si>
  <si>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</si>
  <si>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</si>
  <si>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</si>
  <si>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</si>
  <si>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</si>
  <si>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</si>
  <si>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</si>
  <si>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</si>
  <si>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</si>
  <si>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</si>
  <si>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</si>
  <si>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</si>
  <si>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</si>
  <si>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</si>
  <si>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</si>
  <si>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</si>
  <si>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</si>
  <si>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</si>
  <si>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</si>
  <si>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</si>
  <si>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</si>
  <si>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</si>
  <si>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</si>
  <si>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</si>
  <si>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</si>
  <si>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</si>
  <si>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</si>
  <si>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</si>
  <si>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</si>
  <si>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</si>
  <si>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</si>
  <si>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</si>
  <si>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</si>
  <si>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</si>
  <si>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</si>
  <si>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</si>
  <si>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</si>
  <si>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</si>
  <si>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</si>
  <si>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</si>
  <si>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</si>
  <si>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</si>
  <si>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</si>
  <si>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</si>
  <si>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</si>
  <si>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</si>
  <si>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</si>
  <si>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</si>
  <si>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</si>
  <si>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</si>
  <si>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</si>
  <si>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</si>
  <si>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</si>
  <si>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</si>
  <si>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</si>
  <si>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</si>
  <si>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</si>
  <si>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</si>
  <si>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</si>
  <si>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</si>
  <si>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</si>
  <si>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</si>
  <si>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</si>
  <si>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</si>
  <si>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</si>
  <si>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</si>
  <si>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</si>
  <si>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</si>
  <si>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</si>
  <si>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</si>
  <si>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</si>
  <si>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</si>
  <si>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</si>
  <si>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</si>
  <si>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</si>
  <si>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</si>
  <si>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</si>
  <si>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</si>
  <si>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</si>
  <si>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</si>
  <si>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</si>
  <si>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</si>
  <si>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</si>
  <si>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</si>
  <si>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</si>
  <si>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</si>
  <si>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</si>
  <si>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</si>
  <si>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</si>
  <si>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</si>
  <si>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</si>
  <si>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</si>
  <si>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</si>
  <si>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</si>
  <si>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</si>
  <si>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</si>
  <si>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</si>
  <si>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</si>
  <si>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</si>
  <si>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</si>
  <si>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</si>
  <si>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</si>
  <si>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</si>
  <si>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</si>
  <si>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</si>
  <si>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</si>
  <si>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</si>
  <si>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</si>
  <si>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</si>
  <si>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</si>
  <si>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</si>
  <si>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</si>
  <si>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</si>
  <si>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</si>
  <si>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</si>
  <si>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</si>
  <si>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</si>
  <si>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</si>
  <si>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</si>
  <si>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</si>
  <si>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</si>
  <si>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</si>
  <si>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</si>
  <si>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</si>
  <si>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</si>
  <si>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</si>
  <si>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</si>
  <si>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</si>
  <si>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</si>
  <si>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</si>
  <si>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</si>
  <si>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</si>
  <si>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</si>
  <si>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</si>
  <si>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</si>
  <si>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</si>
  <si>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</si>
  <si>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</si>
  <si>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</si>
  <si>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</si>
  <si>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</si>
  <si>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</si>
  <si>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</si>
  <si>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</si>
  <si>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</si>
  <si>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</si>
  <si>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</si>
  <si>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</si>
  <si>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</si>
  <si>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</si>
  <si>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</si>
  <si>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</si>
  <si>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</si>
  <si>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</si>
  <si>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</si>
  <si>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</si>
  <si>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</si>
  <si>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</si>
  <si>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</si>
  <si>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</si>
  <si>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</si>
  <si>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</si>
  <si>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</si>
  <si>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</si>
  <si>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</si>
  <si>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</si>
  <si>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</si>
  <si>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</si>
  <si>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</si>
  <si>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</si>
  <si>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</si>
  <si>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</si>
  <si>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</si>
  <si>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</si>
  <si>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</si>
  <si>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</si>
  <si>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</si>
  <si>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</si>
  <si>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</si>
  <si>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</si>
  <si>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</si>
  <si>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</si>
  <si>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</si>
  <si>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</si>
  <si>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</si>
  <si>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</si>
  <si>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</si>
  <si>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</si>
  <si>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</si>
  <si>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</si>
  <si>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</si>
  <si>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</si>
  <si>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</si>
  <si>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</si>
  <si>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</si>
  <si>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</si>
  <si>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</si>
  <si>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</si>
  <si>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</si>
  <si>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</si>
  <si>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</si>
  <si>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</si>
  <si>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</si>
  <si>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</si>
  <si>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</si>
  <si>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</si>
  <si>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</si>
  <si>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</si>
  <si>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</si>
  <si>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</si>
  <si>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</si>
  <si>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</si>
  <si>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</si>
  <si>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</si>
  <si>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</si>
  <si>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</si>
  <si>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</si>
  <si>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</si>
  <si>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</si>
  <si>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</si>
  <si>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</si>
  <si>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</si>
  <si>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</si>
  <si>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</si>
  <si>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</si>
  <si>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</si>
  <si>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</si>
  <si>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</si>
  <si>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</si>
  <si>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</si>
  <si>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</si>
  <si>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</si>
  <si>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</si>
  <si>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</si>
  <si>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</si>
  <si>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</si>
  <si>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</si>
  <si>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</si>
  <si>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</si>
  <si>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</si>
  <si>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</si>
  <si>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</si>
  <si>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</si>
  <si>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</si>
  <si>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</si>
  <si>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</si>
  <si>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</si>
  <si>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</si>
  <si>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</si>
  <si>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</si>
  <si>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</si>
  <si>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</si>
  <si>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</si>
  <si>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</si>
  <si>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</si>
  <si>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</si>
  <si>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</si>
  <si>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</si>
  <si>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</si>
  <si>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</si>
  <si>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</si>
  <si>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</si>
  <si>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</si>
  <si>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</si>
  <si>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</si>
  <si>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</si>
  <si>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</si>
  <si>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</si>
  <si>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</si>
  <si>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</si>
  <si>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</si>
  <si>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</si>
  <si>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</si>
  <si>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</si>
  <si>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</si>
  <si>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</si>
  <si>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</si>
  <si>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</si>
  <si>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</si>
  <si>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</si>
  <si>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</si>
  <si>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</si>
  <si>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</si>
  <si>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</si>
  <si>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</si>
  <si>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</si>
  <si>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</si>
  <si>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</si>
  <si>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</si>
  <si>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</si>
  <si>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</si>
  <si>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</si>
  <si>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</si>
  <si>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</si>
  <si>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</si>
  <si>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</si>
  <si>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</si>
  <si>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</si>
  <si>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</si>
  <si>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</si>
  <si>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</si>
  <si>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</si>
  <si>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</si>
  <si>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</si>
  <si>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</si>
  <si>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</si>
  <si>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</si>
  <si>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</si>
  <si>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</si>
  <si>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</si>
  <si>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</si>
  <si>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</si>
  <si>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</si>
  <si>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</si>
  <si>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</si>
  <si>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</si>
  <si>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</si>
  <si>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</si>
  <si>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</si>
  <si>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</si>
  <si>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</si>
  <si>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</si>
  <si>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</si>
  <si>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</si>
  <si>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</si>
  <si>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</si>
  <si>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</si>
  <si>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</si>
  <si>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</si>
  <si>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</si>
  <si>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</si>
  <si>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</si>
  <si>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</si>
  <si>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</si>
  <si>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</si>
  <si>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</si>
  <si>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</si>
  <si>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</si>
  <si>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</si>
  <si>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</si>
  <si>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</si>
  <si>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</si>
  <si>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</si>
  <si>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</si>
  <si>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</si>
  <si>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</si>
  <si>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</si>
  <si>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</si>
  <si>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</si>
  <si>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</si>
  <si>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</si>
  <si>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</si>
  <si>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</si>
  <si>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</si>
  <si>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</si>
  <si>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</si>
  <si>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</si>
  <si>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</si>
  <si>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</si>
  <si>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</si>
  <si>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</si>
  <si>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</si>
  <si>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</si>
  <si>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</si>
  <si>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</si>
  <si>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</si>
  <si>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</si>
  <si>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</si>
  <si>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</si>
  <si>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</si>
  <si>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</si>
  <si>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</si>
  <si>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</si>
  <si>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</si>
  <si>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</si>
  <si>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</si>
  <si>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</si>
  <si>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</si>
  <si>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</si>
  <si>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</si>
  <si>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</si>
  <si>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</si>
  <si>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</si>
  <si>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</si>
  <si>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</si>
  <si>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</si>
  <si>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</si>
  <si>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</si>
  <si>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</si>
  <si>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</si>
  <si>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</si>
  <si>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</si>
  <si>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</si>
  <si>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</si>
  <si>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</si>
  <si>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</si>
  <si>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</si>
  <si>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</si>
  <si>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</si>
  <si>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</si>
  <si>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</si>
  <si>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</si>
  <si>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</si>
  <si>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</si>
  <si>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</si>
  <si>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</si>
  <si>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</si>
  <si>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</si>
  <si>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</si>
  <si>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</si>
  <si>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</si>
  <si>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</si>
  <si>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</si>
  <si>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</si>
  <si>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</si>
  <si>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</si>
  <si>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</si>
  <si>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</si>
  <si>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</si>
  <si>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</si>
  <si>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</si>
  <si>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</si>
  <si>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</si>
  <si>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</si>
  <si>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</si>
  <si>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</si>
  <si>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</si>
  <si>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</si>
  <si>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</si>
  <si>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</si>
  <si>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</si>
  <si>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</si>
  <si>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</si>
  <si>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</si>
  <si>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</si>
  <si>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</si>
  <si>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</si>
  <si>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</si>
  <si>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</si>
  <si>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</si>
  <si>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</si>
  <si>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</si>
  <si>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</si>
  <si>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</si>
  <si>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</si>
  <si>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</si>
  <si>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</si>
  <si>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</si>
  <si>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</si>
  <si>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</si>
  <si>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</si>
  <si>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</si>
  <si>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</si>
  <si>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</si>
  <si>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</si>
  <si>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</si>
  <si>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</si>
  <si>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</si>
  <si>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</si>
  <si>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</si>
  <si>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</si>
  <si>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</si>
  <si>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</si>
  <si>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</si>
  <si>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</si>
  <si>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</si>
  <si>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</si>
  <si>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</si>
  <si>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</si>
  <si>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</si>
  <si>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</si>
  <si>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</si>
  <si>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</si>
  <si>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</si>
  <si>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</si>
  <si>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</si>
  <si>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</si>
  <si>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</si>
  <si>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</si>
  <si>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</si>
  <si>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</si>
  <si>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</si>
  <si>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</si>
  <si>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</si>
  <si>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</si>
  <si>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</si>
  <si>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</si>
  <si>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</si>
  <si>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</si>
  <si>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</si>
  <si>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</si>
  <si>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</si>
  <si>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</si>
  <si>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</si>
  <si>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</si>
  <si>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</si>
  <si>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</si>
  <si>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</si>
  <si>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</si>
  <si>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</si>
  <si>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</si>
  <si>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</si>
  <si>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</si>
  <si>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</si>
  <si>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</si>
  <si>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</si>
  <si>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</si>
  <si>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</si>
  <si>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</si>
  <si>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</si>
  <si>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</si>
  <si>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</si>
  <si>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</si>
  <si>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</si>
  <si>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</si>
  <si>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</si>
  <si>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</si>
  <si>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</si>
  <si>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</si>
  <si>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</si>
  <si>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</si>
  <si>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</si>
  <si>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</si>
  <si>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</si>
  <si>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</si>
  <si>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</si>
  <si>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</si>
  <si>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</si>
  <si>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</si>
  <si>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</si>
  <si>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</si>
  <si>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</si>
  <si>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</si>
  <si>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</si>
  <si>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</si>
  <si>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</si>
  <si>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</si>
  <si>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</si>
  <si>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</si>
  <si>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</si>
  <si>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</si>
  <si>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</si>
  <si>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</si>
  <si>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</si>
  <si>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</si>
  <si>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</si>
  <si>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</si>
  <si>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</si>
  <si>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</si>
  <si>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</si>
  <si>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</si>
  <si>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</si>
  <si>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</si>
  <si>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</si>
  <si>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</si>
  <si>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</si>
  <si>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</si>
  <si>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</si>
  <si>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</si>
  <si>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</si>
  <si>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</si>
  <si>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</si>
  <si>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</si>
  <si>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</si>
  <si>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</si>
  <si>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</si>
  <si>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</si>
  <si>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</si>
  <si>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</si>
  <si>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</si>
  <si>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</si>
  <si>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</si>
  <si>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</si>
  <si>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</si>
  <si>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</si>
  <si>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</si>
  <si>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</si>
  <si>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</si>
  <si>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</si>
  <si>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</si>
  <si>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</si>
  <si>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</si>
  <si>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</si>
  <si>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</si>
  <si>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</si>
  <si>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</si>
  <si>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</si>
  <si>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</si>
  <si>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</si>
  <si>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</si>
  <si>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</si>
  <si>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</si>
  <si>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</si>
  <si>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</si>
  <si>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</si>
  <si>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</si>
  <si>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</si>
  <si>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</si>
  <si>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</si>
  <si>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</si>
  <si>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</si>
  <si>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</si>
  <si>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</si>
  <si>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</si>
  <si>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</si>
  <si>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</si>
  <si>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</si>
  <si>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</si>
  <si>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</si>
  <si>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</si>
  <si>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</si>
  <si>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</si>
  <si>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</si>
  <si>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</si>
  <si>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</si>
  <si>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</si>
  <si>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</si>
  <si>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</si>
  <si>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</si>
  <si>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</si>
  <si>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</si>
  <si>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</si>
  <si>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</si>
  <si>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</si>
  <si>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</si>
  <si>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</si>
  <si>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</si>
  <si>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</si>
  <si>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</si>
  <si>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</si>
  <si>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</si>
  <si>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</si>
  <si>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</si>
  <si>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</si>
  <si>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</si>
  <si>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</si>
  <si>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</si>
  <si>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</si>
  <si>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</si>
  <si>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</si>
  <si>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</si>
  <si>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</si>
  <si>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</si>
  <si>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</si>
  <si>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</si>
  <si>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</si>
  <si>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</si>
  <si>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</si>
  <si>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</si>
  <si>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</si>
  <si>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</si>
  <si>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</si>
  <si>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</si>
  <si>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</si>
  <si>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</si>
  <si>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</si>
  <si>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</si>
  <si>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</si>
  <si>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</si>
  <si>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</si>
  <si>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</si>
  <si>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</si>
  <si>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</si>
  <si>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</si>
  <si>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</si>
  <si>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</si>
  <si>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</si>
  <si>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</si>
  <si>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</si>
  <si>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</si>
  <si>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</si>
  <si>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</si>
  <si>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</si>
  <si>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</si>
  <si>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</si>
  <si>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</si>
  <si>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</si>
  <si>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</si>
  <si>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</si>
  <si>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</si>
  <si>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</si>
  <si>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</si>
  <si>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</si>
  <si>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</si>
  <si>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</si>
  <si>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</si>
  <si>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</si>
  <si>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</si>
  <si>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</si>
  <si>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</si>
  <si>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</si>
  <si>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</si>
  <si>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</si>
  <si>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</si>
  <si>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</si>
  <si>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</si>
  <si>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</si>
  <si>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</si>
  <si>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</si>
  <si>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</si>
  <si>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</si>
  <si>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</si>
  <si>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</si>
  <si>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</si>
  <si>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</si>
  <si>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</si>
  <si>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</si>
  <si>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</si>
  <si>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</si>
  <si>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</si>
  <si>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</si>
  <si>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</si>
  <si>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</si>
  <si>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</si>
  <si>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</si>
  <si>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</si>
  <si>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</si>
  <si>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</si>
  <si>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</si>
  <si>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</si>
  <si>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</si>
  <si>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</si>
  <si>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</si>
  <si>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</si>
  <si>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</si>
  <si>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</si>
  <si>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</si>
  <si>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</si>
  <si>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</si>
  <si>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</si>
  <si>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</si>
  <si>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</si>
  <si>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</si>
  <si>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</si>
  <si>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</si>
  <si>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</si>
  <si>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</si>
  <si>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</si>
  <si>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</si>
  <si>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</si>
  <si>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</si>
  <si>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</si>
  <si>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</si>
  <si>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</si>
  <si>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</si>
  <si>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</si>
  <si>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</si>
  <si>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</si>
  <si>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</si>
  <si>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</si>
  <si>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</si>
  <si>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</si>
  <si>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</si>
  <si>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</si>
  <si>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</si>
  <si>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</si>
  <si>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</si>
  <si>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</si>
  <si>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</si>
  <si>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</si>
  <si>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</si>
  <si>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</si>
  <si>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</si>
  <si>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</si>
  <si>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</si>
  <si>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</si>
  <si>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</si>
  <si>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</si>
  <si>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</si>
  <si>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</si>
  <si>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</si>
  <si>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</si>
  <si>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</si>
  <si>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</si>
  <si>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</si>
  <si>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</si>
  <si>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</si>
  <si>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</si>
  <si>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</si>
  <si>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</si>
  <si>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</si>
  <si>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</si>
  <si>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</si>
  <si>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</si>
  <si>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</si>
  <si>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</si>
  <si>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</si>
  <si>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</si>
  <si>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</si>
  <si>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</si>
  <si>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</si>
  <si>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</si>
  <si>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</si>
  <si>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</si>
  <si>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</si>
  <si>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</si>
  <si>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</si>
  <si>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</si>
  <si>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</si>
  <si>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</si>
  <si>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</si>
  <si>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</si>
  <si>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</si>
  <si>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</si>
  <si>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</si>
  <si>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</si>
  <si>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</si>
  <si>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</si>
  <si>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</si>
  <si>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</si>
  <si>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</si>
  <si>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</si>
  <si>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</si>
  <si>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</si>
  <si>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</si>
  <si>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</si>
  <si>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</si>
  <si>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</si>
  <si>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</si>
  <si>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</si>
  <si>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</si>
  <si>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</si>
  <si>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</si>
  <si>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</si>
  <si>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</si>
  <si>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</si>
  <si>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</si>
  <si>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</si>
  <si>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</si>
  <si>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</si>
  <si>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</si>
  <si>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</si>
  <si>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</si>
  <si>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</si>
  <si>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</si>
  <si>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</si>
  <si>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</si>
  <si>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</si>
  <si>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</si>
  <si>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</si>
  <si>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</si>
  <si>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</si>
  <si>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</si>
  <si>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</si>
  <si>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</si>
  <si>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</si>
  <si>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</si>
  <si>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</si>
  <si>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</si>
  <si>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</si>
  <si>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</si>
  <si>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</si>
  <si>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</si>
  <si>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</si>
  <si>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</si>
  <si>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</si>
  <si>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</si>
  <si>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</si>
  <si>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</si>
  <si>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</si>
  <si>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</si>
  <si>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</si>
  <si>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</si>
  <si>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</si>
  <si>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</si>
  <si>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</si>
  <si>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</si>
  <si>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</si>
  <si>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</si>
  <si>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</si>
  <si>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</si>
  <si>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</si>
  <si>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</si>
  <si>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</si>
  <si>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</si>
  <si>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</si>
  <si>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</si>
  <si>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</si>
  <si>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</si>
  <si>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</si>
  <si>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</si>
  <si>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</si>
  <si>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</si>
  <si>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</si>
  <si>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</si>
  <si>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</si>
  <si>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</si>
  <si>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</si>
  <si>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</si>
  <si>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</si>
  <si>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</si>
  <si>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</si>
  <si>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</si>
  <si>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</si>
  <si>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</si>
  <si>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</si>
  <si>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</si>
  <si>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</si>
  <si>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</si>
  <si>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</si>
  <si>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</si>
  <si>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</si>
  <si>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</si>
  <si>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</si>
  <si>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</si>
  <si>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</si>
  <si>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</si>
  <si>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</si>
  <si>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</si>
  <si>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</si>
  <si>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</si>
  <si>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</si>
  <si>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</si>
  <si>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</si>
  <si>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</si>
  <si>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</si>
  <si>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</si>
  <si>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</si>
  <si>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</si>
  <si>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</si>
  <si>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</si>
  <si>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</si>
  <si>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</si>
  <si>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</si>
  <si>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</si>
  <si>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</si>
  <si>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</si>
  <si>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</si>
  <si>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</si>
  <si>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</si>
  <si>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</si>
  <si>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</si>
  <si>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</si>
  <si>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</si>
  <si>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</si>
  <si>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</si>
  <si>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</si>
  <si>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</si>
  <si>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</si>
  <si>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</si>
  <si>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</si>
  <si>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</si>
  <si>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</si>
  <si>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</si>
  <si>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</si>
  <si>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</si>
  <si>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</si>
  <si>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</si>
  <si>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</si>
  <si>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</si>
  <si>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</si>
  <si>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</si>
  <si>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</si>
  <si>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</si>
  <si>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</si>
  <si>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</si>
  <si>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</si>
  <si>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</si>
  <si>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</si>
  <si>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</si>
  <si>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</si>
  <si>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</si>
  <si>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</si>
  <si>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</si>
  <si>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</si>
  <si>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</si>
  <si>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</si>
  <si>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</si>
  <si>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</si>
  <si>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</si>
  <si>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</si>
  <si>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</si>
  <si>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</si>
  <si>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</si>
  <si>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</si>
  <si>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</si>
  <si>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</si>
  <si>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</si>
  <si>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</si>
  <si>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</si>
  <si>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</si>
  <si>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</si>
  <si>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</si>
  <si>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</si>
  <si>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</si>
  <si>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</si>
  <si>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</si>
  <si>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</si>
  <si>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</si>
  <si>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</si>
  <si>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</si>
  <si>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</si>
  <si>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</si>
  <si>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</si>
  <si>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</si>
  <si>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</si>
  <si>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</si>
  <si>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</si>
  <si>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</si>
  <si>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</si>
  <si>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</si>
  <si>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</si>
  <si>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</si>
  <si>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</si>
  <si>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</si>
  <si>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</si>
  <si>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</si>
  <si>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</si>
  <si>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</si>
  <si>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</si>
  <si>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</si>
  <si>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</si>
  <si>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</si>
  <si>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</si>
  <si>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</si>
  <si>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</si>
  <si>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</si>
  <si>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</si>
  <si>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</si>
  <si>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</si>
  <si>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</si>
  <si>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</si>
  <si>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</si>
  <si>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</si>
  <si>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</si>
  <si>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</si>
  <si>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</si>
  <si>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</si>
  <si>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</si>
  <si>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</si>
  <si>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</si>
  <si>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</si>
  <si>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</si>
  <si>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</si>
  <si>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</si>
  <si>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</si>
  <si>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</si>
  <si>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</si>
  <si>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</si>
  <si>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</si>
  <si>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</si>
  <si>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</si>
  <si>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</si>
  <si>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</si>
  <si>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</si>
  <si>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</si>
  <si>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</si>
  <si>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</si>
  <si>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</si>
  <si>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</si>
  <si>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</si>
  <si>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</si>
  <si>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</si>
  <si>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</si>
  <si>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</si>
  <si>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</si>
  <si>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</si>
  <si>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</si>
  <si>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</si>
  <si>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</si>
  <si>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</si>
  <si>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</si>
  <si>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</si>
  <si>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</si>
  <si>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</si>
  <si>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</si>
  <si>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</si>
  <si>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</si>
  <si>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</si>
  <si>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</si>
  <si>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</si>
  <si>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</si>
  <si>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</si>
  <si>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</si>
  <si>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</si>
  <si>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</si>
  <si>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</si>
  <si>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</si>
  <si>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</si>
  <si>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</si>
  <si>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</si>
  <si>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</si>
  <si>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</si>
  <si>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</si>
  <si>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</si>
  <si>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</si>
  <si>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</si>
  <si>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</si>
  <si>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</si>
  <si>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</si>
  <si>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</si>
  <si>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</si>
  <si>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</si>
  <si>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</si>
  <si>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</si>
  <si>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</si>
  <si>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</si>
  <si>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</si>
  <si>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</si>
  <si>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</si>
  <si>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</si>
  <si>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</si>
  <si>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</si>
  <si>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</si>
  <si>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</si>
  <si>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</si>
  <si>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</si>
  <si>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</si>
  <si>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</si>
  <si>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</si>
  <si>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</si>
  <si>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</si>
  <si>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</si>
  <si>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</si>
  <si>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</si>
  <si>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</si>
  <si>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</si>
  <si>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</si>
  <si>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</si>
  <si>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</si>
  <si>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</si>
  <si>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</si>
  <si>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</si>
  <si>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</si>
  <si>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</si>
  <si>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</si>
  <si>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</si>
  <si>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</si>
  <si>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</si>
  <si>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</si>
  <si>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</si>
  <si>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</si>
  <si>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</si>
  <si>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</si>
  <si>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</si>
  <si>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</si>
  <si>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</si>
  <si>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</si>
  <si>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</si>
  <si>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</si>
  <si>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</si>
  <si>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</si>
  <si>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</si>
  <si>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</si>
  <si>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</si>
  <si>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</si>
  <si>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</si>
  <si>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</si>
  <si>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</si>
  <si>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</si>
  <si>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</si>
  <si>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</si>
  <si>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</si>
  <si>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</si>
  <si>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</si>
  <si>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</si>
  <si>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</si>
  <si>
    <t>3335922529</t>
  </si>
  <si>
    <t>3335922523</t>
  </si>
  <si>
    <t>3335922516</t>
  </si>
  <si>
    <t>3335922488</t>
  </si>
  <si>
    <t>3335922485</t>
  </si>
  <si>
    <t>3335922475</t>
  </si>
  <si>
    <t>3335922427</t>
  </si>
  <si>
    <t>3335922372</t>
  </si>
  <si>
    <t>3335922371</t>
  </si>
  <si>
    <t>3335922346</t>
  </si>
  <si>
    <t>3335922339</t>
  </si>
  <si>
    <t>3335922329</t>
  </si>
  <si>
    <t>3335922327</t>
  </si>
  <si>
    <t>3335922319</t>
  </si>
  <si>
    <t>3335922308</t>
  </si>
  <si>
    <t>3335922294</t>
  </si>
  <si>
    <t>3335922255</t>
  </si>
  <si>
    <t>3335922246</t>
  </si>
  <si>
    <t>3335922164</t>
  </si>
  <si>
    <t>3335922095</t>
  </si>
  <si>
    <t>3335922091</t>
  </si>
  <si>
    <t>3335922029</t>
  </si>
  <si>
    <t>3335922022</t>
  </si>
  <si>
    <t>3335921963</t>
  </si>
  <si>
    <t>3335921956</t>
  </si>
  <si>
    <t>3335921949</t>
  </si>
  <si>
    <t>3335921937</t>
  </si>
  <si>
    <t>3335921932</t>
  </si>
  <si>
    <t>3335921923</t>
  </si>
  <si>
    <t>3335921908</t>
  </si>
  <si>
    <t>3335921901</t>
  </si>
  <si>
    <t>3335921686</t>
  </si>
  <si>
    <t>3335921659</t>
  </si>
  <si>
    <t>3335921653</t>
  </si>
  <si>
    <t>3335921581</t>
  </si>
  <si>
    <t>GAVETAS FALLANDO</t>
  </si>
  <si>
    <t>Fernandez Pichardo, Jorge Rafael</t>
  </si>
  <si>
    <t xml:space="preserve">Gonzalez Ceballos, Dionisio </t>
  </si>
  <si>
    <t>3335922624</t>
  </si>
  <si>
    <t>3335922619</t>
  </si>
  <si>
    <t>3335922618</t>
  </si>
  <si>
    <t>3335922617</t>
  </si>
  <si>
    <t>3335922615</t>
  </si>
  <si>
    <t>3335922611</t>
  </si>
  <si>
    <t>3335922610</t>
  </si>
  <si>
    <t>3335922602</t>
  </si>
  <si>
    <t>3335922599</t>
  </si>
  <si>
    <t>3335922593</t>
  </si>
  <si>
    <t>3335922590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</si>
  <si>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</si>
  <si>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</si>
  <si>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</si>
  <si>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</si>
  <si>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</si>
  <si>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</si>
  <si>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</si>
  <si>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</si>
  <si>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</si>
  <si>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3335922939</t>
  </si>
  <si>
    <t>3335922924</t>
  </si>
  <si>
    <t>3335922920</t>
  </si>
  <si>
    <t>3335922912</t>
  </si>
  <si>
    <t>3335922911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</si>
  <si>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</si>
  <si>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</si>
  <si>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</si>
  <si>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</si>
  <si>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</si>
  <si>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</si>
  <si>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</si>
  <si>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</si>
  <si>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</si>
  <si>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</si>
  <si>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</si>
  <si>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</si>
  <si>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6/16/202118:58</t>
  </si>
  <si>
    <t>3335922905</t>
  </si>
  <si>
    <t>3335922881</t>
  </si>
  <si>
    <t>3335922878</t>
  </si>
  <si>
    <t>3335922862</t>
  </si>
  <si>
    <t>3335922855</t>
  </si>
  <si>
    <t>3335922853</t>
  </si>
  <si>
    <t>3335922851</t>
  </si>
  <si>
    <t>FUERA DE SERVICIO</t>
  </si>
  <si>
    <t>Closed</t>
  </si>
  <si>
    <t>Moreta, Christian Aury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</si>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</sst>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6"/>
      <tableStyleElement type="headerRow" dxfId="125"/>
      <tableStyleElement type="totalRow" dxfId="124"/>
      <tableStyleElement type="firstColumn" dxfId="123"/>
      <tableStyleElement type="lastColumn" dxfId="122"/>
      <tableStyleElement type="firstRowStripe" dxfId="121"/>
      <tableStyleElement type="firstColumnStripe" dxfId="1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5" priority="99275"/>
  </conditionalFormatting>
  <conditionalFormatting sqref="B7">
    <cfRule type="duplicateValues" dxfId="54" priority="59"/>
    <cfRule type="duplicateValues" dxfId="53" priority="60"/>
    <cfRule type="duplicateValues" dxfId="52" priority="61"/>
  </conditionalFormatting>
  <conditionalFormatting sqref="B7">
    <cfRule type="duplicateValues" dxfId="51" priority="58"/>
  </conditionalFormatting>
  <conditionalFormatting sqref="B7">
    <cfRule type="duplicateValues" dxfId="50" priority="56"/>
    <cfRule type="duplicateValues" dxfId="49" priority="57"/>
  </conditionalFormatting>
  <conditionalFormatting sqref="B7">
    <cfRule type="duplicateValues" dxfId="48" priority="53"/>
    <cfRule type="duplicateValues" dxfId="47" priority="54"/>
    <cfRule type="duplicateValues" dxfId="46" priority="55"/>
  </conditionalFormatting>
  <conditionalFormatting sqref="B7">
    <cfRule type="duplicateValues" dxfId="45" priority="52"/>
  </conditionalFormatting>
  <conditionalFormatting sqref="B7">
    <cfRule type="duplicateValues" dxfId="44" priority="50"/>
    <cfRule type="duplicateValues" dxfId="43" priority="51"/>
  </conditionalFormatting>
  <conditionalFormatting sqref="B7">
    <cfRule type="duplicateValues" dxfId="42" priority="49"/>
  </conditionalFormatting>
  <conditionalFormatting sqref="B7">
    <cfRule type="duplicateValues" dxfId="41" priority="46"/>
    <cfRule type="duplicateValues" dxfId="40" priority="47"/>
    <cfRule type="duplicateValues" dxfId="39" priority="48"/>
  </conditionalFormatting>
  <conditionalFormatting sqref="B7">
    <cfRule type="duplicateValues" dxfId="38" priority="45"/>
  </conditionalFormatting>
  <conditionalFormatting sqref="B7">
    <cfRule type="duplicateValues" dxfId="37" priority="44"/>
  </conditionalFormatting>
  <conditionalFormatting sqref="B9">
    <cfRule type="duplicateValues" dxfId="36" priority="43"/>
  </conditionalFormatting>
  <conditionalFormatting sqref="B9">
    <cfRule type="duplicateValues" dxfId="35" priority="40"/>
    <cfRule type="duplicateValues" dxfId="34" priority="41"/>
    <cfRule type="duplicateValues" dxfId="33" priority="42"/>
  </conditionalFormatting>
  <conditionalFormatting sqref="B9">
    <cfRule type="duplicateValues" dxfId="32" priority="38"/>
    <cfRule type="duplicateValues" dxfId="31" priority="39"/>
  </conditionalFormatting>
  <conditionalFormatting sqref="B9">
    <cfRule type="duplicateValues" dxfId="30" priority="35"/>
    <cfRule type="duplicateValues" dxfId="29" priority="36"/>
    <cfRule type="duplicateValues" dxfId="28" priority="37"/>
  </conditionalFormatting>
  <conditionalFormatting sqref="B9">
    <cfRule type="duplicateValues" dxfId="27" priority="34"/>
  </conditionalFormatting>
  <conditionalFormatting sqref="B9">
    <cfRule type="duplicateValues" dxfId="26" priority="33"/>
  </conditionalFormatting>
  <conditionalFormatting sqref="B9">
    <cfRule type="duplicateValues" dxfId="25" priority="32"/>
  </conditionalFormatting>
  <conditionalFormatting sqref="B9">
    <cfRule type="duplicateValues" dxfId="24" priority="29"/>
    <cfRule type="duplicateValues" dxfId="23" priority="30"/>
    <cfRule type="duplicateValues" dxfId="22" priority="31"/>
  </conditionalFormatting>
  <conditionalFormatting sqref="B9">
    <cfRule type="duplicateValues" dxfId="21" priority="27"/>
    <cfRule type="duplicateValues" dxfId="20" priority="28"/>
  </conditionalFormatting>
  <conditionalFormatting sqref="C9">
    <cfRule type="duplicateValues" dxfId="19" priority="26"/>
  </conditionalFormatting>
  <conditionalFormatting sqref="E3">
    <cfRule type="duplicateValues" dxfId="18" priority="121638"/>
  </conditionalFormatting>
  <conditionalFormatting sqref="E3">
    <cfRule type="duplicateValues" dxfId="17" priority="121639"/>
    <cfRule type="duplicateValues" dxfId="16" priority="121640"/>
  </conditionalFormatting>
  <conditionalFormatting sqref="E3">
    <cfRule type="duplicateValues" dxfId="15" priority="121641"/>
    <cfRule type="duplicateValues" dxfId="14" priority="121642"/>
    <cfRule type="duplicateValues" dxfId="13" priority="121643"/>
    <cfRule type="duplicateValues" dxfId="12" priority="121644"/>
  </conditionalFormatting>
  <conditionalFormatting sqref="B3">
    <cfRule type="duplicateValues" dxfId="1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71"/>
  <sheetViews>
    <sheetView tabSelected="1" zoomScale="70" zoomScaleNormal="70" workbookViewId="0">
      <pane ySplit="4" topLeftCell="A95" activePane="bottomLeft" state="frozen"/>
      <selection pane="bottomLeft" activeCell="F4" sqref="F1:K104857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0.710937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2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2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2" ht="18.75" thickBot="1" x14ac:dyDescent="0.3">
      <c r="A3" s="163" t="s">
        <v>2657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8" x14ac:dyDescent="0.25">
      <c r="A5" s="117" t="str">
        <f>VLOOKUP(E5,'LISTADO ATM'!$A$2:$C$898,3,0)</f>
        <v>SUR</v>
      </c>
      <c r="B5" s="145" t="s">
        <v>2583</v>
      </c>
      <c r="C5" s="110">
        <v>44361.738564814812</v>
      </c>
      <c r="D5" s="110" t="s">
        <v>2180</v>
      </c>
      <c r="E5" s="140">
        <v>829</v>
      </c>
      <c r="F5" s="117" t="str">
        <f>VLOOKUP(E5,VIP!$A$2:$O13721,2,0)</f>
        <v>DRBR829</v>
      </c>
      <c r="G5" s="117" t="str">
        <f>VLOOKUP(E5,'LISTADO ATM'!$A$2:$B$897,2,0)</f>
        <v xml:space="preserve">ATM UNP Multicentro Sirena Baní </v>
      </c>
      <c r="H5" s="117" t="str">
        <f>VLOOKUP(E5,VIP!$A$2:$O18584,7,FALSE)</f>
        <v>Si</v>
      </c>
      <c r="I5" s="117" t="str">
        <f>VLOOKUP(E5,VIP!$A$2:$O10549,8,FALSE)</f>
        <v>Si</v>
      </c>
      <c r="J5" s="117" t="str">
        <f>VLOOKUP(E5,VIP!$A$2:$O10499,8,FALSE)</f>
        <v>Si</v>
      </c>
      <c r="K5" s="117" t="str">
        <f>VLOOKUP(E5,VIP!$A$2:$O14073,6,0)</f>
        <v>NO</v>
      </c>
      <c r="L5" s="110" t="s">
        <v>2562</v>
      </c>
      <c r="M5" s="156" t="s">
        <v>2551</v>
      </c>
      <c r="N5" s="109" t="s">
        <v>2453</v>
      </c>
      <c r="O5" s="117" t="s">
        <v>2455</v>
      </c>
      <c r="P5" s="117" t="s">
        <v>2627</v>
      </c>
      <c r="Q5" s="155">
        <v>44363.557500000003</v>
      </c>
      <c r="R5" s="87"/>
      <c r="S5" s="87"/>
      <c r="T5" s="87"/>
      <c r="U5" s="89"/>
      <c r="V5" s="75"/>
    </row>
    <row r="6" spans="1:22" ht="18" x14ac:dyDescent="0.25">
      <c r="A6" s="117" t="str">
        <f>VLOOKUP(E6,'LISTADO ATM'!$A$2:$C$898,3,0)</f>
        <v>DISTRITO NACIONAL</v>
      </c>
      <c r="B6" s="145" t="s">
        <v>2572</v>
      </c>
      <c r="C6" s="110">
        <v>44361.349293981482</v>
      </c>
      <c r="D6" s="110" t="s">
        <v>2180</v>
      </c>
      <c r="E6" s="140">
        <v>35</v>
      </c>
      <c r="F6" s="117" t="str">
        <f>VLOOKUP(E6,VIP!$A$2:$O13711,2,0)</f>
        <v>DRBR035</v>
      </c>
      <c r="G6" s="117" t="str">
        <f>VLOOKUP(E6,'LISTADO ATM'!$A$2:$B$897,2,0)</f>
        <v xml:space="preserve">ATM Dirección General de Aduanas I </v>
      </c>
      <c r="H6" s="117" t="str">
        <f>VLOOKUP(E6,VIP!$A$2:$O18574,7,FALSE)</f>
        <v>Si</v>
      </c>
      <c r="I6" s="117" t="str">
        <f>VLOOKUP(E6,VIP!$A$2:$O10539,8,FALSE)</f>
        <v>Si</v>
      </c>
      <c r="J6" s="117" t="str">
        <f>VLOOKUP(E6,VIP!$A$2:$O10489,8,FALSE)</f>
        <v>Si</v>
      </c>
      <c r="K6" s="117" t="str">
        <f>VLOOKUP(E6,VIP!$A$2:$O14063,6,0)</f>
        <v>NO</v>
      </c>
      <c r="L6" s="154" t="s">
        <v>2219</v>
      </c>
      <c r="M6" s="156" t="s">
        <v>2551</v>
      </c>
      <c r="N6" s="109" t="s">
        <v>2453</v>
      </c>
      <c r="O6" s="117" t="s">
        <v>2455</v>
      </c>
      <c r="P6" s="117"/>
      <c r="Q6" s="155">
        <v>44363.516203703701</v>
      </c>
      <c r="R6" s="87"/>
      <c r="S6" s="87"/>
      <c r="T6" s="87"/>
      <c r="U6" s="89"/>
      <c r="V6" s="75"/>
    </row>
    <row r="7" spans="1:22" ht="18" x14ac:dyDescent="0.25">
      <c r="A7" s="117" t="str">
        <f>VLOOKUP(E7,'LISTADO ATM'!$A$2:$C$898,3,0)</f>
        <v>DISTRITO NACIONAL</v>
      </c>
      <c r="B7" s="145" t="s">
        <v>2576</v>
      </c>
      <c r="C7" s="110">
        <v>44361.491724537038</v>
      </c>
      <c r="D7" s="110" t="s">
        <v>2180</v>
      </c>
      <c r="E7" s="140">
        <v>125</v>
      </c>
      <c r="F7" s="117" t="str">
        <f>VLOOKUP(E7,VIP!$A$2:$O13719,2,0)</f>
        <v>DRBR125</v>
      </c>
      <c r="G7" s="117" t="str">
        <f>VLOOKUP(E7,'LISTADO ATM'!$A$2:$B$897,2,0)</f>
        <v xml:space="preserve">ATM Dirección General de Aduanas II </v>
      </c>
      <c r="H7" s="117" t="str">
        <f>VLOOKUP(E7,VIP!$A$2:$O18582,7,FALSE)</f>
        <v>Si</v>
      </c>
      <c r="I7" s="117" t="str">
        <f>VLOOKUP(E7,VIP!$A$2:$O10547,8,FALSE)</f>
        <v>Si</v>
      </c>
      <c r="J7" s="117" t="str">
        <f>VLOOKUP(E7,VIP!$A$2:$O10497,8,FALSE)</f>
        <v>Si</v>
      </c>
      <c r="K7" s="117" t="str">
        <f>VLOOKUP(E7,VIP!$A$2:$O14071,6,0)</f>
        <v>NO</v>
      </c>
      <c r="L7" s="110" t="s">
        <v>2219</v>
      </c>
      <c r="M7" s="156" t="s">
        <v>2551</v>
      </c>
      <c r="N7" s="109" t="s">
        <v>2559</v>
      </c>
      <c r="O7" s="117" t="s">
        <v>2455</v>
      </c>
      <c r="P7" s="117"/>
      <c r="Q7" s="155">
        <v>44363.515219907407</v>
      </c>
      <c r="R7" s="87"/>
      <c r="S7" s="87"/>
      <c r="T7" s="87"/>
      <c r="U7" s="89"/>
      <c r="V7" s="75"/>
    </row>
    <row r="8" spans="1:22" ht="18" x14ac:dyDescent="0.25">
      <c r="A8" s="117" t="str">
        <f>VLOOKUP(E8,'LISTADO ATM'!$A$2:$C$898,3,0)</f>
        <v>DISTRITO NACIONAL</v>
      </c>
      <c r="B8" s="145" t="s">
        <v>2575</v>
      </c>
      <c r="C8" s="110">
        <v>44361.493506944447</v>
      </c>
      <c r="D8" s="110" t="s">
        <v>2180</v>
      </c>
      <c r="E8" s="140">
        <v>336</v>
      </c>
      <c r="F8" s="117" t="str">
        <f>VLOOKUP(E8,VIP!$A$2:$O13718,2,0)</f>
        <v>DRBR336</v>
      </c>
      <c r="G8" s="117" t="str">
        <f>VLOOKUP(E8,'LISTADO ATM'!$A$2:$B$897,2,0)</f>
        <v>ATM Instituto Nacional de Cancer (incart)</v>
      </c>
      <c r="H8" s="117" t="str">
        <f>VLOOKUP(E8,VIP!$A$2:$O18581,7,FALSE)</f>
        <v>Si</v>
      </c>
      <c r="I8" s="117" t="str">
        <f>VLOOKUP(E8,VIP!$A$2:$O10546,8,FALSE)</f>
        <v>Si</v>
      </c>
      <c r="J8" s="117" t="str">
        <f>VLOOKUP(E8,VIP!$A$2:$O10496,8,FALSE)</f>
        <v>Si</v>
      </c>
      <c r="K8" s="117" t="str">
        <f>VLOOKUP(E8,VIP!$A$2:$O14070,6,0)</f>
        <v>NO</v>
      </c>
      <c r="L8" s="110" t="s">
        <v>2219</v>
      </c>
      <c r="M8" s="156" t="s">
        <v>2551</v>
      </c>
      <c r="N8" s="109" t="s">
        <v>2559</v>
      </c>
      <c r="O8" s="117" t="s">
        <v>2455</v>
      </c>
      <c r="P8" s="117"/>
      <c r="Q8" s="155">
        <v>44363.523738425924</v>
      </c>
      <c r="R8" s="87"/>
      <c r="S8" s="87"/>
      <c r="T8" s="87"/>
      <c r="U8" s="89"/>
      <c r="V8" s="75"/>
    </row>
    <row r="9" spans="1:22" ht="18" x14ac:dyDescent="0.25">
      <c r="A9" s="117" t="str">
        <f>VLOOKUP(E9,'LISTADO ATM'!$A$2:$C$898,3,0)</f>
        <v>DISTRITO NACIONAL</v>
      </c>
      <c r="B9" s="145" t="s">
        <v>2580</v>
      </c>
      <c r="C9" s="110">
        <v>44361.638368055559</v>
      </c>
      <c r="D9" s="110" t="s">
        <v>2180</v>
      </c>
      <c r="E9" s="140">
        <v>517</v>
      </c>
      <c r="F9" s="117" t="str">
        <f>VLOOKUP(E9,VIP!$A$2:$O13728,2,0)</f>
        <v>DRBR517</v>
      </c>
      <c r="G9" s="117" t="str">
        <f>VLOOKUP(E9,'LISTADO ATM'!$A$2:$B$897,2,0)</f>
        <v xml:space="preserve">ATM Autobanco Oficina Sans Soucí </v>
      </c>
      <c r="H9" s="117" t="str">
        <f>VLOOKUP(E9,VIP!$A$2:$O18591,7,FALSE)</f>
        <v>Si</v>
      </c>
      <c r="I9" s="117" t="str">
        <f>VLOOKUP(E9,VIP!$A$2:$O10556,8,FALSE)</f>
        <v>Si</v>
      </c>
      <c r="J9" s="117" t="str">
        <f>VLOOKUP(E9,VIP!$A$2:$O10506,8,FALSE)</f>
        <v>Si</v>
      </c>
      <c r="K9" s="117" t="str">
        <f>VLOOKUP(E9,VIP!$A$2:$O14080,6,0)</f>
        <v>SI</v>
      </c>
      <c r="L9" s="110" t="s">
        <v>2219</v>
      </c>
      <c r="M9" s="156" t="s">
        <v>2551</v>
      </c>
      <c r="N9" s="109" t="s">
        <v>2453</v>
      </c>
      <c r="O9" s="117" t="s">
        <v>2455</v>
      </c>
      <c r="P9" s="117"/>
      <c r="Q9" s="155">
        <v>44363.519571759258</v>
      </c>
      <c r="R9" s="87"/>
      <c r="S9" s="87"/>
      <c r="T9" s="87"/>
      <c r="U9" s="89"/>
      <c r="V9" s="75"/>
    </row>
    <row r="10" spans="1:22" ht="18" x14ac:dyDescent="0.25">
      <c r="A10" s="117" t="str">
        <f>VLOOKUP(E10,'LISTADO ATM'!$A$2:$C$898,3,0)</f>
        <v>DISTRITO NACIONAL</v>
      </c>
      <c r="B10" s="145" t="s">
        <v>2579</v>
      </c>
      <c r="C10" s="110">
        <v>44361.639340277776</v>
      </c>
      <c r="D10" s="110" t="s">
        <v>2180</v>
      </c>
      <c r="E10" s="140">
        <v>237</v>
      </c>
      <c r="F10" s="117" t="str">
        <f>VLOOKUP(E10,VIP!$A$2:$O13726,2,0)</f>
        <v>DRBR237</v>
      </c>
      <c r="G10" s="117" t="str">
        <f>VLOOKUP(E10,'LISTADO ATM'!$A$2:$B$897,2,0)</f>
        <v xml:space="preserve">ATM UNP Plaza Vásquez </v>
      </c>
      <c r="H10" s="117" t="str">
        <f>VLOOKUP(E10,VIP!$A$2:$O18589,7,FALSE)</f>
        <v>Si</v>
      </c>
      <c r="I10" s="117" t="str">
        <f>VLOOKUP(E10,VIP!$A$2:$O10554,8,FALSE)</f>
        <v>Si</v>
      </c>
      <c r="J10" s="117" t="str">
        <f>VLOOKUP(E10,VIP!$A$2:$O10504,8,FALSE)</f>
        <v>Si</v>
      </c>
      <c r="K10" s="117" t="str">
        <f>VLOOKUP(E10,VIP!$A$2:$O14078,6,0)</f>
        <v>SI</v>
      </c>
      <c r="L10" s="110" t="s">
        <v>2219</v>
      </c>
      <c r="M10" s="156" t="s">
        <v>2551</v>
      </c>
      <c r="N10" s="109" t="s">
        <v>2453</v>
      </c>
      <c r="O10" s="117" t="s">
        <v>2455</v>
      </c>
      <c r="P10" s="117"/>
      <c r="Q10" s="155">
        <v>44363.522349537037</v>
      </c>
      <c r="R10" s="87"/>
      <c r="S10" s="87"/>
      <c r="T10" s="87"/>
      <c r="U10" s="89"/>
      <c r="V10" s="75"/>
    </row>
    <row r="11" spans="1:22" ht="18" x14ac:dyDescent="0.25">
      <c r="A11" s="117" t="str">
        <f>VLOOKUP(E11,'LISTADO ATM'!$A$2:$C$898,3,0)</f>
        <v>DISTRITO NACIONAL</v>
      </c>
      <c r="B11" s="145" t="s">
        <v>2578</v>
      </c>
      <c r="C11" s="110">
        <v>44361.643680555557</v>
      </c>
      <c r="D11" s="110" t="s">
        <v>2180</v>
      </c>
      <c r="E11" s="140">
        <v>875</v>
      </c>
      <c r="F11" s="117" t="str">
        <f>VLOOKUP(E11,VIP!$A$2:$O13723,2,0)</f>
        <v>DRBR875</v>
      </c>
      <c r="G11" s="117" t="str">
        <f>VLOOKUP(E11,'LISTADO ATM'!$A$2:$B$897,2,0)</f>
        <v xml:space="preserve">ATM Texaco Aut. Duarte KM 14 1/2 (Los Alcarrizos) </v>
      </c>
      <c r="H11" s="117" t="str">
        <f>VLOOKUP(E11,VIP!$A$2:$O18586,7,FALSE)</f>
        <v>Si</v>
      </c>
      <c r="I11" s="117" t="str">
        <f>VLOOKUP(E11,VIP!$A$2:$O10551,8,FALSE)</f>
        <v>Si</v>
      </c>
      <c r="J11" s="117" t="str">
        <f>VLOOKUP(E11,VIP!$A$2:$O10501,8,FALSE)</f>
        <v>Si</v>
      </c>
      <c r="K11" s="117" t="str">
        <f>VLOOKUP(E11,VIP!$A$2:$O14075,6,0)</f>
        <v>NO</v>
      </c>
      <c r="L11" s="110" t="s">
        <v>2219</v>
      </c>
      <c r="M11" s="156" t="s">
        <v>2551</v>
      </c>
      <c r="N11" s="109" t="s">
        <v>2453</v>
      </c>
      <c r="O11" s="117" t="s">
        <v>2455</v>
      </c>
      <c r="P11" s="117"/>
      <c r="Q11" s="155">
        <v>44363.746527777781</v>
      </c>
      <c r="R11" s="87"/>
      <c r="S11" s="87"/>
      <c r="T11" s="87"/>
      <c r="U11" s="89"/>
      <c r="V11" s="75"/>
    </row>
    <row r="12" spans="1:22" ht="18" x14ac:dyDescent="0.25">
      <c r="A12" s="117" t="str">
        <f>VLOOKUP(E12,'LISTADO ATM'!$A$2:$C$898,3,0)</f>
        <v>DISTRITO NACIONAL</v>
      </c>
      <c r="B12" s="145" t="s">
        <v>2577</v>
      </c>
      <c r="C12" s="110">
        <v>44361.645046296297</v>
      </c>
      <c r="D12" s="110" t="s">
        <v>2180</v>
      </c>
      <c r="E12" s="140">
        <v>566</v>
      </c>
      <c r="F12" s="117" t="str">
        <f>VLOOKUP(E12,VIP!$A$2:$O13721,2,0)</f>
        <v>DRBR508</v>
      </c>
      <c r="G12" s="117" t="str">
        <f>VLOOKUP(E12,'LISTADO ATM'!$A$2:$B$897,2,0)</f>
        <v xml:space="preserve">ATM Hiper Olé Aut. Duarte </v>
      </c>
      <c r="H12" s="117" t="str">
        <f>VLOOKUP(E12,VIP!$A$2:$O18584,7,FALSE)</f>
        <v>Si</v>
      </c>
      <c r="I12" s="117" t="str">
        <f>VLOOKUP(E12,VIP!$A$2:$O10549,8,FALSE)</f>
        <v>Si</v>
      </c>
      <c r="J12" s="117" t="str">
        <f>VLOOKUP(E12,VIP!$A$2:$O10499,8,FALSE)</f>
        <v>Si</v>
      </c>
      <c r="K12" s="117" t="str">
        <f>VLOOKUP(E12,VIP!$A$2:$O14073,6,0)</f>
        <v>NO</v>
      </c>
      <c r="L12" s="110" t="s">
        <v>2219</v>
      </c>
      <c r="M12" s="156" t="s">
        <v>2551</v>
      </c>
      <c r="N12" s="109" t="s">
        <v>2453</v>
      </c>
      <c r="O12" s="117" t="s">
        <v>2455</v>
      </c>
      <c r="P12" s="117"/>
      <c r="Q12" s="155">
        <v>44363.521365740744</v>
      </c>
      <c r="R12" s="87"/>
      <c r="S12" s="87"/>
      <c r="T12" s="87"/>
      <c r="U12" s="89"/>
      <c r="V12" s="75"/>
    </row>
    <row r="13" spans="1:22" ht="18" x14ac:dyDescent="0.25">
      <c r="A13" s="117" t="str">
        <f>VLOOKUP(E13,'LISTADO ATM'!$A$2:$C$898,3,0)</f>
        <v>DISTRITO NACIONAL</v>
      </c>
      <c r="B13" s="145" t="s">
        <v>2618</v>
      </c>
      <c r="C13" s="110">
        <v>44362.541712962964</v>
      </c>
      <c r="D13" s="110" t="s">
        <v>2180</v>
      </c>
      <c r="E13" s="140">
        <v>87</v>
      </c>
      <c r="F13" s="117" t="str">
        <f>VLOOKUP(E13,VIP!$A$2:$O13785,2,0)</f>
        <v>DRBR087</v>
      </c>
      <c r="G13" s="117" t="str">
        <f>VLOOKUP(E13,'LISTADO ATM'!$A$2:$B$897,2,0)</f>
        <v xml:space="preserve">ATM Autoservicio Sarasota </v>
      </c>
      <c r="H13" s="117" t="str">
        <f>VLOOKUP(E13,VIP!$A$2:$O18648,7,FALSE)</f>
        <v>Si</v>
      </c>
      <c r="I13" s="117" t="str">
        <f>VLOOKUP(E13,VIP!$A$2:$O10613,8,FALSE)</f>
        <v>Si</v>
      </c>
      <c r="J13" s="117" t="str">
        <f>VLOOKUP(E13,VIP!$A$2:$O10563,8,FALSE)</f>
        <v>Si</v>
      </c>
      <c r="K13" s="117" t="str">
        <f>VLOOKUP(E13,VIP!$A$2:$O14137,6,0)</f>
        <v>NO</v>
      </c>
      <c r="L13" s="154" t="s">
        <v>2219</v>
      </c>
      <c r="M13" s="156" t="s">
        <v>2551</v>
      </c>
      <c r="N13" s="109" t="s">
        <v>2559</v>
      </c>
      <c r="O13" s="117" t="s">
        <v>2455</v>
      </c>
      <c r="P13" s="117"/>
      <c r="Q13" s="155">
        <v>44363.515243055554</v>
      </c>
      <c r="R13" s="87"/>
      <c r="S13" s="87"/>
      <c r="T13" s="87"/>
      <c r="U13" s="89"/>
      <c r="V13" s="75"/>
    </row>
    <row r="14" spans="1:22" ht="18" x14ac:dyDescent="0.25">
      <c r="A14" s="117" t="str">
        <f>VLOOKUP(E14,'LISTADO ATM'!$A$2:$C$898,3,0)</f>
        <v>DISTRITO NACIONAL</v>
      </c>
      <c r="B14" s="145" t="s">
        <v>2652</v>
      </c>
      <c r="C14" s="110">
        <v>44362.885208333333</v>
      </c>
      <c r="D14" s="110" t="s">
        <v>2180</v>
      </c>
      <c r="E14" s="140">
        <v>31</v>
      </c>
      <c r="F14" s="117" t="str">
        <f>VLOOKUP(E14,VIP!$A$2:$O13830,2,0)</f>
        <v>DRBR031</v>
      </c>
      <c r="G14" s="117" t="str">
        <f>VLOOKUP(E14,'LISTADO ATM'!$A$2:$B$897,2,0)</f>
        <v xml:space="preserve">ATM Oficina San Martín I </v>
      </c>
      <c r="H14" s="117" t="str">
        <f>VLOOKUP(E14,VIP!$A$2:$O18693,7,FALSE)</f>
        <v>Si</v>
      </c>
      <c r="I14" s="117" t="str">
        <f>VLOOKUP(E14,VIP!$A$2:$O10658,8,FALSE)</f>
        <v>Si</v>
      </c>
      <c r="J14" s="117" t="str">
        <f>VLOOKUP(E14,VIP!$A$2:$O10608,8,FALSE)</f>
        <v>Si</v>
      </c>
      <c r="K14" s="117" t="str">
        <f>VLOOKUP(E14,VIP!$A$2:$O14182,6,0)</f>
        <v>NO</v>
      </c>
      <c r="L14" s="154" t="s">
        <v>2219</v>
      </c>
      <c r="M14" s="156" t="s">
        <v>2551</v>
      </c>
      <c r="N14" s="109" t="s">
        <v>2453</v>
      </c>
      <c r="O14" s="117" t="s">
        <v>2455</v>
      </c>
      <c r="P14" s="117"/>
      <c r="Q14" s="155">
        <v>44363.759722222225</v>
      </c>
      <c r="R14" s="87"/>
      <c r="S14" s="87"/>
      <c r="T14" s="87"/>
      <c r="U14" s="89"/>
      <c r="V14" s="75"/>
    </row>
    <row r="15" spans="1:22" ht="18" x14ac:dyDescent="0.25">
      <c r="A15" s="117" t="str">
        <f>VLOOKUP(E15,'LISTADO ATM'!$A$2:$C$898,3,0)</f>
        <v>DISTRITO NACIONAL</v>
      </c>
      <c r="B15" s="145" t="s">
        <v>2662</v>
      </c>
      <c r="C15" s="110">
        <v>44363.050949074073</v>
      </c>
      <c r="D15" s="110" t="s">
        <v>2180</v>
      </c>
      <c r="E15" s="140">
        <v>115</v>
      </c>
      <c r="F15" s="117" t="str">
        <f>VLOOKUP(E15,VIP!$A$2:$O13813,2,0)</f>
        <v>DRBR115</v>
      </c>
      <c r="G15" s="117" t="str">
        <f>VLOOKUP(E15,'LISTADO ATM'!$A$2:$B$897,2,0)</f>
        <v xml:space="preserve">ATM Oficina Megacentro I </v>
      </c>
      <c r="H15" s="117" t="str">
        <f>VLOOKUP(E15,VIP!$A$2:$O18676,7,FALSE)</f>
        <v>Si</v>
      </c>
      <c r="I15" s="117" t="str">
        <f>VLOOKUP(E15,VIP!$A$2:$O10641,8,FALSE)</f>
        <v>Si</v>
      </c>
      <c r="J15" s="117" t="str">
        <f>VLOOKUP(E15,VIP!$A$2:$O10591,8,FALSE)</f>
        <v>Si</v>
      </c>
      <c r="K15" s="117" t="str">
        <f>VLOOKUP(E15,VIP!$A$2:$O14165,6,0)</f>
        <v>SI</v>
      </c>
      <c r="L15" s="154" t="s">
        <v>2219</v>
      </c>
      <c r="M15" s="156" t="s">
        <v>2551</v>
      </c>
      <c r="N15" s="109" t="s">
        <v>2453</v>
      </c>
      <c r="O15" s="117" t="s">
        <v>2455</v>
      </c>
      <c r="P15" s="117"/>
      <c r="Q15" s="155">
        <v>44363.515219907407</v>
      </c>
      <c r="R15" s="87"/>
      <c r="S15" s="87"/>
      <c r="T15" s="87"/>
      <c r="U15" s="89"/>
      <c r="V15" s="75"/>
    </row>
    <row r="16" spans="1:22" ht="18" x14ac:dyDescent="0.25">
      <c r="A16" s="117" t="str">
        <f>VLOOKUP(E16,'LISTADO ATM'!$A$2:$C$898,3,0)</f>
        <v>DISTRITO NACIONAL</v>
      </c>
      <c r="B16" s="145" t="s">
        <v>2659</v>
      </c>
      <c r="C16" s="110">
        <v>44363.214432870373</v>
      </c>
      <c r="D16" s="110" t="s">
        <v>2180</v>
      </c>
      <c r="E16" s="140">
        <v>858</v>
      </c>
      <c r="F16" s="117" t="str">
        <f>VLOOKUP(E16,VIP!$A$2:$O13810,2,0)</f>
        <v>DRBR858</v>
      </c>
      <c r="G16" s="117" t="str">
        <f>VLOOKUP(E16,'LISTADO ATM'!$A$2:$B$897,2,0)</f>
        <v xml:space="preserve">ATM Cooperativa Maestros (COOPNAMA) </v>
      </c>
      <c r="H16" s="117" t="str">
        <f>VLOOKUP(E16,VIP!$A$2:$O18673,7,FALSE)</f>
        <v>Si</v>
      </c>
      <c r="I16" s="117" t="str">
        <f>VLOOKUP(E16,VIP!$A$2:$O10638,8,FALSE)</f>
        <v>No</v>
      </c>
      <c r="J16" s="117" t="str">
        <f>VLOOKUP(E16,VIP!$A$2:$O10588,8,FALSE)</f>
        <v>No</v>
      </c>
      <c r="K16" s="117" t="str">
        <f>VLOOKUP(E16,VIP!$A$2:$O14162,6,0)</f>
        <v>NO</v>
      </c>
      <c r="L16" s="154" t="s">
        <v>2219</v>
      </c>
      <c r="M16" s="156" t="s">
        <v>2551</v>
      </c>
      <c r="N16" s="109" t="s">
        <v>2453</v>
      </c>
      <c r="O16" s="117" t="s">
        <v>2455</v>
      </c>
      <c r="P16" s="117"/>
      <c r="Q16" s="155">
        <v>44363.52076388889</v>
      </c>
      <c r="R16" s="87"/>
      <c r="S16" s="87"/>
      <c r="T16" s="87"/>
      <c r="U16" s="89"/>
      <c r="V16" s="75"/>
    </row>
    <row r="17" spans="1:22" ht="18" x14ac:dyDescent="0.25">
      <c r="A17" s="117" t="str">
        <f>VLOOKUP(E17,'LISTADO ATM'!$A$2:$C$898,3,0)</f>
        <v>NORTE</v>
      </c>
      <c r="B17" s="145" t="s">
        <v>2658</v>
      </c>
      <c r="C17" s="110">
        <v>44363.214733796296</v>
      </c>
      <c r="D17" s="110" t="s">
        <v>2181</v>
      </c>
      <c r="E17" s="140">
        <v>854</v>
      </c>
      <c r="F17" s="117" t="str">
        <f>VLOOKUP(E17,VIP!$A$2:$O13809,2,0)</f>
        <v>DRBR854</v>
      </c>
      <c r="G17" s="117" t="str">
        <f>VLOOKUP(E17,'LISTADO ATM'!$A$2:$B$897,2,0)</f>
        <v xml:space="preserve">ATM Centro Comercial Blanco Batista </v>
      </c>
      <c r="H17" s="117" t="str">
        <f>VLOOKUP(E17,VIP!$A$2:$O18672,7,FALSE)</f>
        <v>Si</v>
      </c>
      <c r="I17" s="117" t="str">
        <f>VLOOKUP(E17,VIP!$A$2:$O10637,8,FALSE)</f>
        <v>Si</v>
      </c>
      <c r="J17" s="117" t="str">
        <f>VLOOKUP(E17,VIP!$A$2:$O10587,8,FALSE)</f>
        <v>Si</v>
      </c>
      <c r="K17" s="117" t="str">
        <f>VLOOKUP(E17,VIP!$A$2:$O14161,6,0)</f>
        <v>NO</v>
      </c>
      <c r="L17" s="154" t="s">
        <v>2219</v>
      </c>
      <c r="M17" s="156" t="s">
        <v>2551</v>
      </c>
      <c r="N17" s="109" t="s">
        <v>2453</v>
      </c>
      <c r="O17" s="117" t="s">
        <v>2548</v>
      </c>
      <c r="P17" s="117"/>
      <c r="Q17" s="155">
        <v>44363.509305555555</v>
      </c>
      <c r="R17" s="87"/>
      <c r="S17" s="87"/>
      <c r="T17" s="87"/>
      <c r="U17" s="89"/>
      <c r="V17" s="75"/>
    </row>
    <row r="18" spans="1:22" ht="18" x14ac:dyDescent="0.25">
      <c r="A18" s="117" t="str">
        <f>VLOOKUP(E18,'LISTADO ATM'!$A$2:$C$898,3,0)</f>
        <v>DISTRITO NACIONAL</v>
      </c>
      <c r="B18" s="145" t="s">
        <v>2674</v>
      </c>
      <c r="C18" s="110">
        <v>44363.280613425923</v>
      </c>
      <c r="D18" s="110" t="s">
        <v>2180</v>
      </c>
      <c r="E18" s="140">
        <v>919</v>
      </c>
      <c r="F18" s="117" t="str">
        <f>VLOOKUP(E18,VIP!$A$2:$O13815,2,0)</f>
        <v>DRBR16F</v>
      </c>
      <c r="G18" s="117" t="str">
        <f>VLOOKUP(E18,'LISTADO ATM'!$A$2:$B$897,2,0)</f>
        <v xml:space="preserve">ATM S/M La Cadena Sarasota </v>
      </c>
      <c r="H18" s="117" t="str">
        <f>VLOOKUP(E18,VIP!$A$2:$O18678,7,FALSE)</f>
        <v>Si</v>
      </c>
      <c r="I18" s="117" t="str">
        <f>VLOOKUP(E18,VIP!$A$2:$O10643,8,FALSE)</f>
        <v>Si</v>
      </c>
      <c r="J18" s="117" t="str">
        <f>VLOOKUP(E18,VIP!$A$2:$O10593,8,FALSE)</f>
        <v>Si</v>
      </c>
      <c r="K18" s="117" t="str">
        <f>VLOOKUP(E18,VIP!$A$2:$O14167,6,0)</f>
        <v>SI</v>
      </c>
      <c r="L18" s="154" t="s">
        <v>2219</v>
      </c>
      <c r="M18" s="156" t="s">
        <v>2551</v>
      </c>
      <c r="N18" s="109" t="s">
        <v>2453</v>
      </c>
      <c r="O18" s="117" t="s">
        <v>2455</v>
      </c>
      <c r="P18" s="117"/>
      <c r="Q18" s="155">
        <v>44363.525439814817</v>
      </c>
      <c r="R18" s="87"/>
      <c r="S18" s="87"/>
      <c r="T18" s="87"/>
      <c r="U18" s="89"/>
      <c r="V18" s="75"/>
    </row>
    <row r="19" spans="1:22" ht="18" x14ac:dyDescent="0.25">
      <c r="A19" s="117" t="str">
        <f>VLOOKUP(E19,'LISTADO ATM'!$A$2:$C$898,3,0)</f>
        <v>DISTRITO NACIONAL</v>
      </c>
      <c r="B19" s="145" t="s">
        <v>2673</v>
      </c>
      <c r="C19" s="110">
        <v>44363.281134259261</v>
      </c>
      <c r="D19" s="110" t="s">
        <v>2180</v>
      </c>
      <c r="E19" s="140">
        <v>953</v>
      </c>
      <c r="F19" s="117" t="str">
        <f>VLOOKUP(E19,VIP!$A$2:$O13814,2,0)</f>
        <v>DRBR01I</v>
      </c>
      <c r="G19" s="117" t="str">
        <f>VLOOKUP(E19,'LISTADO ATM'!$A$2:$B$897,2,0)</f>
        <v xml:space="preserve">ATM Estafeta Dirección General de Pasaportes/Migración </v>
      </c>
      <c r="H19" s="117" t="str">
        <f>VLOOKUP(E19,VIP!$A$2:$O18677,7,FALSE)</f>
        <v>Si</v>
      </c>
      <c r="I19" s="117" t="str">
        <f>VLOOKUP(E19,VIP!$A$2:$O10642,8,FALSE)</f>
        <v>Si</v>
      </c>
      <c r="J19" s="117" t="str">
        <f>VLOOKUP(E19,VIP!$A$2:$O10592,8,FALSE)</f>
        <v>Si</v>
      </c>
      <c r="K19" s="117" t="str">
        <f>VLOOKUP(E19,VIP!$A$2:$O14166,6,0)</f>
        <v>No</v>
      </c>
      <c r="L19" s="154" t="s">
        <v>2219</v>
      </c>
      <c r="M19" s="156" t="s">
        <v>2551</v>
      </c>
      <c r="N19" s="109" t="s">
        <v>2453</v>
      </c>
      <c r="O19" s="117" t="s">
        <v>2455</v>
      </c>
      <c r="P19" s="117"/>
      <c r="Q19" s="155">
        <v>44363.529502314814</v>
      </c>
      <c r="R19" s="87"/>
      <c r="S19" s="87"/>
      <c r="T19" s="87"/>
      <c r="U19" s="89"/>
      <c r="V19" s="75"/>
    </row>
    <row r="20" spans="1:22" ht="18" x14ac:dyDescent="0.25">
      <c r="A20" s="117" t="str">
        <f>VLOOKUP(E20,'LISTADO ATM'!$A$2:$C$898,3,0)</f>
        <v>DISTRITO NACIONAL</v>
      </c>
      <c r="B20" s="145" t="s">
        <v>2670</v>
      </c>
      <c r="C20" s="110">
        <v>44363.282534722224</v>
      </c>
      <c r="D20" s="110" t="s">
        <v>2180</v>
      </c>
      <c r="E20" s="140">
        <v>952</v>
      </c>
      <c r="F20" s="117" t="str">
        <f>VLOOKUP(E20,VIP!$A$2:$O13811,2,0)</f>
        <v>DRBR16L</v>
      </c>
      <c r="G20" s="117" t="str">
        <f>VLOOKUP(E20,'LISTADO ATM'!$A$2:$B$897,2,0)</f>
        <v xml:space="preserve">ATM Alvarez Rivas </v>
      </c>
      <c r="H20" s="117" t="str">
        <f>VLOOKUP(E20,VIP!$A$2:$O18674,7,FALSE)</f>
        <v>Si</v>
      </c>
      <c r="I20" s="117" t="str">
        <f>VLOOKUP(E20,VIP!$A$2:$O10639,8,FALSE)</f>
        <v>Si</v>
      </c>
      <c r="J20" s="117" t="str">
        <f>VLOOKUP(E20,VIP!$A$2:$O10589,8,FALSE)</f>
        <v>Si</v>
      </c>
      <c r="K20" s="117" t="str">
        <f>VLOOKUP(E20,VIP!$A$2:$O14163,6,0)</f>
        <v>NO</v>
      </c>
      <c r="L20" s="154" t="s">
        <v>2219</v>
      </c>
      <c r="M20" s="156" t="s">
        <v>2551</v>
      </c>
      <c r="N20" s="109" t="s">
        <v>2453</v>
      </c>
      <c r="O20" s="117" t="s">
        <v>2455</v>
      </c>
      <c r="P20" s="117"/>
      <c r="Q20" s="155">
        <v>44363.529027777775</v>
      </c>
      <c r="R20" s="87"/>
      <c r="S20" s="87"/>
      <c r="T20" s="87"/>
      <c r="U20" s="89"/>
      <c r="V20" s="75"/>
    </row>
    <row r="21" spans="1:22" ht="18" x14ac:dyDescent="0.25">
      <c r="A21" s="117" t="str">
        <f>VLOOKUP(E21,'LISTADO ATM'!$A$2:$C$898,3,0)</f>
        <v>DISTRITO NACIONAL</v>
      </c>
      <c r="B21" s="145" t="s">
        <v>2669</v>
      </c>
      <c r="C21" s="110">
        <v>44363.283275462964</v>
      </c>
      <c r="D21" s="110" t="s">
        <v>2180</v>
      </c>
      <c r="E21" s="140">
        <v>623</v>
      </c>
      <c r="F21" s="117" t="str">
        <f>VLOOKUP(E21,VIP!$A$2:$O13810,2,0)</f>
        <v>DRBR623</v>
      </c>
      <c r="G21" s="117" t="str">
        <f>VLOOKUP(E21,'LISTADO ATM'!$A$2:$B$897,2,0)</f>
        <v xml:space="preserve">ATM Operaciones Especiales (Manoguayabo) </v>
      </c>
      <c r="H21" s="117" t="str">
        <f>VLOOKUP(E21,VIP!$A$2:$O18673,7,FALSE)</f>
        <v>Si</v>
      </c>
      <c r="I21" s="117" t="str">
        <f>VLOOKUP(E21,VIP!$A$2:$O10638,8,FALSE)</f>
        <v>Si</v>
      </c>
      <c r="J21" s="117" t="str">
        <f>VLOOKUP(E21,VIP!$A$2:$O10588,8,FALSE)</f>
        <v>Si</v>
      </c>
      <c r="K21" s="117" t="str">
        <f>VLOOKUP(E21,VIP!$A$2:$O14162,6,0)</f>
        <v>No</v>
      </c>
      <c r="L21" s="154" t="s">
        <v>2219</v>
      </c>
      <c r="M21" s="156" t="s">
        <v>2551</v>
      </c>
      <c r="N21" s="109" t="s">
        <v>2453</v>
      </c>
      <c r="O21" s="117" t="s">
        <v>2455</v>
      </c>
      <c r="P21" s="117"/>
      <c r="Q21" s="155">
        <v>44363.522824074076</v>
      </c>
      <c r="R21" s="87"/>
      <c r="S21" s="87"/>
      <c r="T21" s="87"/>
      <c r="U21" s="89"/>
      <c r="V21" s="75"/>
    </row>
    <row r="22" spans="1:22" ht="18" x14ac:dyDescent="0.25">
      <c r="A22" s="117" t="str">
        <f>VLOOKUP(E22,'LISTADO ATM'!$A$2:$C$898,3,0)</f>
        <v>NORTE</v>
      </c>
      <c r="B22" s="145" t="s">
        <v>2691</v>
      </c>
      <c r="C22" s="110">
        <v>44363.49858796296</v>
      </c>
      <c r="D22" s="110" t="s">
        <v>2181</v>
      </c>
      <c r="E22" s="140">
        <v>283</v>
      </c>
      <c r="F22" s="117" t="str">
        <f>VLOOKUP(E22,VIP!$A$2:$O13827,2,0)</f>
        <v>DRBR283</v>
      </c>
      <c r="G22" s="117" t="str">
        <f>VLOOKUP(E22,'LISTADO ATM'!$A$2:$B$897,2,0)</f>
        <v xml:space="preserve">ATM Oficina Nibaje </v>
      </c>
      <c r="H22" s="117" t="str">
        <f>VLOOKUP(E22,VIP!$A$2:$O18690,7,FALSE)</f>
        <v>Si</v>
      </c>
      <c r="I22" s="117" t="str">
        <f>VLOOKUP(E22,VIP!$A$2:$O10655,8,FALSE)</f>
        <v>Si</v>
      </c>
      <c r="J22" s="117" t="str">
        <f>VLOOKUP(E22,VIP!$A$2:$O10605,8,FALSE)</f>
        <v>Si</v>
      </c>
      <c r="K22" s="117" t="str">
        <f>VLOOKUP(E22,VIP!$A$2:$O14179,6,0)</f>
        <v>NO</v>
      </c>
      <c r="L22" s="154" t="s">
        <v>2219</v>
      </c>
      <c r="M22" s="156" t="s">
        <v>2551</v>
      </c>
      <c r="N22" s="109" t="s">
        <v>2453</v>
      </c>
      <c r="O22" s="117" t="s">
        <v>2571</v>
      </c>
      <c r="P22" s="117"/>
      <c r="Q22" s="155">
        <v>44363.754166666666</v>
      </c>
      <c r="R22" s="87"/>
      <c r="S22" s="87"/>
      <c r="T22" s="87"/>
      <c r="U22" s="89"/>
      <c r="V22" s="75"/>
    </row>
    <row r="23" spans="1:22" ht="18" x14ac:dyDescent="0.25">
      <c r="A23" s="117" t="str">
        <f>VLOOKUP(E23,'LISTADO ATM'!$A$2:$C$898,3,0)</f>
        <v>SUR</v>
      </c>
      <c r="B23" s="145" t="s">
        <v>2689</v>
      </c>
      <c r="C23" s="110">
        <v>44363.501423611109</v>
      </c>
      <c r="D23" s="110" t="s">
        <v>2180</v>
      </c>
      <c r="E23" s="140">
        <v>301</v>
      </c>
      <c r="F23" s="117" t="str">
        <f>VLOOKUP(E23,VIP!$A$2:$O13825,2,0)</f>
        <v>DRBR301</v>
      </c>
      <c r="G23" s="117" t="str">
        <f>VLOOKUP(E23,'LISTADO ATM'!$A$2:$B$897,2,0)</f>
        <v xml:space="preserve">ATM UNP Alfa y Omega (Barahona) </v>
      </c>
      <c r="H23" s="117" t="str">
        <f>VLOOKUP(E23,VIP!$A$2:$O18688,7,FALSE)</f>
        <v>Si</v>
      </c>
      <c r="I23" s="117" t="str">
        <f>VLOOKUP(E23,VIP!$A$2:$O10653,8,FALSE)</f>
        <v>Si</v>
      </c>
      <c r="J23" s="117" t="str">
        <f>VLOOKUP(E23,VIP!$A$2:$O10603,8,FALSE)</f>
        <v>Si</v>
      </c>
      <c r="K23" s="117" t="str">
        <f>VLOOKUP(E23,VIP!$A$2:$O14177,6,0)</f>
        <v>NO</v>
      </c>
      <c r="L23" s="154" t="s">
        <v>2219</v>
      </c>
      <c r="M23" s="156" t="s">
        <v>2551</v>
      </c>
      <c r="N23" s="109" t="s">
        <v>2559</v>
      </c>
      <c r="O23" s="117" t="s">
        <v>2455</v>
      </c>
      <c r="P23" s="117"/>
      <c r="Q23" s="155">
        <v>44363.758333333331</v>
      </c>
      <c r="R23" s="87"/>
      <c r="S23" s="87"/>
      <c r="T23" s="87"/>
      <c r="U23" s="89"/>
      <c r="V23" s="75"/>
    </row>
    <row r="24" spans="1:22" ht="18" x14ac:dyDescent="0.25">
      <c r="A24" s="117" t="str">
        <f>VLOOKUP(E24,'LISTADO ATM'!$A$2:$C$898,3,0)</f>
        <v>ESTE</v>
      </c>
      <c r="B24" s="145" t="s">
        <v>2687</v>
      </c>
      <c r="C24" s="110">
        <v>44363.503912037035</v>
      </c>
      <c r="D24" s="110" t="s">
        <v>2180</v>
      </c>
      <c r="E24" s="140">
        <v>859</v>
      </c>
      <c r="F24" s="117" t="str">
        <f>VLOOKUP(E24,VIP!$A$2:$O13823,2,0)</f>
        <v>DRBR859</v>
      </c>
      <c r="G24" s="117" t="str">
        <f>VLOOKUP(E24,'LISTADO ATM'!$A$2:$B$897,2,0)</f>
        <v xml:space="preserve">ATM Hotel Vista Sol (Punta Cana) </v>
      </c>
      <c r="H24" s="117" t="str">
        <f>VLOOKUP(E24,VIP!$A$2:$O18686,7,FALSE)</f>
        <v>Si</v>
      </c>
      <c r="I24" s="117" t="str">
        <f>VLOOKUP(E24,VIP!$A$2:$O10651,8,FALSE)</f>
        <v>Si</v>
      </c>
      <c r="J24" s="117" t="str">
        <f>VLOOKUP(E24,VIP!$A$2:$O10601,8,FALSE)</f>
        <v>Si</v>
      </c>
      <c r="K24" s="117" t="str">
        <f>VLOOKUP(E24,VIP!$A$2:$O14175,6,0)</f>
        <v>NO</v>
      </c>
      <c r="L24" s="154" t="s">
        <v>2219</v>
      </c>
      <c r="M24" s="156" t="s">
        <v>2551</v>
      </c>
      <c r="N24" s="109" t="s">
        <v>2559</v>
      </c>
      <c r="O24" s="117" t="s">
        <v>2455</v>
      </c>
      <c r="P24" s="117"/>
      <c r="Q24" s="155">
        <v>44363.700694444444</v>
      </c>
      <c r="R24" s="87"/>
      <c r="S24" s="87"/>
      <c r="T24" s="87"/>
      <c r="U24" s="89"/>
      <c r="V24" s="75"/>
    </row>
    <row r="25" spans="1:22" ht="18" x14ac:dyDescent="0.25">
      <c r="A25" s="117" t="str">
        <f>VLOOKUP(E25,'LISTADO ATM'!$A$2:$C$898,3,0)</f>
        <v>SUR</v>
      </c>
      <c r="B25" s="145" t="s">
        <v>2619</v>
      </c>
      <c r="C25" s="110">
        <v>44362.540254629632</v>
      </c>
      <c r="D25" s="110" t="s">
        <v>2180</v>
      </c>
      <c r="E25" s="140">
        <v>677</v>
      </c>
      <c r="F25" s="117" t="str">
        <f>VLOOKUP(E25,VIP!$A$2:$O13786,2,0)</f>
        <v>DRBR677</v>
      </c>
      <c r="G25" s="117" t="str">
        <f>VLOOKUP(E25,'LISTADO ATM'!$A$2:$B$897,2,0)</f>
        <v>ATM PBG Villa Jaragua</v>
      </c>
      <c r="H25" s="117" t="str">
        <f>VLOOKUP(E25,VIP!$A$2:$O18649,7,FALSE)</f>
        <v>Si</v>
      </c>
      <c r="I25" s="117" t="str">
        <f>VLOOKUP(E25,VIP!$A$2:$O10614,8,FALSE)</f>
        <v>Si</v>
      </c>
      <c r="J25" s="117" t="str">
        <f>VLOOKUP(E25,VIP!$A$2:$O10564,8,FALSE)</f>
        <v>Si</v>
      </c>
      <c r="K25" s="117" t="str">
        <f>VLOOKUP(E25,VIP!$A$2:$O14138,6,0)</f>
        <v>SI</v>
      </c>
      <c r="L25" s="110" t="s">
        <v>2581</v>
      </c>
      <c r="M25" s="156" t="s">
        <v>2551</v>
      </c>
      <c r="N25" s="109" t="s">
        <v>2559</v>
      </c>
      <c r="O25" s="117" t="s">
        <v>2455</v>
      </c>
      <c r="P25" s="117"/>
      <c r="Q25" s="155">
        <v>44363.528344907405</v>
      </c>
      <c r="R25" s="87"/>
      <c r="S25" s="87"/>
      <c r="T25" s="87"/>
      <c r="U25" s="89"/>
      <c r="V25" s="75"/>
    </row>
    <row r="26" spans="1:22" ht="18" x14ac:dyDescent="0.25">
      <c r="A26" s="117" t="str">
        <f>VLOOKUP(E26,'LISTADO ATM'!$A$2:$C$898,3,0)</f>
        <v>DISTRITO NACIONAL</v>
      </c>
      <c r="B26" s="145" t="s">
        <v>2649</v>
      </c>
      <c r="C26" s="110">
        <v>44362.890729166669</v>
      </c>
      <c r="D26" s="110" t="s">
        <v>2180</v>
      </c>
      <c r="E26" s="140">
        <v>622</v>
      </c>
      <c r="F26" s="117" t="str">
        <f>VLOOKUP(E26,VIP!$A$2:$O13827,2,0)</f>
        <v>DRBR622</v>
      </c>
      <c r="G26" s="117" t="str">
        <f>VLOOKUP(E26,'LISTADO ATM'!$A$2:$B$897,2,0)</f>
        <v xml:space="preserve">ATM Ayuntamiento D.N. </v>
      </c>
      <c r="H26" s="117" t="str">
        <f>VLOOKUP(E26,VIP!$A$2:$O18690,7,FALSE)</f>
        <v>Si</v>
      </c>
      <c r="I26" s="117" t="str">
        <f>VLOOKUP(E26,VIP!$A$2:$O10655,8,FALSE)</f>
        <v>Si</v>
      </c>
      <c r="J26" s="117" t="str">
        <f>VLOOKUP(E26,VIP!$A$2:$O10605,8,FALSE)</f>
        <v>Si</v>
      </c>
      <c r="K26" s="117" t="str">
        <f>VLOOKUP(E26,VIP!$A$2:$O14179,6,0)</f>
        <v>NO</v>
      </c>
      <c r="L26" s="154" t="s">
        <v>2245</v>
      </c>
      <c r="M26" s="156" t="s">
        <v>2551</v>
      </c>
      <c r="N26" s="109" t="s">
        <v>2453</v>
      </c>
      <c r="O26" s="117" t="s">
        <v>2455</v>
      </c>
      <c r="P26" s="117"/>
      <c r="Q26" s="155">
        <v>44363.529074074075</v>
      </c>
      <c r="R26" s="87"/>
      <c r="S26" s="87"/>
      <c r="T26" s="87"/>
      <c r="U26" s="89"/>
      <c r="V26" s="75"/>
    </row>
    <row r="27" spans="1:22" ht="18" x14ac:dyDescent="0.25">
      <c r="A27" s="117" t="str">
        <f>VLOOKUP(E27,'LISTADO ATM'!$A$2:$C$898,3,0)</f>
        <v>NORTE</v>
      </c>
      <c r="B27" s="145" t="s">
        <v>2605</v>
      </c>
      <c r="C27" s="110">
        <v>44362.648148148146</v>
      </c>
      <c r="D27" s="110" t="s">
        <v>2470</v>
      </c>
      <c r="E27" s="140">
        <v>288</v>
      </c>
      <c r="F27" s="117" t="str">
        <f>VLOOKUP(E27,VIP!$A$2:$O13765,2,0)</f>
        <v>DRBR288</v>
      </c>
      <c r="G27" s="117" t="str">
        <f>VLOOKUP(E27,'LISTADO ATM'!$A$2:$B$897,2,0)</f>
        <v xml:space="preserve">ATM Oficina Camino Real II (Puerto Plata) </v>
      </c>
      <c r="H27" s="117" t="str">
        <f>VLOOKUP(E27,VIP!$A$2:$O18628,7,FALSE)</f>
        <v>N/A</v>
      </c>
      <c r="I27" s="117" t="str">
        <f>VLOOKUP(E27,VIP!$A$2:$O10593,8,FALSE)</f>
        <v>N/A</v>
      </c>
      <c r="J27" s="117" t="str">
        <f>VLOOKUP(E27,VIP!$A$2:$O10543,8,FALSE)</f>
        <v>N/A</v>
      </c>
      <c r="K27" s="117" t="str">
        <f>VLOOKUP(E27,VIP!$A$2:$O14117,6,0)</f>
        <v>N/A</v>
      </c>
      <c r="L27" s="154" t="s">
        <v>2606</v>
      </c>
      <c r="M27" s="156" t="s">
        <v>2551</v>
      </c>
      <c r="N27" s="109" t="s">
        <v>2453</v>
      </c>
      <c r="O27" s="117" t="s">
        <v>2471</v>
      </c>
      <c r="P27" s="117"/>
      <c r="Q27" s="155">
        <v>44363.544641203705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DISTRITO NACIONAL</v>
      </c>
      <c r="B28" s="145" t="s">
        <v>2588</v>
      </c>
      <c r="C28" s="110">
        <v>44362.401585648149</v>
      </c>
      <c r="D28" s="110" t="s">
        <v>2449</v>
      </c>
      <c r="E28" s="140">
        <v>738</v>
      </c>
      <c r="F28" s="117" t="str">
        <f>VLOOKUP(E28,VIP!$A$2:$O13743,2,0)</f>
        <v>DRBR24S</v>
      </c>
      <c r="G28" s="117" t="str">
        <f>VLOOKUP(E28,'LISTADO ATM'!$A$2:$B$897,2,0)</f>
        <v xml:space="preserve">ATM Zona Franca Los Alcarrizos </v>
      </c>
      <c r="H28" s="117" t="str">
        <f>VLOOKUP(E28,VIP!$A$2:$O18606,7,FALSE)</f>
        <v>Si</v>
      </c>
      <c r="I28" s="117" t="str">
        <f>VLOOKUP(E28,VIP!$A$2:$O10571,8,FALSE)</f>
        <v>Si</v>
      </c>
      <c r="J28" s="117" t="str">
        <f>VLOOKUP(E28,VIP!$A$2:$O10521,8,FALSE)</f>
        <v>Si</v>
      </c>
      <c r="K28" s="117" t="str">
        <f>VLOOKUP(E28,VIP!$A$2:$O14095,6,0)</f>
        <v>NO</v>
      </c>
      <c r="L28" s="154" t="s">
        <v>2568</v>
      </c>
      <c r="M28" s="156" t="s">
        <v>2551</v>
      </c>
      <c r="N28" s="109" t="s">
        <v>2453</v>
      </c>
      <c r="O28" s="117" t="s">
        <v>2454</v>
      </c>
      <c r="P28" s="117"/>
      <c r="Q28" s="155">
        <v>44363.545011574075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DISTRITO NACIONAL</v>
      </c>
      <c r="B29" s="145" t="s">
        <v>2622</v>
      </c>
      <c r="C29" s="110">
        <v>44362.515370370369</v>
      </c>
      <c r="D29" s="110" t="s">
        <v>2470</v>
      </c>
      <c r="E29" s="140">
        <v>39</v>
      </c>
      <c r="F29" s="117" t="str">
        <f>VLOOKUP(E29,VIP!$A$2:$O13793,2,0)</f>
        <v>DRBR039</v>
      </c>
      <c r="G29" s="117" t="str">
        <f>VLOOKUP(E29,'LISTADO ATM'!$A$2:$B$897,2,0)</f>
        <v xml:space="preserve">ATM Oficina Ovando </v>
      </c>
      <c r="H29" s="117" t="str">
        <f>VLOOKUP(E29,VIP!$A$2:$O18656,7,FALSE)</f>
        <v>Si</v>
      </c>
      <c r="I29" s="117" t="str">
        <f>VLOOKUP(E29,VIP!$A$2:$O10621,8,FALSE)</f>
        <v>No</v>
      </c>
      <c r="J29" s="117" t="str">
        <f>VLOOKUP(E29,VIP!$A$2:$O10571,8,FALSE)</f>
        <v>No</v>
      </c>
      <c r="K29" s="117" t="str">
        <f>VLOOKUP(E29,VIP!$A$2:$O14145,6,0)</f>
        <v>NO</v>
      </c>
      <c r="L29" s="154" t="s">
        <v>2568</v>
      </c>
      <c r="M29" s="156" t="s">
        <v>2551</v>
      </c>
      <c r="N29" s="109" t="s">
        <v>2453</v>
      </c>
      <c r="O29" s="117" t="s">
        <v>2471</v>
      </c>
      <c r="P29" s="117"/>
      <c r="Q29" s="155">
        <v>44363.545532407406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DISTRITO NACIONAL</v>
      </c>
      <c r="B30" s="145" t="s">
        <v>2598</v>
      </c>
      <c r="C30" s="110">
        <v>44362.705636574072</v>
      </c>
      <c r="D30" s="110" t="s">
        <v>2180</v>
      </c>
      <c r="E30" s="140">
        <v>241</v>
      </c>
      <c r="F30" s="117" t="str">
        <f>VLOOKUP(E30,VIP!$A$2:$O13757,2,0)</f>
        <v>DRBR241</v>
      </c>
      <c r="G30" s="117" t="str">
        <f>VLOOKUP(E30,'LISTADO ATM'!$A$2:$B$897,2,0)</f>
        <v xml:space="preserve">ATM Palacio Nacional (Presidencia) </v>
      </c>
      <c r="H30" s="117" t="str">
        <f>VLOOKUP(E30,VIP!$A$2:$O18620,7,FALSE)</f>
        <v>Si</v>
      </c>
      <c r="I30" s="117" t="str">
        <f>VLOOKUP(E30,VIP!$A$2:$O10585,8,FALSE)</f>
        <v>Si</v>
      </c>
      <c r="J30" s="117" t="str">
        <f>VLOOKUP(E30,VIP!$A$2:$O10535,8,FALSE)</f>
        <v>Si</v>
      </c>
      <c r="K30" s="117" t="str">
        <f>VLOOKUP(E30,VIP!$A$2:$O14109,6,0)</f>
        <v>NO</v>
      </c>
      <c r="L30" s="154" t="s">
        <v>2568</v>
      </c>
      <c r="M30" s="156" t="s">
        <v>2551</v>
      </c>
      <c r="N30" s="109" t="s">
        <v>2453</v>
      </c>
      <c r="O30" s="117" t="s">
        <v>2455</v>
      </c>
      <c r="P30" s="117"/>
      <c r="Q30" s="155">
        <v>44363.546053240738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ESTE</v>
      </c>
      <c r="B31" s="145" t="s">
        <v>2595</v>
      </c>
      <c r="C31" s="110">
        <v>44362.710972222223</v>
      </c>
      <c r="D31" s="110" t="s">
        <v>2449</v>
      </c>
      <c r="E31" s="140">
        <v>399</v>
      </c>
      <c r="F31" s="117" t="str">
        <f>VLOOKUP(E31,VIP!$A$2:$O13753,2,0)</f>
        <v>DRBR399</v>
      </c>
      <c r="G31" s="117" t="str">
        <f>VLOOKUP(E31,'LISTADO ATM'!$A$2:$B$897,2,0)</f>
        <v xml:space="preserve">ATM Oficina La Romana II </v>
      </c>
      <c r="H31" s="117" t="str">
        <f>VLOOKUP(E31,VIP!$A$2:$O18616,7,FALSE)</f>
        <v>Si</v>
      </c>
      <c r="I31" s="117" t="str">
        <f>VLOOKUP(E31,VIP!$A$2:$O10581,8,FALSE)</f>
        <v>Si</v>
      </c>
      <c r="J31" s="117" t="str">
        <f>VLOOKUP(E31,VIP!$A$2:$O10531,8,FALSE)</f>
        <v>Si</v>
      </c>
      <c r="K31" s="117" t="str">
        <f>VLOOKUP(E31,VIP!$A$2:$O14105,6,0)</f>
        <v>NO</v>
      </c>
      <c r="L31" s="154" t="s">
        <v>2568</v>
      </c>
      <c r="M31" s="156" t="s">
        <v>2551</v>
      </c>
      <c r="N31" s="109" t="s">
        <v>2453</v>
      </c>
      <c r="O31" s="117" t="s">
        <v>2454</v>
      </c>
      <c r="P31" s="117"/>
      <c r="Q31" s="155">
        <v>44363.544722222221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SUR</v>
      </c>
      <c r="B32" s="145" t="s">
        <v>2584</v>
      </c>
      <c r="C32" s="110">
        <v>44361.724872685183</v>
      </c>
      <c r="D32" s="110" t="s">
        <v>2470</v>
      </c>
      <c r="E32" s="140">
        <v>252</v>
      </c>
      <c r="F32" s="117" t="str">
        <f>VLOOKUP(E32,VIP!$A$2:$O13725,2,0)</f>
        <v>DRBR252</v>
      </c>
      <c r="G32" s="117" t="str">
        <f>VLOOKUP(E32,'LISTADO ATM'!$A$2:$B$897,2,0)</f>
        <v xml:space="preserve">ATM Banco Agrícola (Barahona) </v>
      </c>
      <c r="H32" s="117" t="str">
        <f>VLOOKUP(E32,VIP!$A$2:$O18588,7,FALSE)</f>
        <v>Si</v>
      </c>
      <c r="I32" s="117" t="str">
        <f>VLOOKUP(E32,VIP!$A$2:$O10553,8,FALSE)</f>
        <v>Si</v>
      </c>
      <c r="J32" s="117" t="str">
        <f>VLOOKUP(E32,VIP!$A$2:$O10503,8,FALSE)</f>
        <v>Si</v>
      </c>
      <c r="K32" s="117" t="str">
        <f>VLOOKUP(E32,VIP!$A$2:$O14077,6,0)</f>
        <v>NO</v>
      </c>
      <c r="L32" s="110" t="s">
        <v>2442</v>
      </c>
      <c r="M32" s="156" t="s">
        <v>2551</v>
      </c>
      <c r="N32" s="109" t="s">
        <v>2453</v>
      </c>
      <c r="O32" s="117" t="s">
        <v>2471</v>
      </c>
      <c r="P32" s="117"/>
      <c r="Q32" s="155">
        <v>44363.548796296294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DISTRITO NACIONAL</v>
      </c>
      <c r="B33" s="145" t="s">
        <v>2585</v>
      </c>
      <c r="C33" s="110">
        <v>44362.441828703704</v>
      </c>
      <c r="D33" s="110" t="s">
        <v>2470</v>
      </c>
      <c r="E33" s="140">
        <v>911</v>
      </c>
      <c r="F33" s="117" t="str">
        <f>VLOOKUP(E33,VIP!$A$2:$O13813,2,0)</f>
        <v>DRBR911</v>
      </c>
      <c r="G33" s="117" t="str">
        <f>VLOOKUP(E33,'LISTADO ATM'!$A$2:$B$897,2,0)</f>
        <v xml:space="preserve">ATM Oficina Venezuela II </v>
      </c>
      <c r="H33" s="117" t="str">
        <f>VLOOKUP(E33,VIP!$A$2:$O18676,7,FALSE)</f>
        <v>Si</v>
      </c>
      <c r="I33" s="117" t="str">
        <f>VLOOKUP(E33,VIP!$A$2:$O10641,8,FALSE)</f>
        <v>Si</v>
      </c>
      <c r="J33" s="117" t="str">
        <f>VLOOKUP(E33,VIP!$A$2:$O10591,8,FALSE)</f>
        <v>Si</v>
      </c>
      <c r="K33" s="117" t="str">
        <f>VLOOKUP(E33,VIP!$A$2:$O14165,6,0)</f>
        <v>SI</v>
      </c>
      <c r="L33" s="154" t="s">
        <v>2442</v>
      </c>
      <c r="M33" s="156" t="s">
        <v>2551</v>
      </c>
      <c r="N33" s="109" t="s">
        <v>2453</v>
      </c>
      <c r="O33" s="117" t="s">
        <v>2471</v>
      </c>
      <c r="P33" s="117"/>
      <c r="Q33" s="155">
        <v>44363.550486111111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45" t="s">
        <v>2603</v>
      </c>
      <c r="C34" s="110">
        <v>44362.6797337963</v>
      </c>
      <c r="D34" s="110" t="s">
        <v>2449</v>
      </c>
      <c r="E34" s="140">
        <v>227</v>
      </c>
      <c r="F34" s="117" t="str">
        <f>VLOOKUP(E34,VIP!$A$2:$O13763,2,0)</f>
        <v>DRBR227</v>
      </c>
      <c r="G34" s="117" t="str">
        <f>VLOOKUP(E34,'LISTADO ATM'!$A$2:$B$897,2,0)</f>
        <v xml:space="preserve">ATM S/M Bravo Av. Enriquillo </v>
      </c>
      <c r="H34" s="117" t="str">
        <f>VLOOKUP(E34,VIP!$A$2:$O18626,7,FALSE)</f>
        <v>Si</v>
      </c>
      <c r="I34" s="117" t="str">
        <f>VLOOKUP(E34,VIP!$A$2:$O10591,8,FALSE)</f>
        <v>Si</v>
      </c>
      <c r="J34" s="117" t="str">
        <f>VLOOKUP(E34,VIP!$A$2:$O10541,8,FALSE)</f>
        <v>Si</v>
      </c>
      <c r="K34" s="117" t="str">
        <f>VLOOKUP(E34,VIP!$A$2:$O14115,6,0)</f>
        <v>NO</v>
      </c>
      <c r="L34" s="154" t="s">
        <v>2442</v>
      </c>
      <c r="M34" s="156" t="s">
        <v>2551</v>
      </c>
      <c r="N34" s="109" t="s">
        <v>2453</v>
      </c>
      <c r="O34" s="117" t="s">
        <v>2454</v>
      </c>
      <c r="P34" s="117"/>
      <c r="Q34" s="155">
        <v>44363.546967592592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45" t="s">
        <v>2596</v>
      </c>
      <c r="C35" s="110">
        <v>44362.70994212963</v>
      </c>
      <c r="D35" s="110" t="s">
        <v>2449</v>
      </c>
      <c r="E35" s="140">
        <v>971</v>
      </c>
      <c r="F35" s="117" t="str">
        <f>VLOOKUP(E35,VIP!$A$2:$O13754,2,0)</f>
        <v>DRBR24U</v>
      </c>
      <c r="G35" s="117" t="str">
        <f>VLOOKUP(E35,'LISTADO ATM'!$A$2:$B$897,2,0)</f>
        <v xml:space="preserve">ATM Club Banreservas I </v>
      </c>
      <c r="H35" s="117" t="str">
        <f>VLOOKUP(E35,VIP!$A$2:$O18617,7,FALSE)</f>
        <v>Si</v>
      </c>
      <c r="I35" s="117" t="str">
        <f>VLOOKUP(E35,VIP!$A$2:$O10582,8,FALSE)</f>
        <v>Si</v>
      </c>
      <c r="J35" s="117" t="str">
        <f>VLOOKUP(E35,VIP!$A$2:$O10532,8,FALSE)</f>
        <v>Si</v>
      </c>
      <c r="K35" s="117" t="str">
        <f>VLOOKUP(E35,VIP!$A$2:$O14106,6,0)</f>
        <v>NO</v>
      </c>
      <c r="L35" s="154" t="s">
        <v>2442</v>
      </c>
      <c r="M35" s="156" t="s">
        <v>2551</v>
      </c>
      <c r="N35" s="109" t="s">
        <v>2453</v>
      </c>
      <c r="O35" s="117" t="s">
        <v>2454</v>
      </c>
      <c r="P35" s="117"/>
      <c r="Q35" s="155">
        <v>44363.551770833335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NORTE</v>
      </c>
      <c r="B36" s="145" t="s">
        <v>2635</v>
      </c>
      <c r="C36" s="110">
        <v>44362.950254629628</v>
      </c>
      <c r="D36" s="110" t="s">
        <v>2470</v>
      </c>
      <c r="E36" s="140">
        <v>144</v>
      </c>
      <c r="F36" s="117" t="str">
        <f>VLOOKUP(E36,VIP!$A$2:$O13811,2,0)</f>
        <v>DRBR144</v>
      </c>
      <c r="G36" s="117" t="str">
        <f>VLOOKUP(E36,'LISTADO ATM'!$A$2:$B$897,2,0)</f>
        <v xml:space="preserve">ATM Oficina Villa Altagracia </v>
      </c>
      <c r="H36" s="117" t="str">
        <f>VLOOKUP(E36,VIP!$A$2:$O18674,7,FALSE)</f>
        <v>Si</v>
      </c>
      <c r="I36" s="117" t="str">
        <f>VLOOKUP(E36,VIP!$A$2:$O10639,8,FALSE)</f>
        <v>Si</v>
      </c>
      <c r="J36" s="117" t="str">
        <f>VLOOKUP(E36,VIP!$A$2:$O10589,8,FALSE)</f>
        <v>Si</v>
      </c>
      <c r="K36" s="117" t="str">
        <f>VLOOKUP(E36,VIP!$A$2:$O14163,6,0)</f>
        <v>SI</v>
      </c>
      <c r="L36" s="154" t="s">
        <v>2442</v>
      </c>
      <c r="M36" s="156" t="s">
        <v>2551</v>
      </c>
      <c r="N36" s="109" t="s">
        <v>2453</v>
      </c>
      <c r="O36" s="117" t="s">
        <v>2600</v>
      </c>
      <c r="P36" s="117"/>
      <c r="Q36" s="155">
        <v>44363.548263888886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DISTRITO NACIONAL</v>
      </c>
      <c r="B37" s="108" t="s">
        <v>2661</v>
      </c>
      <c r="C37" s="110">
        <v>44363.066967592589</v>
      </c>
      <c r="D37" s="110" t="s">
        <v>2449</v>
      </c>
      <c r="E37" s="140">
        <v>575</v>
      </c>
      <c r="F37" s="117" t="str">
        <f>VLOOKUP(E37,VIP!$A$2:$O13812,2,0)</f>
        <v>DRBR16P</v>
      </c>
      <c r="G37" s="117" t="str">
        <f>VLOOKUP(E37,'LISTADO ATM'!$A$2:$B$897,2,0)</f>
        <v xml:space="preserve">ATM EDESUR Tiradentes </v>
      </c>
      <c r="H37" s="117" t="str">
        <f>VLOOKUP(E37,VIP!$A$2:$O18675,7,FALSE)</f>
        <v>Si</v>
      </c>
      <c r="I37" s="117" t="str">
        <f>VLOOKUP(E37,VIP!$A$2:$O10640,8,FALSE)</f>
        <v>Si</v>
      </c>
      <c r="J37" s="117" t="str">
        <f>VLOOKUP(E37,VIP!$A$2:$O10590,8,FALSE)</f>
        <v>Si</v>
      </c>
      <c r="K37" s="117" t="str">
        <f>VLOOKUP(E37,VIP!$A$2:$O14164,6,0)</f>
        <v>NO</v>
      </c>
      <c r="L37" s="154" t="s">
        <v>2442</v>
      </c>
      <c r="M37" s="156" t="s">
        <v>2551</v>
      </c>
      <c r="N37" s="109" t="s">
        <v>2453</v>
      </c>
      <c r="O37" s="117" t="s">
        <v>2454</v>
      </c>
      <c r="P37" s="117"/>
      <c r="Q37" s="155">
        <v>44363.546793981484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08" t="s">
        <v>2707</v>
      </c>
      <c r="C38" s="110">
        <v>44363.344537037039</v>
      </c>
      <c r="D38" s="110" t="s">
        <v>2449</v>
      </c>
      <c r="E38" s="140">
        <v>406</v>
      </c>
      <c r="F38" s="117" t="str">
        <f>VLOOKUP(E38,VIP!$A$2:$O13843,2,0)</f>
        <v>DRBR406</v>
      </c>
      <c r="G38" s="117" t="str">
        <f>VLOOKUP(E38,'LISTADO ATM'!$A$2:$B$897,2,0)</f>
        <v xml:space="preserve">ATM UNP Plaza Lama Máximo Gómez </v>
      </c>
      <c r="H38" s="117" t="str">
        <f>VLOOKUP(E38,VIP!$A$2:$O18706,7,FALSE)</f>
        <v>Si</v>
      </c>
      <c r="I38" s="117" t="str">
        <f>VLOOKUP(E38,VIP!$A$2:$O10671,8,FALSE)</f>
        <v>Si</v>
      </c>
      <c r="J38" s="117" t="str">
        <f>VLOOKUP(E38,VIP!$A$2:$O10621,8,FALSE)</f>
        <v>Si</v>
      </c>
      <c r="K38" s="117" t="str">
        <f>VLOOKUP(E38,VIP!$A$2:$O14195,6,0)</f>
        <v>SI</v>
      </c>
      <c r="L38" s="154" t="s">
        <v>2442</v>
      </c>
      <c r="M38" s="156" t="s">
        <v>2551</v>
      </c>
      <c r="N38" s="109" t="s">
        <v>2453</v>
      </c>
      <c r="O38" s="117" t="s">
        <v>2454</v>
      </c>
      <c r="P38" s="117"/>
      <c r="Q38" s="155">
        <v>44363.611226851855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DISTRITO NACIONAL</v>
      </c>
      <c r="B39" s="108" t="s">
        <v>2705</v>
      </c>
      <c r="C39" s="110">
        <v>44363.394224537034</v>
      </c>
      <c r="D39" s="110" t="s">
        <v>2449</v>
      </c>
      <c r="E39" s="140">
        <v>709</v>
      </c>
      <c r="F39" s="117" t="str">
        <f>VLOOKUP(E39,VIP!$A$2:$O13841,2,0)</f>
        <v>DRBR01N</v>
      </c>
      <c r="G39" s="117" t="str">
        <f>VLOOKUP(E39,'LISTADO ATM'!$A$2:$B$897,2,0)</f>
        <v xml:space="preserve">ATM Seguros Maestro SEMMA  </v>
      </c>
      <c r="H39" s="117" t="str">
        <f>VLOOKUP(E39,VIP!$A$2:$O18704,7,FALSE)</f>
        <v>Si</v>
      </c>
      <c r="I39" s="117" t="str">
        <f>VLOOKUP(E39,VIP!$A$2:$O10669,8,FALSE)</f>
        <v>Si</v>
      </c>
      <c r="J39" s="117" t="str">
        <f>VLOOKUP(E39,VIP!$A$2:$O10619,8,FALSE)</f>
        <v>Si</v>
      </c>
      <c r="K39" s="117" t="str">
        <f>VLOOKUP(E39,VIP!$A$2:$O14193,6,0)</f>
        <v>NO</v>
      </c>
      <c r="L39" s="154" t="s">
        <v>2442</v>
      </c>
      <c r="M39" s="156" t="s">
        <v>2551</v>
      </c>
      <c r="N39" s="109" t="s">
        <v>2453</v>
      </c>
      <c r="O39" s="117" t="s">
        <v>2454</v>
      </c>
      <c r="P39" s="117"/>
      <c r="Q39" s="155">
        <v>44363.602673611109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NORTE</v>
      </c>
      <c r="B40" s="108" t="s">
        <v>2703</v>
      </c>
      <c r="C40" s="110">
        <v>44363.398888888885</v>
      </c>
      <c r="D40" s="110" t="s">
        <v>2470</v>
      </c>
      <c r="E40" s="140">
        <v>228</v>
      </c>
      <c r="F40" s="117" t="str">
        <f>VLOOKUP(E40,VIP!$A$2:$O13839,2,0)</f>
        <v>DRBR228</v>
      </c>
      <c r="G40" s="117" t="str">
        <f>VLOOKUP(E40,'LISTADO ATM'!$A$2:$B$897,2,0)</f>
        <v xml:space="preserve">ATM Oficina SAJOMA </v>
      </c>
      <c r="H40" s="117" t="str">
        <f>VLOOKUP(E40,VIP!$A$2:$O18702,7,FALSE)</f>
        <v>Si</v>
      </c>
      <c r="I40" s="117" t="str">
        <f>VLOOKUP(E40,VIP!$A$2:$O10667,8,FALSE)</f>
        <v>Si</v>
      </c>
      <c r="J40" s="117" t="str">
        <f>VLOOKUP(E40,VIP!$A$2:$O10617,8,FALSE)</f>
        <v>Si</v>
      </c>
      <c r="K40" s="117" t="str">
        <f>VLOOKUP(E40,VIP!$A$2:$O14191,6,0)</f>
        <v>NO</v>
      </c>
      <c r="L40" s="154" t="s">
        <v>2442</v>
      </c>
      <c r="M40" s="156" t="s">
        <v>2551</v>
      </c>
      <c r="N40" s="109" t="s">
        <v>2453</v>
      </c>
      <c r="O40" s="117" t="s">
        <v>2471</v>
      </c>
      <c r="P40" s="117"/>
      <c r="Q40" s="155">
        <v>44363.605393518519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NORTE</v>
      </c>
      <c r="B41" s="145" t="s">
        <v>2701</v>
      </c>
      <c r="C41" s="110">
        <v>44363.403229166666</v>
      </c>
      <c r="D41" s="110" t="s">
        <v>2613</v>
      </c>
      <c r="E41" s="140">
        <v>88</v>
      </c>
      <c r="F41" s="117" t="str">
        <f>VLOOKUP(E41,VIP!$A$2:$O13837,2,0)</f>
        <v>DRBR088</v>
      </c>
      <c r="G41" s="117" t="str">
        <f>VLOOKUP(E41,'LISTADO ATM'!$A$2:$B$897,2,0)</f>
        <v xml:space="preserve">ATM S/M La Fuente (Santiago) </v>
      </c>
      <c r="H41" s="117" t="str">
        <f>VLOOKUP(E41,VIP!$A$2:$O18700,7,FALSE)</f>
        <v>Si</v>
      </c>
      <c r="I41" s="117" t="str">
        <f>VLOOKUP(E41,VIP!$A$2:$O10665,8,FALSE)</f>
        <v>Si</v>
      </c>
      <c r="J41" s="117" t="str">
        <f>VLOOKUP(E41,VIP!$A$2:$O10615,8,FALSE)</f>
        <v>Si</v>
      </c>
      <c r="K41" s="117" t="str">
        <f>VLOOKUP(E41,VIP!$A$2:$O14189,6,0)</f>
        <v>NO</v>
      </c>
      <c r="L41" s="154" t="s">
        <v>2442</v>
      </c>
      <c r="M41" s="156" t="s">
        <v>2551</v>
      </c>
      <c r="N41" s="109" t="s">
        <v>2453</v>
      </c>
      <c r="O41" s="117" t="s">
        <v>2614</v>
      </c>
      <c r="P41" s="117"/>
      <c r="Q41" s="155">
        <v>44363.607152777775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08" t="s">
        <v>2699</v>
      </c>
      <c r="C42" s="110">
        <v>44363.4065625</v>
      </c>
      <c r="D42" s="110" t="s">
        <v>2449</v>
      </c>
      <c r="E42" s="140">
        <v>676</v>
      </c>
      <c r="F42" s="117" t="str">
        <f>VLOOKUP(E42,VIP!$A$2:$O13835,2,0)</f>
        <v>DRBR676</v>
      </c>
      <c r="G42" s="117" t="str">
        <f>VLOOKUP(E42,'LISTADO ATM'!$A$2:$B$897,2,0)</f>
        <v>ATM S/M Bravo Colina Del Oeste</v>
      </c>
      <c r="H42" s="117" t="str">
        <f>VLOOKUP(E42,VIP!$A$2:$O18698,7,FALSE)</f>
        <v>Si</v>
      </c>
      <c r="I42" s="117" t="str">
        <f>VLOOKUP(E42,VIP!$A$2:$O10663,8,FALSE)</f>
        <v>Si</v>
      </c>
      <c r="J42" s="117" t="str">
        <f>VLOOKUP(E42,VIP!$A$2:$O10613,8,FALSE)</f>
        <v>Si</v>
      </c>
      <c r="K42" s="117" t="str">
        <f>VLOOKUP(E42,VIP!$A$2:$O14187,6,0)</f>
        <v>NO</v>
      </c>
      <c r="L42" s="154" t="s">
        <v>2442</v>
      </c>
      <c r="M42" s="156" t="s">
        <v>2551</v>
      </c>
      <c r="N42" s="109" t="s">
        <v>2453</v>
      </c>
      <c r="O42" s="117" t="s">
        <v>2454</v>
      </c>
      <c r="P42" s="117"/>
      <c r="Q42" s="155">
        <v>44363.600752314815</v>
      </c>
      <c r="R42" s="87"/>
      <c r="S42" s="87"/>
      <c r="T42" s="87"/>
      <c r="U42" s="89"/>
      <c r="V42" s="75"/>
    </row>
    <row r="43" spans="1:22" ht="18" x14ac:dyDescent="0.25">
      <c r="A43" s="117" t="str">
        <f>VLOOKUP(E43,'LISTADO ATM'!$A$2:$C$898,3,0)</f>
        <v>DISTRITO NACIONAL</v>
      </c>
      <c r="B43" s="108" t="s">
        <v>2680</v>
      </c>
      <c r="C43" s="110">
        <v>44363.55909722222</v>
      </c>
      <c r="D43" s="110" t="s">
        <v>2449</v>
      </c>
      <c r="E43" s="140">
        <v>561</v>
      </c>
      <c r="F43" s="117" t="str">
        <f>VLOOKUP(E43,VIP!$A$2:$O13816,2,0)</f>
        <v>DRBR133</v>
      </c>
      <c r="G43" s="117" t="str">
        <f>VLOOKUP(E43,'LISTADO ATM'!$A$2:$B$897,2,0)</f>
        <v xml:space="preserve">ATM Comando Regional P.N. S.D. Este </v>
      </c>
      <c r="H43" s="117" t="str">
        <f>VLOOKUP(E43,VIP!$A$2:$O18679,7,FALSE)</f>
        <v>Si</v>
      </c>
      <c r="I43" s="117" t="str">
        <f>VLOOKUP(E43,VIP!$A$2:$O10644,8,FALSE)</f>
        <v>Si</v>
      </c>
      <c r="J43" s="117" t="str">
        <f>VLOOKUP(E43,VIP!$A$2:$O10594,8,FALSE)</f>
        <v>Si</v>
      </c>
      <c r="K43" s="117" t="str">
        <f>VLOOKUP(E43,VIP!$A$2:$O14168,6,0)</f>
        <v>NO</v>
      </c>
      <c r="L43" s="154" t="s">
        <v>2442</v>
      </c>
      <c r="M43" s="156" t="s">
        <v>2551</v>
      </c>
      <c r="N43" s="109" t="s">
        <v>2453</v>
      </c>
      <c r="O43" s="117" t="s">
        <v>2454</v>
      </c>
      <c r="P43" s="117"/>
      <c r="Q43" s="155">
        <v>44363.594965277778</v>
      </c>
      <c r="R43" s="87"/>
      <c r="S43" s="87"/>
      <c r="T43" s="87"/>
      <c r="U43" s="89"/>
      <c r="V43" s="75"/>
    </row>
    <row r="44" spans="1:22" ht="18" x14ac:dyDescent="0.25">
      <c r="A44" s="117" t="str">
        <f>VLOOKUP(E44,'LISTADO ATM'!$A$2:$C$898,3,0)</f>
        <v>DISTRITO NACIONAL</v>
      </c>
      <c r="B44" s="108" t="s">
        <v>2617</v>
      </c>
      <c r="C44" s="110">
        <v>44362.582627314812</v>
      </c>
      <c r="D44" s="110" t="s">
        <v>2449</v>
      </c>
      <c r="E44" s="140">
        <v>970</v>
      </c>
      <c r="F44" s="117" t="str">
        <f>VLOOKUP(E44,VIP!$A$2:$O13781,2,0)</f>
        <v>DRBR970</v>
      </c>
      <c r="G44" s="117" t="str">
        <f>VLOOKUP(E44,'LISTADO ATM'!$A$2:$B$897,2,0)</f>
        <v xml:space="preserve">ATM S/M Olé Haina </v>
      </c>
      <c r="H44" s="117" t="str">
        <f>VLOOKUP(E44,VIP!$A$2:$O18644,7,FALSE)</f>
        <v>Si</v>
      </c>
      <c r="I44" s="117" t="str">
        <f>VLOOKUP(E44,VIP!$A$2:$O10609,8,FALSE)</f>
        <v>Si</v>
      </c>
      <c r="J44" s="117" t="str">
        <f>VLOOKUP(E44,VIP!$A$2:$O10559,8,FALSE)</f>
        <v>Si</v>
      </c>
      <c r="K44" s="117" t="str">
        <f>VLOOKUP(E44,VIP!$A$2:$O14133,6,0)</f>
        <v>NO</v>
      </c>
      <c r="L44" s="154" t="s">
        <v>2442</v>
      </c>
      <c r="M44" s="156" t="s">
        <v>2551</v>
      </c>
      <c r="N44" s="109" t="s">
        <v>2453</v>
      </c>
      <c r="O44" s="117" t="s">
        <v>2454</v>
      </c>
      <c r="P44" s="117"/>
      <c r="Q44" s="155">
        <v>44363.712500000001</v>
      </c>
      <c r="R44" s="87"/>
      <c r="S44" s="87"/>
      <c r="T44" s="87"/>
      <c r="U44" s="89"/>
      <c r="V44" s="75"/>
    </row>
    <row r="45" spans="1:22" ht="18" x14ac:dyDescent="0.25">
      <c r="A45" s="117" t="str">
        <f>VLOOKUP(E45,'LISTADO ATM'!$A$2:$C$898,3,0)</f>
        <v>DISTRITO NACIONAL</v>
      </c>
      <c r="B45" s="108" t="s">
        <v>2597</v>
      </c>
      <c r="C45" s="110">
        <v>44362.708460648151</v>
      </c>
      <c r="D45" s="110" t="s">
        <v>2449</v>
      </c>
      <c r="E45" s="140">
        <v>696</v>
      </c>
      <c r="F45" s="117" t="str">
        <f>VLOOKUP(E45,VIP!$A$2:$O13755,2,0)</f>
        <v>DRBR696</v>
      </c>
      <c r="G45" s="117" t="str">
        <f>VLOOKUP(E45,'LISTADO ATM'!$A$2:$B$897,2,0)</f>
        <v>ATM Olé Jacobo Majluta</v>
      </c>
      <c r="H45" s="117" t="str">
        <f>VLOOKUP(E45,VIP!$A$2:$O18618,7,FALSE)</f>
        <v>Si</v>
      </c>
      <c r="I45" s="117" t="str">
        <f>VLOOKUP(E45,VIP!$A$2:$O10583,8,FALSE)</f>
        <v>Si</v>
      </c>
      <c r="J45" s="117" t="str">
        <f>VLOOKUP(E45,VIP!$A$2:$O10533,8,FALSE)</f>
        <v>Si</v>
      </c>
      <c r="K45" s="117" t="str">
        <f>VLOOKUP(E45,VIP!$A$2:$O14107,6,0)</f>
        <v>NO</v>
      </c>
      <c r="L45" s="154" t="s">
        <v>2442</v>
      </c>
      <c r="M45" s="156" t="s">
        <v>2551</v>
      </c>
      <c r="N45" s="109" t="s">
        <v>2453</v>
      </c>
      <c r="O45" s="117" t="s">
        <v>2454</v>
      </c>
      <c r="P45" s="117"/>
      <c r="Q45" s="155">
        <v>44363.776388888888</v>
      </c>
      <c r="R45" s="87"/>
      <c r="S45" s="87"/>
      <c r="T45" s="87"/>
      <c r="U45" s="89"/>
      <c r="V45" s="75"/>
    </row>
    <row r="46" spans="1:22" ht="18" x14ac:dyDescent="0.25">
      <c r="A46" s="117" t="str">
        <f>VLOOKUP(E46,'LISTADO ATM'!$A$2:$C$898,3,0)</f>
        <v>DISTRITO NACIONAL</v>
      </c>
      <c r="B46" s="145" t="s">
        <v>2637</v>
      </c>
      <c r="C46" s="110">
        <v>44362.945532407408</v>
      </c>
      <c r="D46" s="110" t="s">
        <v>2449</v>
      </c>
      <c r="E46" s="140">
        <v>983</v>
      </c>
      <c r="F46" s="117" t="str">
        <f>VLOOKUP(E46,VIP!$A$2:$O13813,2,0)</f>
        <v>DRBR983</v>
      </c>
      <c r="G46" s="117" t="str">
        <f>VLOOKUP(E46,'LISTADO ATM'!$A$2:$B$897,2,0)</f>
        <v xml:space="preserve">ATM Bravo República de Colombia </v>
      </c>
      <c r="H46" s="117" t="str">
        <f>VLOOKUP(E46,VIP!$A$2:$O18676,7,FALSE)</f>
        <v>Si</v>
      </c>
      <c r="I46" s="117" t="str">
        <f>VLOOKUP(E46,VIP!$A$2:$O10641,8,FALSE)</f>
        <v>No</v>
      </c>
      <c r="J46" s="117" t="str">
        <f>VLOOKUP(E46,VIP!$A$2:$O10591,8,FALSE)</f>
        <v>No</v>
      </c>
      <c r="K46" s="117" t="str">
        <f>VLOOKUP(E46,VIP!$A$2:$O14165,6,0)</f>
        <v>NO</v>
      </c>
      <c r="L46" s="154" t="s">
        <v>2442</v>
      </c>
      <c r="M46" s="156" t="s">
        <v>2551</v>
      </c>
      <c r="N46" s="109" t="s">
        <v>2453</v>
      </c>
      <c r="O46" s="117" t="s">
        <v>2454</v>
      </c>
      <c r="P46" s="117"/>
      <c r="Q46" s="155">
        <v>44363.765972222223</v>
      </c>
      <c r="R46" s="87"/>
      <c r="S46" s="87"/>
      <c r="T46" s="87"/>
      <c r="U46" s="89"/>
      <c r="V46" s="75"/>
    </row>
    <row r="47" spans="1:22" ht="18" x14ac:dyDescent="0.25">
      <c r="A47" s="117" t="str">
        <f>VLOOKUP(E47,'LISTADO ATM'!$A$2:$C$898,3,0)</f>
        <v>NORTE</v>
      </c>
      <c r="B47" s="108" t="s">
        <v>2636</v>
      </c>
      <c r="C47" s="110">
        <v>44362.947418981479</v>
      </c>
      <c r="D47" s="110" t="s">
        <v>2613</v>
      </c>
      <c r="E47" s="140">
        <v>633</v>
      </c>
      <c r="F47" s="117" t="str">
        <f>VLOOKUP(E47,VIP!$A$2:$O13812,2,0)</f>
        <v>DRBR260</v>
      </c>
      <c r="G47" s="117" t="str">
        <f>VLOOKUP(E47,'LISTADO ATM'!$A$2:$B$897,2,0)</f>
        <v xml:space="preserve">ATM Autobanco Las Colinas </v>
      </c>
      <c r="H47" s="117" t="str">
        <f>VLOOKUP(E47,VIP!$A$2:$O18675,7,FALSE)</f>
        <v>Si</v>
      </c>
      <c r="I47" s="117" t="str">
        <f>VLOOKUP(E47,VIP!$A$2:$O10640,8,FALSE)</f>
        <v>Si</v>
      </c>
      <c r="J47" s="117" t="str">
        <f>VLOOKUP(E47,VIP!$A$2:$O10590,8,FALSE)</f>
        <v>Si</v>
      </c>
      <c r="K47" s="117" t="str">
        <f>VLOOKUP(E47,VIP!$A$2:$O14164,6,0)</f>
        <v>SI</v>
      </c>
      <c r="L47" s="154" t="s">
        <v>2442</v>
      </c>
      <c r="M47" s="156" t="s">
        <v>2551</v>
      </c>
      <c r="N47" s="109" t="s">
        <v>2453</v>
      </c>
      <c r="O47" s="117" t="s">
        <v>2614</v>
      </c>
      <c r="P47" s="117"/>
      <c r="Q47" s="155">
        <v>44363.800694444442</v>
      </c>
      <c r="R47" s="87"/>
      <c r="S47" s="87"/>
      <c r="T47" s="87"/>
      <c r="U47" s="89"/>
      <c r="V47" s="75"/>
    </row>
    <row r="48" spans="1:22" ht="18" x14ac:dyDescent="0.25">
      <c r="A48" s="117" t="str">
        <f>VLOOKUP(E48,'LISTADO ATM'!$A$2:$C$898,3,0)</f>
        <v>DISTRITO NACIONAL</v>
      </c>
      <c r="B48" s="145" t="s">
        <v>2663</v>
      </c>
      <c r="C48" s="110">
        <v>44363.039282407408</v>
      </c>
      <c r="D48" s="110" t="s">
        <v>2470</v>
      </c>
      <c r="E48" s="140">
        <v>957</v>
      </c>
      <c r="F48" s="117" t="str">
        <f>VLOOKUP(E48,VIP!$A$2:$O13814,2,0)</f>
        <v>DRBR23F</v>
      </c>
      <c r="G48" s="117" t="str">
        <f>VLOOKUP(E48,'LISTADO ATM'!$A$2:$B$897,2,0)</f>
        <v xml:space="preserve">ATM Oficina Venezuela </v>
      </c>
      <c r="H48" s="117" t="str">
        <f>VLOOKUP(E48,VIP!$A$2:$O18677,7,FALSE)</f>
        <v>Si</v>
      </c>
      <c r="I48" s="117" t="str">
        <f>VLOOKUP(E48,VIP!$A$2:$O10642,8,FALSE)</f>
        <v>Si</v>
      </c>
      <c r="J48" s="117" t="str">
        <f>VLOOKUP(E48,VIP!$A$2:$O10592,8,FALSE)</f>
        <v>Si</v>
      </c>
      <c r="K48" s="117" t="str">
        <f>VLOOKUP(E48,VIP!$A$2:$O14166,6,0)</f>
        <v>SI</v>
      </c>
      <c r="L48" s="154" t="s">
        <v>2442</v>
      </c>
      <c r="M48" s="156" t="s">
        <v>2551</v>
      </c>
      <c r="N48" s="109" t="s">
        <v>2453</v>
      </c>
      <c r="O48" s="117" t="s">
        <v>2471</v>
      </c>
      <c r="P48" s="117"/>
      <c r="Q48" s="155">
        <v>44363.774305555555</v>
      </c>
      <c r="R48" s="87"/>
      <c r="S48" s="87"/>
      <c r="T48" s="87"/>
      <c r="U48" s="89"/>
      <c r="V48" s="75"/>
    </row>
    <row r="49" spans="1:24" ht="18" x14ac:dyDescent="0.25">
      <c r="A49" s="117" t="str">
        <f>VLOOKUP(E49,'LISTADO ATM'!$A$2:$C$898,3,0)</f>
        <v>NORTE</v>
      </c>
      <c r="B49" s="108" t="s">
        <v>2723</v>
      </c>
      <c r="C49" s="110">
        <v>44363.604907407411</v>
      </c>
      <c r="D49" s="110" t="s">
        <v>2470</v>
      </c>
      <c r="E49" s="140">
        <v>282</v>
      </c>
      <c r="F49" s="117" t="str">
        <f>VLOOKUP(E49,VIP!$A$2:$O13822,2,0)</f>
        <v>DRBR282</v>
      </c>
      <c r="G49" s="117" t="str">
        <f>VLOOKUP(E49,'LISTADO ATM'!$A$2:$B$897,2,0)</f>
        <v xml:space="preserve">ATM Autobanco Nibaje </v>
      </c>
      <c r="H49" s="117" t="str">
        <f>VLOOKUP(E49,VIP!$A$2:$O18685,7,FALSE)</f>
        <v>Si</v>
      </c>
      <c r="I49" s="117" t="str">
        <f>VLOOKUP(E49,VIP!$A$2:$O10650,8,FALSE)</f>
        <v>Si</v>
      </c>
      <c r="J49" s="117" t="str">
        <f>VLOOKUP(E49,VIP!$A$2:$O10600,8,FALSE)</f>
        <v>Si</v>
      </c>
      <c r="K49" s="117" t="str">
        <f>VLOOKUP(E49,VIP!$A$2:$O14174,6,0)</f>
        <v>NO</v>
      </c>
      <c r="L49" s="154" t="s">
        <v>2442</v>
      </c>
      <c r="M49" s="156" t="s">
        <v>2551</v>
      </c>
      <c r="N49" s="109" t="s">
        <v>2453</v>
      </c>
      <c r="O49" s="117" t="s">
        <v>2713</v>
      </c>
      <c r="P49" s="117"/>
      <c r="Q49" s="155">
        <v>44363.802083333336</v>
      </c>
      <c r="R49" s="87"/>
      <c r="S49" s="87"/>
      <c r="T49" s="87"/>
      <c r="U49" s="89"/>
      <c r="V49" s="75"/>
    </row>
    <row r="50" spans="1:24" ht="18" x14ac:dyDescent="0.25">
      <c r="A50" s="117" t="str">
        <f>VLOOKUP(E50,'LISTADO ATM'!$A$2:$C$898,3,0)</f>
        <v>NORTE</v>
      </c>
      <c r="B50" s="145" t="s">
        <v>2722</v>
      </c>
      <c r="C50" s="110">
        <v>44363.606724537036</v>
      </c>
      <c r="D50" s="110" t="s">
        <v>2470</v>
      </c>
      <c r="E50" s="140">
        <v>413</v>
      </c>
      <c r="F50" s="117" t="str">
        <f>VLOOKUP(E50,VIP!$A$2:$O13821,2,0)</f>
        <v>DRBR413</v>
      </c>
      <c r="G50" s="117" t="str">
        <f>VLOOKUP(E50,'LISTADO ATM'!$A$2:$B$897,2,0)</f>
        <v xml:space="preserve">ATM UNP Las Galeras Samaná </v>
      </c>
      <c r="H50" s="117" t="str">
        <f>VLOOKUP(E50,VIP!$A$2:$O18684,7,FALSE)</f>
        <v>Si</v>
      </c>
      <c r="I50" s="117" t="str">
        <f>VLOOKUP(E50,VIP!$A$2:$O10649,8,FALSE)</f>
        <v>Si</v>
      </c>
      <c r="J50" s="117" t="str">
        <f>VLOOKUP(E50,VIP!$A$2:$O10599,8,FALSE)</f>
        <v>Si</v>
      </c>
      <c r="K50" s="117" t="str">
        <f>VLOOKUP(E50,VIP!$A$2:$O14173,6,0)</f>
        <v>NO</v>
      </c>
      <c r="L50" s="154" t="s">
        <v>2442</v>
      </c>
      <c r="M50" s="156" t="s">
        <v>2551</v>
      </c>
      <c r="N50" s="109" t="s">
        <v>2453</v>
      </c>
      <c r="O50" s="117" t="s">
        <v>2713</v>
      </c>
      <c r="P50" s="117"/>
      <c r="Q50" s="155">
        <v>44363.802777777775</v>
      </c>
      <c r="R50" s="45"/>
      <c r="S50" s="45"/>
      <c r="T50" s="87"/>
      <c r="U50" s="87"/>
      <c r="V50" s="87"/>
      <c r="W50" s="89"/>
      <c r="X50" s="75"/>
    </row>
    <row r="51" spans="1:24" ht="18" x14ac:dyDescent="0.25">
      <c r="A51" s="117" t="str">
        <f>VLOOKUP(E51,'LISTADO ATM'!$A$2:$C$898,3,0)</f>
        <v>NORTE</v>
      </c>
      <c r="B51" s="145" t="s">
        <v>2719</v>
      </c>
      <c r="C51" s="110">
        <v>44363.608958333331</v>
      </c>
      <c r="D51" s="110" t="s">
        <v>2613</v>
      </c>
      <c r="E51" s="140">
        <v>315</v>
      </c>
      <c r="F51" s="117" t="str">
        <f>VLOOKUP(E51,VIP!$A$2:$O13818,2,0)</f>
        <v>DRBR315</v>
      </c>
      <c r="G51" s="117" t="str">
        <f>VLOOKUP(E51,'LISTADO ATM'!$A$2:$B$897,2,0)</f>
        <v xml:space="preserve">ATM Oficina Estrella Sadalá </v>
      </c>
      <c r="H51" s="117" t="str">
        <f>VLOOKUP(E51,VIP!$A$2:$O18681,7,FALSE)</f>
        <v>Si</v>
      </c>
      <c r="I51" s="117" t="str">
        <f>VLOOKUP(E51,VIP!$A$2:$O10646,8,FALSE)</f>
        <v>Si</v>
      </c>
      <c r="J51" s="117" t="str">
        <f>VLOOKUP(E51,VIP!$A$2:$O10596,8,FALSE)</f>
        <v>Si</v>
      </c>
      <c r="K51" s="117" t="str">
        <f>VLOOKUP(E51,VIP!$A$2:$O14170,6,0)</f>
        <v>NO</v>
      </c>
      <c r="L51" s="154" t="s">
        <v>2442</v>
      </c>
      <c r="M51" s="156" t="s">
        <v>2551</v>
      </c>
      <c r="N51" s="109" t="s">
        <v>2453</v>
      </c>
      <c r="O51" s="117" t="s">
        <v>2614</v>
      </c>
      <c r="P51" s="117"/>
      <c r="Q51" s="155">
        <v>44363.803472222222</v>
      </c>
      <c r="R51" s="45"/>
      <c r="S51" s="45"/>
      <c r="T51" s="87"/>
      <c r="U51" s="87"/>
      <c r="V51" s="87"/>
      <c r="W51" s="89"/>
      <c r="X51" s="75"/>
    </row>
    <row r="52" spans="1:24" ht="18" x14ac:dyDescent="0.25">
      <c r="A52" s="117" t="str">
        <f>VLOOKUP(E52,'LISTADO ATM'!$A$2:$C$898,3,0)</f>
        <v>NORTE</v>
      </c>
      <c r="B52" s="145" t="s">
        <v>2715</v>
      </c>
      <c r="C52" s="110">
        <v>44363.613611111112</v>
      </c>
      <c r="D52" s="110" t="s">
        <v>2613</v>
      </c>
      <c r="E52" s="140">
        <v>862</v>
      </c>
      <c r="F52" s="117" t="str">
        <f>VLOOKUP(E52,VIP!$A$2:$O13814,2,0)</f>
        <v>DRBR862</v>
      </c>
      <c r="G52" s="117" t="str">
        <f>VLOOKUP(E52,'LISTADO ATM'!$A$2:$B$897,2,0)</f>
        <v xml:space="preserve">ATM S/M Doble A (Sabaneta) </v>
      </c>
      <c r="H52" s="117" t="str">
        <f>VLOOKUP(E52,VIP!$A$2:$O18677,7,FALSE)</f>
        <v>Si</v>
      </c>
      <c r="I52" s="117" t="str">
        <f>VLOOKUP(E52,VIP!$A$2:$O10642,8,FALSE)</f>
        <v>Si</v>
      </c>
      <c r="J52" s="117" t="str">
        <f>VLOOKUP(E52,VIP!$A$2:$O10592,8,FALSE)</f>
        <v>Si</v>
      </c>
      <c r="K52" s="117" t="str">
        <f>VLOOKUP(E52,VIP!$A$2:$O14166,6,0)</f>
        <v>NO</v>
      </c>
      <c r="L52" s="154" t="s">
        <v>2442</v>
      </c>
      <c r="M52" s="156" t="s">
        <v>2551</v>
      </c>
      <c r="N52" s="109" t="s">
        <v>2453</v>
      </c>
      <c r="O52" s="117" t="s">
        <v>2614</v>
      </c>
      <c r="P52" s="117"/>
      <c r="Q52" s="155">
        <v>44363.802777777775</v>
      </c>
      <c r="R52" s="45"/>
      <c r="S52" s="45"/>
      <c r="T52" s="87"/>
      <c r="U52" s="87"/>
      <c r="V52" s="87"/>
      <c r="W52" s="89"/>
      <c r="X52" s="75"/>
    </row>
    <row r="53" spans="1:24" ht="18" x14ac:dyDescent="0.25">
      <c r="A53" s="117" t="str">
        <f>VLOOKUP(E53,'LISTADO ATM'!$A$2:$C$898,3,0)</f>
        <v>ESTE</v>
      </c>
      <c r="B53" s="145" t="s">
        <v>2633</v>
      </c>
      <c r="C53" s="110">
        <v>44362.955914351849</v>
      </c>
      <c r="D53" s="110" t="s">
        <v>2180</v>
      </c>
      <c r="E53" s="140">
        <v>613</v>
      </c>
      <c r="F53" s="117" t="str">
        <f>VLOOKUP(E53,VIP!$A$2:$O13809,2,0)</f>
        <v>DRBR145</v>
      </c>
      <c r="G53" s="117" t="str">
        <f>VLOOKUP(E53,'LISTADO ATM'!$A$2:$B$897,2,0)</f>
        <v xml:space="preserve">ATM Almacenes Zaglul (La Altagracia) </v>
      </c>
      <c r="H53" s="117" t="str">
        <f>VLOOKUP(E53,VIP!$A$2:$O18672,7,FALSE)</f>
        <v>Si</v>
      </c>
      <c r="I53" s="117" t="str">
        <f>VLOOKUP(E53,VIP!$A$2:$O10637,8,FALSE)</f>
        <v>Si</v>
      </c>
      <c r="J53" s="117" t="str">
        <f>VLOOKUP(E53,VIP!$A$2:$O10587,8,FALSE)</f>
        <v>Si</v>
      </c>
      <c r="K53" s="117" t="str">
        <f>VLOOKUP(E53,VIP!$A$2:$O14161,6,0)</f>
        <v>NO</v>
      </c>
      <c r="L53" s="154" t="s">
        <v>2570</v>
      </c>
      <c r="M53" s="156" t="s">
        <v>2551</v>
      </c>
      <c r="N53" s="109" t="s">
        <v>2453</v>
      </c>
      <c r="O53" s="117" t="s">
        <v>2455</v>
      </c>
      <c r="P53" s="117"/>
      <c r="Q53" s="155">
        <v>44363.556504629632</v>
      </c>
      <c r="R53" s="45"/>
      <c r="S53" s="45"/>
      <c r="T53" s="87"/>
      <c r="U53" s="87"/>
      <c r="V53" s="87"/>
      <c r="W53" s="89"/>
      <c r="X53" s="75"/>
    </row>
    <row r="54" spans="1:24" ht="18" x14ac:dyDescent="0.25">
      <c r="A54" s="117" t="str">
        <f>VLOOKUP(E54,'LISTADO ATM'!$A$2:$C$898,3,0)</f>
        <v>SUR</v>
      </c>
      <c r="B54" s="145" t="s">
        <v>2632</v>
      </c>
      <c r="C54" s="110">
        <v>44362.961504629631</v>
      </c>
      <c r="D54" s="110" t="s">
        <v>2180</v>
      </c>
      <c r="E54" s="140">
        <v>297</v>
      </c>
      <c r="F54" s="117" t="str">
        <f>VLOOKUP(E54,VIP!$A$2:$O13808,2,0)</f>
        <v>DRBR297</v>
      </c>
      <c r="G54" s="117" t="str">
        <f>VLOOKUP(E54,'LISTADO ATM'!$A$2:$B$897,2,0)</f>
        <v xml:space="preserve">ATM S/M Cadena Ocoa </v>
      </c>
      <c r="H54" s="117" t="str">
        <f>VLOOKUP(E54,VIP!$A$2:$O18671,7,FALSE)</f>
        <v>Si</v>
      </c>
      <c r="I54" s="117" t="str">
        <f>VLOOKUP(E54,VIP!$A$2:$O10636,8,FALSE)</f>
        <v>Si</v>
      </c>
      <c r="J54" s="117" t="str">
        <f>VLOOKUP(E54,VIP!$A$2:$O10586,8,FALSE)</f>
        <v>Si</v>
      </c>
      <c r="K54" s="117" t="str">
        <f>VLOOKUP(E54,VIP!$A$2:$O14160,6,0)</f>
        <v>NO</v>
      </c>
      <c r="L54" s="154" t="s">
        <v>2570</v>
      </c>
      <c r="M54" s="156" t="s">
        <v>2551</v>
      </c>
      <c r="N54" s="109" t="s">
        <v>2453</v>
      </c>
      <c r="O54" s="117" t="s">
        <v>2455</v>
      </c>
      <c r="P54" s="117"/>
      <c r="Q54" s="155">
        <v>44363.731944444444</v>
      </c>
      <c r="R54" s="45"/>
      <c r="S54" s="45"/>
      <c r="T54" s="87"/>
      <c r="U54" s="87"/>
      <c r="V54" s="87"/>
      <c r="W54" s="89"/>
      <c r="X54" s="75"/>
    </row>
    <row r="55" spans="1:24" ht="18" x14ac:dyDescent="0.25">
      <c r="A55" s="117" t="str">
        <f>VLOOKUP(E55,'LISTADO ATM'!$A$2:$C$898,3,0)</f>
        <v>DISTRITO NACIONAL</v>
      </c>
      <c r="B55" s="145" t="s">
        <v>2668</v>
      </c>
      <c r="C55" s="110">
        <v>44362.968101851853</v>
      </c>
      <c r="D55" s="110" t="s">
        <v>2180</v>
      </c>
      <c r="E55" s="140">
        <v>688</v>
      </c>
      <c r="F55" s="117" t="str">
        <f>VLOOKUP(E55,VIP!$A$2:$O13819,2,0)</f>
        <v>DRBR688</v>
      </c>
      <c r="G55" s="117" t="str">
        <f>VLOOKUP(E55,'LISTADO ATM'!$A$2:$B$897,2,0)</f>
        <v>ATM Innova Centro Ave. Kennedy</v>
      </c>
      <c r="H55" s="117" t="str">
        <f>VLOOKUP(E55,VIP!$A$2:$O18682,7,FALSE)</f>
        <v>Si</v>
      </c>
      <c r="I55" s="117" t="str">
        <f>VLOOKUP(E55,VIP!$A$2:$O10647,8,FALSE)</f>
        <v>Si</v>
      </c>
      <c r="J55" s="117" t="str">
        <f>VLOOKUP(E55,VIP!$A$2:$O10597,8,FALSE)</f>
        <v>Si</v>
      </c>
      <c r="K55" s="117" t="str">
        <f>VLOOKUP(E55,VIP!$A$2:$O14171,6,0)</f>
        <v>NO</v>
      </c>
      <c r="L55" s="154" t="s">
        <v>2570</v>
      </c>
      <c r="M55" s="156" t="s">
        <v>2551</v>
      </c>
      <c r="N55" s="109" t="s">
        <v>2453</v>
      </c>
      <c r="O55" s="117" t="s">
        <v>2455</v>
      </c>
      <c r="P55" s="117"/>
      <c r="Q55" s="155">
        <v>44363.5471412037</v>
      </c>
      <c r="R55" s="45"/>
      <c r="S55" s="45"/>
      <c r="T55" s="87"/>
      <c r="U55" s="87"/>
      <c r="V55" s="87"/>
      <c r="W55" s="89"/>
      <c r="X55" s="75"/>
    </row>
    <row r="56" spans="1:24" ht="18" x14ac:dyDescent="0.25">
      <c r="A56" s="117" t="str">
        <f>VLOOKUP(E56,'LISTADO ATM'!$A$2:$C$898,3,0)</f>
        <v>NORTE</v>
      </c>
      <c r="B56" s="145" t="s">
        <v>2646</v>
      </c>
      <c r="C56" s="110">
        <v>44362.897939814815</v>
      </c>
      <c r="D56" s="110" t="s">
        <v>2181</v>
      </c>
      <c r="E56" s="140">
        <v>605</v>
      </c>
      <c r="F56" s="117" t="str">
        <f>VLOOKUP(E56,VIP!$A$2:$O13824,2,0)</f>
        <v>DRBR141</v>
      </c>
      <c r="G56" s="117" t="str">
        <f>VLOOKUP(E56,'LISTADO ATM'!$A$2:$B$897,2,0)</f>
        <v xml:space="preserve">ATM Oficina Bonao I </v>
      </c>
      <c r="H56" s="117" t="str">
        <f>VLOOKUP(E56,VIP!$A$2:$O18687,7,FALSE)</f>
        <v>Si</v>
      </c>
      <c r="I56" s="117" t="str">
        <f>VLOOKUP(E56,VIP!$A$2:$O10652,8,FALSE)</f>
        <v>Si</v>
      </c>
      <c r="J56" s="117" t="str">
        <f>VLOOKUP(E56,VIP!$A$2:$O10602,8,FALSE)</f>
        <v>Si</v>
      </c>
      <c r="K56" s="117" t="str">
        <f>VLOOKUP(E56,VIP!$A$2:$O14176,6,0)</f>
        <v>SI</v>
      </c>
      <c r="L56" s="154" t="s">
        <v>2562</v>
      </c>
      <c r="M56" s="156" t="s">
        <v>2551</v>
      </c>
      <c r="N56" s="109" t="s">
        <v>2453</v>
      </c>
      <c r="O56" s="117" t="s">
        <v>2571</v>
      </c>
      <c r="P56" s="117"/>
      <c r="Q56" s="155">
        <v>44363.554212962961</v>
      </c>
      <c r="R56" s="45"/>
      <c r="S56" s="45"/>
      <c r="T56" s="87"/>
      <c r="U56" s="87"/>
      <c r="V56" s="87"/>
      <c r="W56" s="89"/>
      <c r="X56" s="75"/>
    </row>
    <row r="57" spans="1:24" ht="18" x14ac:dyDescent="0.25">
      <c r="A57" s="117" t="str">
        <f>VLOOKUP(E57,'LISTADO ATM'!$A$2:$C$898,3,0)</f>
        <v>ESTE</v>
      </c>
      <c r="B57" s="145" t="s">
        <v>2626</v>
      </c>
      <c r="C57" s="110">
        <v>44362.490474537037</v>
      </c>
      <c r="D57" s="110" t="s">
        <v>2470</v>
      </c>
      <c r="E57" s="140">
        <v>211</v>
      </c>
      <c r="F57" s="117" t="str">
        <f>VLOOKUP(E57,VIP!$A$2:$O13803,2,0)</f>
        <v>DRBR211</v>
      </c>
      <c r="G57" s="117" t="str">
        <f>VLOOKUP(E57,'LISTADO ATM'!$A$2:$B$897,2,0)</f>
        <v xml:space="preserve">ATM Oficina La Romana I </v>
      </c>
      <c r="H57" s="117" t="str">
        <f>VLOOKUP(E57,VIP!$A$2:$O18666,7,FALSE)</f>
        <v>Si</v>
      </c>
      <c r="I57" s="117" t="str">
        <f>VLOOKUP(E57,VIP!$A$2:$O10631,8,FALSE)</f>
        <v>Si</v>
      </c>
      <c r="J57" s="117" t="str">
        <f>VLOOKUP(E57,VIP!$A$2:$O10581,8,FALSE)</f>
        <v>Si</v>
      </c>
      <c r="K57" s="117" t="str">
        <f>VLOOKUP(E57,VIP!$A$2:$O14155,6,0)</f>
        <v>NO</v>
      </c>
      <c r="L57" s="154" t="s">
        <v>2418</v>
      </c>
      <c r="M57" s="156" t="s">
        <v>2551</v>
      </c>
      <c r="N57" s="109" t="s">
        <v>2453</v>
      </c>
      <c r="O57" s="117" t="s">
        <v>2471</v>
      </c>
      <c r="P57" s="117"/>
      <c r="Q57" s="155">
        <v>44363.558761574073</v>
      </c>
      <c r="R57" s="45"/>
      <c r="S57" s="45"/>
      <c r="T57" s="87"/>
      <c r="U57" s="87"/>
      <c r="V57" s="87"/>
      <c r="W57" s="89"/>
      <c r="X57" s="75"/>
    </row>
    <row r="58" spans="1:24" ht="18" x14ac:dyDescent="0.25">
      <c r="A58" s="117" t="str">
        <f>VLOOKUP(E58,'LISTADO ATM'!$A$2:$C$898,3,0)</f>
        <v>DISTRITO NACIONAL</v>
      </c>
      <c r="B58" s="145" t="s">
        <v>2623</v>
      </c>
      <c r="C58" s="110">
        <v>44362.512638888889</v>
      </c>
      <c r="D58" s="110" t="s">
        <v>2470</v>
      </c>
      <c r="E58" s="140">
        <v>514</v>
      </c>
      <c r="F58" s="117" t="str">
        <f>VLOOKUP(E58,VIP!$A$2:$O13795,2,0)</f>
        <v>DRBR514</v>
      </c>
      <c r="G58" s="117" t="str">
        <f>VLOOKUP(E58,'LISTADO ATM'!$A$2:$B$897,2,0)</f>
        <v>ATM Autoservicio Charles de Gaulle</v>
      </c>
      <c r="H58" s="117" t="str">
        <f>VLOOKUP(E58,VIP!$A$2:$O18658,7,FALSE)</f>
        <v>Si</v>
      </c>
      <c r="I58" s="117" t="str">
        <f>VLOOKUP(E58,VIP!$A$2:$O10623,8,FALSE)</f>
        <v>No</v>
      </c>
      <c r="J58" s="117" t="str">
        <f>VLOOKUP(E58,VIP!$A$2:$O10573,8,FALSE)</f>
        <v>No</v>
      </c>
      <c r="K58" s="117" t="str">
        <f>VLOOKUP(E58,VIP!$A$2:$O14147,6,0)</f>
        <v>NO</v>
      </c>
      <c r="L58" s="154" t="s">
        <v>2418</v>
      </c>
      <c r="M58" s="156" t="s">
        <v>2551</v>
      </c>
      <c r="N58" s="109" t="s">
        <v>2453</v>
      </c>
      <c r="O58" s="117" t="s">
        <v>2471</v>
      </c>
      <c r="P58" s="117"/>
      <c r="Q58" s="155">
        <v>44363.57</v>
      </c>
      <c r="R58" s="45"/>
      <c r="S58" s="45"/>
      <c r="T58" s="87"/>
      <c r="U58" s="87"/>
      <c r="V58" s="87"/>
      <c r="W58" s="89"/>
      <c r="X58" s="75"/>
    </row>
    <row r="59" spans="1:24" ht="18" x14ac:dyDescent="0.25">
      <c r="A59" s="117" t="str">
        <f>VLOOKUP(E59,'LISTADO ATM'!$A$2:$C$898,3,0)</f>
        <v>DISTRITO NACIONAL</v>
      </c>
      <c r="B59" s="145" t="s">
        <v>2616</v>
      </c>
      <c r="C59" s="110">
        <v>44362.589490740742</v>
      </c>
      <c r="D59" s="110" t="s">
        <v>2449</v>
      </c>
      <c r="E59" s="140">
        <v>434</v>
      </c>
      <c r="F59" s="117" t="str">
        <f>VLOOKUP(E59,VIP!$A$2:$O13779,2,0)</f>
        <v>DRBR434</v>
      </c>
      <c r="G59" s="117" t="str">
        <f>VLOOKUP(E59,'LISTADO ATM'!$A$2:$B$897,2,0)</f>
        <v xml:space="preserve">ATM Generadora Hidroeléctrica Dom. (EGEHID) </v>
      </c>
      <c r="H59" s="117" t="str">
        <f>VLOOKUP(E59,VIP!$A$2:$O18642,7,FALSE)</f>
        <v>Si</v>
      </c>
      <c r="I59" s="117" t="str">
        <f>VLOOKUP(E59,VIP!$A$2:$O10607,8,FALSE)</f>
        <v>Si</v>
      </c>
      <c r="J59" s="117" t="str">
        <f>VLOOKUP(E59,VIP!$A$2:$O10557,8,FALSE)</f>
        <v>Si</v>
      </c>
      <c r="K59" s="117" t="str">
        <f>VLOOKUP(E59,VIP!$A$2:$O14131,6,0)</f>
        <v>NO</v>
      </c>
      <c r="L59" s="154" t="s">
        <v>2418</v>
      </c>
      <c r="M59" s="156" t="s">
        <v>2551</v>
      </c>
      <c r="N59" s="109" t="s">
        <v>2453</v>
      </c>
      <c r="O59" s="117" t="s">
        <v>2454</v>
      </c>
      <c r="P59" s="117"/>
      <c r="Q59" s="155">
        <v>44363.566550925927</v>
      </c>
      <c r="R59" s="45"/>
      <c r="S59" s="45"/>
      <c r="T59" s="87"/>
      <c r="U59" s="87"/>
      <c r="V59" s="87"/>
      <c r="W59" s="89"/>
      <c r="X59" s="75"/>
    </row>
    <row r="60" spans="1:24" ht="18" x14ac:dyDescent="0.25">
      <c r="A60" s="117" t="str">
        <f>VLOOKUP(E60,'LISTADO ATM'!$A$2:$C$898,3,0)</f>
        <v>DISTRITO NACIONAL</v>
      </c>
      <c r="B60" s="145" t="s">
        <v>2615</v>
      </c>
      <c r="C60" s="110">
        <v>44362.598553240743</v>
      </c>
      <c r="D60" s="110" t="s">
        <v>2449</v>
      </c>
      <c r="E60" s="140">
        <v>169</v>
      </c>
      <c r="F60" s="117" t="str">
        <f>VLOOKUP(E60,VIP!$A$2:$O13776,2,0)</f>
        <v>DRBR169</v>
      </c>
      <c r="G60" s="117" t="str">
        <f>VLOOKUP(E60,'LISTADO ATM'!$A$2:$B$897,2,0)</f>
        <v xml:space="preserve">ATM Oficina Caonabo </v>
      </c>
      <c r="H60" s="117" t="str">
        <f>VLOOKUP(E60,VIP!$A$2:$O18639,7,FALSE)</f>
        <v>Si</v>
      </c>
      <c r="I60" s="117" t="str">
        <f>VLOOKUP(E60,VIP!$A$2:$O10604,8,FALSE)</f>
        <v>Si</v>
      </c>
      <c r="J60" s="117" t="str">
        <f>VLOOKUP(E60,VIP!$A$2:$O10554,8,FALSE)</f>
        <v>Si</v>
      </c>
      <c r="K60" s="117" t="str">
        <f>VLOOKUP(E60,VIP!$A$2:$O14128,6,0)</f>
        <v>NO</v>
      </c>
      <c r="L60" s="154" t="s">
        <v>2418</v>
      </c>
      <c r="M60" s="156" t="s">
        <v>2551</v>
      </c>
      <c r="N60" s="109" t="s">
        <v>2453</v>
      </c>
      <c r="O60" s="117" t="s">
        <v>2454</v>
      </c>
      <c r="P60" s="117"/>
      <c r="Q60" s="155">
        <v>44363.564247685186</v>
      </c>
      <c r="R60" s="45"/>
      <c r="S60" s="45"/>
      <c r="T60" s="87"/>
      <c r="U60" s="87"/>
      <c r="V60" s="87"/>
      <c r="W60" s="89"/>
      <c r="X60" s="75"/>
    </row>
    <row r="61" spans="1:24" ht="18" x14ac:dyDescent="0.25">
      <c r="A61" s="117" t="str">
        <f>VLOOKUP(E61,'LISTADO ATM'!$A$2:$C$898,3,0)</f>
        <v>NORTE</v>
      </c>
      <c r="B61" s="145" t="s">
        <v>2612</v>
      </c>
      <c r="C61" s="110">
        <v>44362.61209490741</v>
      </c>
      <c r="D61" s="110" t="s">
        <v>2470</v>
      </c>
      <c r="E61" s="140">
        <v>950</v>
      </c>
      <c r="F61" s="117" t="str">
        <f>VLOOKUP(E61,VIP!$A$2:$O13772,2,0)</f>
        <v>DRBR12G</v>
      </c>
      <c r="G61" s="117" t="str">
        <f>VLOOKUP(E61,'LISTADO ATM'!$A$2:$B$897,2,0)</f>
        <v xml:space="preserve">ATM Oficina Monterrico </v>
      </c>
      <c r="H61" s="117" t="str">
        <f>VLOOKUP(E61,VIP!$A$2:$O18635,7,FALSE)</f>
        <v>Si</v>
      </c>
      <c r="I61" s="117" t="str">
        <f>VLOOKUP(E61,VIP!$A$2:$O10600,8,FALSE)</f>
        <v>Si</v>
      </c>
      <c r="J61" s="117" t="str">
        <f>VLOOKUP(E61,VIP!$A$2:$O10550,8,FALSE)</f>
        <v>Si</v>
      </c>
      <c r="K61" s="117" t="str">
        <f>VLOOKUP(E61,VIP!$A$2:$O14124,6,0)</f>
        <v>SI</v>
      </c>
      <c r="L61" s="154" t="s">
        <v>2418</v>
      </c>
      <c r="M61" s="156" t="s">
        <v>2551</v>
      </c>
      <c r="N61" s="109" t="s">
        <v>2453</v>
      </c>
      <c r="O61" s="117" t="s">
        <v>2471</v>
      </c>
      <c r="P61" s="117"/>
      <c r="Q61" s="155">
        <v>44363.584166666667</v>
      </c>
      <c r="R61" s="89"/>
      <c r="S61" s="75"/>
    </row>
    <row r="62" spans="1:24" ht="18" x14ac:dyDescent="0.25">
      <c r="A62" s="117" t="str">
        <f>VLOOKUP(E62,'LISTADO ATM'!$A$2:$C$898,3,0)</f>
        <v>DISTRITO NACIONAL</v>
      </c>
      <c r="B62" s="145" t="s">
        <v>2602</v>
      </c>
      <c r="C62" s="110">
        <v>44362.683159722219</v>
      </c>
      <c r="D62" s="110" t="s">
        <v>2449</v>
      </c>
      <c r="E62" s="140">
        <v>560</v>
      </c>
      <c r="F62" s="117" t="str">
        <f>VLOOKUP(E62,VIP!$A$2:$O13762,2,0)</f>
        <v>DRBR229</v>
      </c>
      <c r="G62" s="117" t="str">
        <f>VLOOKUP(E62,'LISTADO ATM'!$A$2:$B$897,2,0)</f>
        <v xml:space="preserve">ATM Junta Central Electoral </v>
      </c>
      <c r="H62" s="117" t="str">
        <f>VLOOKUP(E62,VIP!$A$2:$O18625,7,FALSE)</f>
        <v>Si</v>
      </c>
      <c r="I62" s="117" t="str">
        <f>VLOOKUP(E62,VIP!$A$2:$O10590,8,FALSE)</f>
        <v>Si</v>
      </c>
      <c r="J62" s="117" t="str">
        <f>VLOOKUP(E62,VIP!$A$2:$O10540,8,FALSE)</f>
        <v>Si</v>
      </c>
      <c r="K62" s="117" t="str">
        <f>VLOOKUP(E62,VIP!$A$2:$O14114,6,0)</f>
        <v>SI</v>
      </c>
      <c r="L62" s="154" t="s">
        <v>2418</v>
      </c>
      <c r="M62" s="156" t="s">
        <v>2551</v>
      </c>
      <c r="N62" s="109" t="s">
        <v>2453</v>
      </c>
      <c r="O62" s="117" t="s">
        <v>2454</v>
      </c>
      <c r="P62" s="117"/>
      <c r="Q62" s="155">
        <v>44363.566030092596</v>
      </c>
      <c r="R62" s="89"/>
      <c r="S62" s="75"/>
    </row>
    <row r="63" spans="1:24" ht="18" x14ac:dyDescent="0.25">
      <c r="A63" s="117" t="str">
        <f>VLOOKUP(E63,'LISTADO ATM'!$A$2:$C$898,3,0)</f>
        <v>NORTE</v>
      </c>
      <c r="B63" s="145" t="s">
        <v>2601</v>
      </c>
      <c r="C63" s="110">
        <v>44362.699826388889</v>
      </c>
      <c r="D63" s="110" t="s">
        <v>2470</v>
      </c>
      <c r="E63" s="140">
        <v>687</v>
      </c>
      <c r="F63" s="117" t="str">
        <f>VLOOKUP(E63,VIP!$A$2:$O13760,2,0)</f>
        <v>DRBR687</v>
      </c>
      <c r="G63" s="117" t="str">
        <f>VLOOKUP(E63,'LISTADO ATM'!$A$2:$B$897,2,0)</f>
        <v>ATM Oficina Monterrico II</v>
      </c>
      <c r="H63" s="117" t="str">
        <f>VLOOKUP(E63,VIP!$A$2:$O18623,7,FALSE)</f>
        <v>NO</v>
      </c>
      <c r="I63" s="117" t="str">
        <f>VLOOKUP(E63,VIP!$A$2:$O10588,8,FALSE)</f>
        <v>NO</v>
      </c>
      <c r="J63" s="117" t="str">
        <f>VLOOKUP(E63,VIP!$A$2:$O10538,8,FALSE)</f>
        <v>NO</v>
      </c>
      <c r="K63" s="117" t="str">
        <f>VLOOKUP(E63,VIP!$A$2:$O14112,6,0)</f>
        <v>SI</v>
      </c>
      <c r="L63" s="154" t="s">
        <v>2418</v>
      </c>
      <c r="M63" s="156" t="s">
        <v>2551</v>
      </c>
      <c r="N63" s="109" t="s">
        <v>2453</v>
      </c>
      <c r="O63" s="117" t="s">
        <v>2600</v>
      </c>
      <c r="P63" s="117"/>
      <c r="Q63" s="155">
        <v>44363.574965277781</v>
      </c>
      <c r="R63" s="89"/>
      <c r="S63" s="75"/>
    </row>
    <row r="64" spans="1:24" ht="18" x14ac:dyDescent="0.25">
      <c r="A64" s="117" t="str">
        <f>VLOOKUP(E64,'LISTADO ATM'!$A$2:$C$898,3,0)</f>
        <v>NORTE</v>
      </c>
      <c r="B64" s="145" t="s">
        <v>2599</v>
      </c>
      <c r="C64" s="110">
        <v>44362.70416666667</v>
      </c>
      <c r="D64" s="110" t="s">
        <v>2470</v>
      </c>
      <c r="E64" s="140">
        <v>774</v>
      </c>
      <c r="F64" s="117" t="str">
        <f>VLOOKUP(E64,VIP!$A$2:$O13758,2,0)</f>
        <v>DRBR061</v>
      </c>
      <c r="G64" s="117" t="str">
        <f>VLOOKUP(E64,'LISTADO ATM'!$A$2:$B$897,2,0)</f>
        <v xml:space="preserve">ATM Oficina Montecristi </v>
      </c>
      <c r="H64" s="117" t="str">
        <f>VLOOKUP(E64,VIP!$A$2:$O18621,7,FALSE)</f>
        <v>Si</v>
      </c>
      <c r="I64" s="117" t="str">
        <f>VLOOKUP(E64,VIP!$A$2:$O10586,8,FALSE)</f>
        <v>Si</v>
      </c>
      <c r="J64" s="117" t="str">
        <f>VLOOKUP(E64,VIP!$A$2:$O10536,8,FALSE)</f>
        <v>Si</v>
      </c>
      <c r="K64" s="117" t="str">
        <f>VLOOKUP(E64,VIP!$A$2:$O14110,6,0)</f>
        <v>NO</v>
      </c>
      <c r="L64" s="154" t="s">
        <v>2418</v>
      </c>
      <c r="M64" s="156" t="s">
        <v>2551</v>
      </c>
      <c r="N64" s="109" t="s">
        <v>2453</v>
      </c>
      <c r="O64" s="117" t="s">
        <v>2600</v>
      </c>
      <c r="P64" s="117"/>
      <c r="Q64" s="155">
        <v>44363.583981481483</v>
      </c>
      <c r="R64" s="89"/>
      <c r="S64" s="75"/>
    </row>
    <row r="65" spans="1:19" ht="18" x14ac:dyDescent="0.25">
      <c r="A65" s="117" t="str">
        <f>VLOOKUP(E65,'LISTADO ATM'!$A$2:$C$898,3,0)</f>
        <v>DISTRITO NACIONAL</v>
      </c>
      <c r="B65" s="145" t="s">
        <v>2594</v>
      </c>
      <c r="C65" s="110">
        <v>44362.712233796294</v>
      </c>
      <c r="D65" s="110" t="s">
        <v>2449</v>
      </c>
      <c r="E65" s="140">
        <v>717</v>
      </c>
      <c r="F65" s="117" t="str">
        <f>VLOOKUP(E65,VIP!$A$2:$O13752,2,0)</f>
        <v>DRBR24K</v>
      </c>
      <c r="G65" s="117" t="str">
        <f>VLOOKUP(E65,'LISTADO ATM'!$A$2:$B$897,2,0)</f>
        <v xml:space="preserve">ATM Oficina Los Alcarrizos </v>
      </c>
      <c r="H65" s="117" t="str">
        <f>VLOOKUP(E65,VIP!$A$2:$O18615,7,FALSE)</f>
        <v>Si</v>
      </c>
      <c r="I65" s="117" t="str">
        <f>VLOOKUP(E65,VIP!$A$2:$O10580,8,FALSE)</f>
        <v>Si</v>
      </c>
      <c r="J65" s="117" t="str">
        <f>VLOOKUP(E65,VIP!$A$2:$O10530,8,FALSE)</f>
        <v>Si</v>
      </c>
      <c r="K65" s="117" t="str">
        <f>VLOOKUP(E65,VIP!$A$2:$O14104,6,0)</f>
        <v>SI</v>
      </c>
      <c r="L65" s="154" t="s">
        <v>2418</v>
      </c>
      <c r="M65" s="156" t="s">
        <v>2551</v>
      </c>
      <c r="N65" s="109" t="s">
        <v>2453</v>
      </c>
      <c r="O65" s="117" t="s">
        <v>2454</v>
      </c>
      <c r="P65" s="117"/>
      <c r="Q65" s="155">
        <v>44363.573958333334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45" t="s">
        <v>2651</v>
      </c>
      <c r="C66" s="110">
        <v>44362.886840277781</v>
      </c>
      <c r="D66" s="110" t="s">
        <v>2449</v>
      </c>
      <c r="E66" s="140">
        <v>555</v>
      </c>
      <c r="F66" s="117" t="str">
        <f>VLOOKUP(E66,VIP!$A$2:$O13829,2,0)</f>
        <v>DRBR24P</v>
      </c>
      <c r="G66" s="117" t="str">
        <f>VLOOKUP(E66,'LISTADO ATM'!$A$2:$B$897,2,0)</f>
        <v xml:space="preserve">ATM Estación Shell Las Praderas </v>
      </c>
      <c r="H66" s="117" t="str">
        <f>VLOOKUP(E66,VIP!$A$2:$O18692,7,FALSE)</f>
        <v>Si</v>
      </c>
      <c r="I66" s="117" t="str">
        <f>VLOOKUP(E66,VIP!$A$2:$O10657,8,FALSE)</f>
        <v>Si</v>
      </c>
      <c r="J66" s="117" t="str">
        <f>VLOOKUP(E66,VIP!$A$2:$O10607,8,FALSE)</f>
        <v>Si</v>
      </c>
      <c r="K66" s="117" t="str">
        <f>VLOOKUP(E66,VIP!$A$2:$O14181,6,0)</f>
        <v>NO</v>
      </c>
      <c r="L66" s="154" t="s">
        <v>2418</v>
      </c>
      <c r="M66" s="156" t="s">
        <v>2551</v>
      </c>
      <c r="N66" s="109" t="s">
        <v>2453</v>
      </c>
      <c r="O66" s="117" t="s">
        <v>2454</v>
      </c>
      <c r="P66" s="117"/>
      <c r="Q66" s="155">
        <v>44363.569594907407</v>
      </c>
      <c r="R66" s="89"/>
      <c r="S66" s="75"/>
    </row>
    <row r="67" spans="1:19" ht="18" x14ac:dyDescent="0.25">
      <c r="A67" s="117" t="str">
        <f>VLOOKUP(E67,'LISTADO ATM'!$A$2:$C$898,3,0)</f>
        <v>DISTRITO NACIONAL</v>
      </c>
      <c r="B67" s="145" t="s">
        <v>2645</v>
      </c>
      <c r="C67" s="110">
        <v>44362.928715277776</v>
      </c>
      <c r="D67" s="110" t="s">
        <v>2449</v>
      </c>
      <c r="E67" s="140">
        <v>507</v>
      </c>
      <c r="F67" s="117" t="str">
        <f>VLOOKUP(E67,VIP!$A$2:$O13822,2,0)</f>
        <v>DRBR507</v>
      </c>
      <c r="G67" s="117" t="str">
        <f>VLOOKUP(E67,'LISTADO ATM'!$A$2:$B$897,2,0)</f>
        <v>ATM Estación Sigma Boca Chica</v>
      </c>
      <c r="H67" s="117" t="str">
        <f>VLOOKUP(E67,VIP!$A$2:$O18685,7,FALSE)</f>
        <v>Si</v>
      </c>
      <c r="I67" s="117" t="str">
        <f>VLOOKUP(E67,VIP!$A$2:$O10650,8,FALSE)</f>
        <v>Si</v>
      </c>
      <c r="J67" s="117" t="str">
        <f>VLOOKUP(E67,VIP!$A$2:$O10600,8,FALSE)</f>
        <v>Si</v>
      </c>
      <c r="K67" s="117" t="str">
        <f>VLOOKUP(E67,VIP!$A$2:$O14174,6,0)</f>
        <v>NO</v>
      </c>
      <c r="L67" s="154" t="s">
        <v>2418</v>
      </c>
      <c r="M67" s="156" t="s">
        <v>2551</v>
      </c>
      <c r="N67" s="109" t="s">
        <v>2453</v>
      </c>
      <c r="O67" s="117" t="s">
        <v>2454</v>
      </c>
      <c r="P67" s="117"/>
      <c r="Q67" s="155">
        <v>44363.569432870368</v>
      </c>
      <c r="R67" s="89"/>
      <c r="S67" s="75"/>
    </row>
    <row r="68" spans="1:19" ht="18" x14ac:dyDescent="0.25">
      <c r="A68" s="117" t="str">
        <f>VLOOKUP(E68,'LISTADO ATM'!$A$2:$C$898,3,0)</f>
        <v>DISTRITO NACIONAL</v>
      </c>
      <c r="B68" s="145" t="s">
        <v>2644</v>
      </c>
      <c r="C68" s="110">
        <v>44362.930810185186</v>
      </c>
      <c r="D68" s="110" t="s">
        <v>2449</v>
      </c>
      <c r="E68" s="140">
        <v>629</v>
      </c>
      <c r="F68" s="117" t="str">
        <f>VLOOKUP(E68,VIP!$A$2:$O13821,2,0)</f>
        <v>DRBR24M</v>
      </c>
      <c r="G68" s="117" t="str">
        <f>VLOOKUP(E68,'LISTADO ATM'!$A$2:$B$897,2,0)</f>
        <v xml:space="preserve">ATM Oficina Americana Independencia I </v>
      </c>
      <c r="H68" s="117" t="str">
        <f>VLOOKUP(E68,VIP!$A$2:$O18684,7,FALSE)</f>
        <v>Si</v>
      </c>
      <c r="I68" s="117" t="str">
        <f>VLOOKUP(E68,VIP!$A$2:$O10649,8,FALSE)</f>
        <v>Si</v>
      </c>
      <c r="J68" s="117" t="str">
        <f>VLOOKUP(E68,VIP!$A$2:$O10599,8,FALSE)</f>
        <v>Si</v>
      </c>
      <c r="K68" s="117" t="str">
        <f>VLOOKUP(E68,VIP!$A$2:$O14173,6,0)</f>
        <v>SI</v>
      </c>
      <c r="L68" s="154" t="s">
        <v>2418</v>
      </c>
      <c r="M68" s="156" t="s">
        <v>2551</v>
      </c>
      <c r="N68" s="109" t="s">
        <v>2453</v>
      </c>
      <c r="O68" s="117" t="s">
        <v>2454</v>
      </c>
      <c r="P68" s="117"/>
      <c r="Q68" s="155">
        <v>44363.571597222224</v>
      </c>
      <c r="R68" s="89"/>
      <c r="S68" s="75"/>
    </row>
    <row r="69" spans="1:19" ht="18" x14ac:dyDescent="0.25">
      <c r="A69" s="117" t="str">
        <f>VLOOKUP(E69,'LISTADO ATM'!$A$2:$C$898,3,0)</f>
        <v>ESTE</v>
      </c>
      <c r="B69" s="145" t="s">
        <v>2643</v>
      </c>
      <c r="C69" s="110">
        <v>44362.934699074074</v>
      </c>
      <c r="D69" s="110" t="s">
        <v>2449</v>
      </c>
      <c r="E69" s="140">
        <v>631</v>
      </c>
      <c r="F69" s="117" t="str">
        <f>VLOOKUP(E69,VIP!$A$2:$O13820,2,0)</f>
        <v>DRBR417</v>
      </c>
      <c r="G69" s="117" t="str">
        <f>VLOOKUP(E69,'LISTADO ATM'!$A$2:$B$897,2,0)</f>
        <v xml:space="preserve">ATM ASOCODEQUI (San Pedro) </v>
      </c>
      <c r="H69" s="117" t="str">
        <f>VLOOKUP(E69,VIP!$A$2:$O18683,7,FALSE)</f>
        <v>Si</v>
      </c>
      <c r="I69" s="117" t="str">
        <f>VLOOKUP(E69,VIP!$A$2:$O10648,8,FALSE)</f>
        <v>Si</v>
      </c>
      <c r="J69" s="117" t="str">
        <f>VLOOKUP(E69,VIP!$A$2:$O10598,8,FALSE)</f>
        <v>Si</v>
      </c>
      <c r="K69" s="117" t="str">
        <f>VLOOKUP(E69,VIP!$A$2:$O14172,6,0)</f>
        <v>NO</v>
      </c>
      <c r="L69" s="154" t="s">
        <v>2418</v>
      </c>
      <c r="M69" s="156" t="s">
        <v>2551</v>
      </c>
      <c r="N69" s="109" t="s">
        <v>2453</v>
      </c>
      <c r="O69" s="117" t="s">
        <v>2454</v>
      </c>
      <c r="P69" s="117"/>
      <c r="Q69" s="155">
        <v>44363.574560185189</v>
      </c>
      <c r="R69" s="89"/>
      <c r="S69" s="75"/>
    </row>
    <row r="70" spans="1:19" ht="18" x14ac:dyDescent="0.25">
      <c r="A70" s="117" t="str">
        <f>VLOOKUP(E70,'LISTADO ATM'!$A$2:$C$898,3,0)</f>
        <v>NORTE</v>
      </c>
      <c r="B70" s="145" t="s">
        <v>2641</v>
      </c>
      <c r="C70" s="110">
        <v>44362.937719907408</v>
      </c>
      <c r="D70" s="110" t="s">
        <v>2613</v>
      </c>
      <c r="E70" s="140">
        <v>728</v>
      </c>
      <c r="F70" s="117" t="str">
        <f>VLOOKUP(E70,VIP!$A$2:$O13818,2,0)</f>
        <v>DRBR051</v>
      </c>
      <c r="G70" s="117" t="str">
        <f>VLOOKUP(E70,'LISTADO ATM'!$A$2:$B$897,2,0)</f>
        <v xml:space="preserve">ATM UNP La Vega Oficina Regional Norcentral </v>
      </c>
      <c r="H70" s="117" t="str">
        <f>VLOOKUP(E70,VIP!$A$2:$O18681,7,FALSE)</f>
        <v>Si</v>
      </c>
      <c r="I70" s="117" t="str">
        <f>VLOOKUP(E70,VIP!$A$2:$O10646,8,FALSE)</f>
        <v>Si</v>
      </c>
      <c r="J70" s="117" t="str">
        <f>VLOOKUP(E70,VIP!$A$2:$O10596,8,FALSE)</f>
        <v>Si</v>
      </c>
      <c r="K70" s="117" t="str">
        <f>VLOOKUP(E70,VIP!$A$2:$O14170,6,0)</f>
        <v>SI</v>
      </c>
      <c r="L70" s="154" t="s">
        <v>2418</v>
      </c>
      <c r="M70" s="156" t="s">
        <v>2551</v>
      </c>
      <c r="N70" s="109" t="s">
        <v>2453</v>
      </c>
      <c r="O70" s="117" t="s">
        <v>2614</v>
      </c>
      <c r="P70" s="117"/>
      <c r="Q70" s="155">
        <v>44363.565381944441</v>
      </c>
      <c r="R70" s="89"/>
      <c r="S70" s="75"/>
    </row>
    <row r="71" spans="1:19" ht="18" x14ac:dyDescent="0.25">
      <c r="A71" s="117" t="str">
        <f>VLOOKUP(E71,'LISTADO ATM'!$A$2:$C$898,3,0)</f>
        <v>DISTRITO NACIONAL</v>
      </c>
      <c r="B71" s="145" t="s">
        <v>2640</v>
      </c>
      <c r="C71" s="110">
        <v>44362.940636574072</v>
      </c>
      <c r="D71" s="110" t="s">
        <v>2470</v>
      </c>
      <c r="E71" s="140">
        <v>85</v>
      </c>
      <c r="F71" s="117" t="str">
        <f>VLOOKUP(E71,VIP!$A$2:$O13817,2,0)</f>
        <v>DRBR085</v>
      </c>
      <c r="G71" s="117" t="str">
        <f>VLOOKUP(E71,'LISTADO ATM'!$A$2:$B$897,2,0)</f>
        <v xml:space="preserve">ATM Oficina San Isidro (Fuerza Aérea) </v>
      </c>
      <c r="H71" s="117" t="str">
        <f>VLOOKUP(E71,VIP!$A$2:$O18680,7,FALSE)</f>
        <v>Si</v>
      </c>
      <c r="I71" s="117" t="str">
        <f>VLOOKUP(E71,VIP!$A$2:$O10645,8,FALSE)</f>
        <v>Si</v>
      </c>
      <c r="J71" s="117" t="str">
        <f>VLOOKUP(E71,VIP!$A$2:$O10595,8,FALSE)</f>
        <v>Si</v>
      </c>
      <c r="K71" s="117" t="str">
        <f>VLOOKUP(E71,VIP!$A$2:$O14169,6,0)</f>
        <v>NO</v>
      </c>
      <c r="L71" s="154" t="s">
        <v>2418</v>
      </c>
      <c r="M71" s="156" t="s">
        <v>2551</v>
      </c>
      <c r="N71" s="109" t="s">
        <v>2453</v>
      </c>
      <c r="O71" s="117" t="s">
        <v>2600</v>
      </c>
      <c r="P71" s="117"/>
      <c r="Q71" s="155">
        <v>44363.55574074074</v>
      </c>
      <c r="R71" s="89"/>
      <c r="S71" s="75"/>
    </row>
    <row r="72" spans="1:19" ht="18" x14ac:dyDescent="0.25">
      <c r="A72" s="117" t="str">
        <f>VLOOKUP(E72,'LISTADO ATM'!$A$2:$C$898,3,0)</f>
        <v>DISTRITO NACIONAL</v>
      </c>
      <c r="B72" s="145" t="s">
        <v>2639</v>
      </c>
      <c r="C72" s="110">
        <v>44362.941446759258</v>
      </c>
      <c r="D72" s="110" t="s">
        <v>2449</v>
      </c>
      <c r="E72" s="140">
        <v>769</v>
      </c>
      <c r="F72" s="117" t="str">
        <f>VLOOKUP(E72,VIP!$A$2:$O13816,2,0)</f>
        <v>DRBR769</v>
      </c>
      <c r="G72" s="117" t="str">
        <f>VLOOKUP(E72,'LISTADO ATM'!$A$2:$B$897,2,0)</f>
        <v>ATM UNP Pablo Mella Morales</v>
      </c>
      <c r="H72" s="117" t="str">
        <f>VLOOKUP(E72,VIP!$A$2:$O18679,7,FALSE)</f>
        <v>Si</v>
      </c>
      <c r="I72" s="117" t="str">
        <f>VLOOKUP(E72,VIP!$A$2:$O10644,8,FALSE)</f>
        <v>Si</v>
      </c>
      <c r="J72" s="117" t="str">
        <f>VLOOKUP(E72,VIP!$A$2:$O10594,8,FALSE)</f>
        <v>Si</v>
      </c>
      <c r="K72" s="117" t="str">
        <f>VLOOKUP(E72,VIP!$A$2:$O14168,6,0)</f>
        <v>NO</v>
      </c>
      <c r="L72" s="154" t="s">
        <v>2418</v>
      </c>
      <c r="M72" s="156" t="s">
        <v>2551</v>
      </c>
      <c r="N72" s="109" t="s">
        <v>2453</v>
      </c>
      <c r="O72" s="117" t="s">
        <v>2454</v>
      </c>
      <c r="P72" s="117"/>
      <c r="Q72" s="155">
        <v>44363.583333333336</v>
      </c>
      <c r="R72" s="89"/>
      <c r="S72" s="75"/>
    </row>
    <row r="73" spans="1:19" ht="18" x14ac:dyDescent="0.25">
      <c r="A73" s="117" t="str">
        <f>VLOOKUP(E73,'LISTADO ATM'!$A$2:$C$898,3,0)</f>
        <v>NORTE</v>
      </c>
      <c r="B73" s="145" t="s">
        <v>2638</v>
      </c>
      <c r="C73" s="110">
        <v>44362.944571759261</v>
      </c>
      <c r="D73" s="110" t="s">
        <v>2613</v>
      </c>
      <c r="E73" s="140">
        <v>732</v>
      </c>
      <c r="F73" s="117" t="str">
        <f>VLOOKUP(E73,VIP!$A$2:$O13814,2,0)</f>
        <v>DRBR12H</v>
      </c>
      <c r="G73" s="117" t="str">
        <f>VLOOKUP(E73,'LISTADO ATM'!$A$2:$B$897,2,0)</f>
        <v xml:space="preserve">ATM Molino del Valle (Santiago) </v>
      </c>
      <c r="H73" s="117" t="str">
        <f>VLOOKUP(E73,VIP!$A$2:$O18677,7,FALSE)</f>
        <v>Si</v>
      </c>
      <c r="I73" s="117" t="str">
        <f>VLOOKUP(E73,VIP!$A$2:$O10642,8,FALSE)</f>
        <v>Si</v>
      </c>
      <c r="J73" s="117" t="str">
        <f>VLOOKUP(E73,VIP!$A$2:$O10592,8,FALSE)</f>
        <v>Si</v>
      </c>
      <c r="K73" s="117" t="str">
        <f>VLOOKUP(E73,VIP!$A$2:$O14166,6,0)</f>
        <v>NO</v>
      </c>
      <c r="L73" s="154" t="s">
        <v>2418</v>
      </c>
      <c r="M73" s="156" t="s">
        <v>2551</v>
      </c>
      <c r="N73" s="109" t="s">
        <v>2453</v>
      </c>
      <c r="O73" s="117" t="s">
        <v>2614</v>
      </c>
      <c r="P73" s="117"/>
      <c r="Q73" s="155">
        <v>44363.57885416667</v>
      </c>
      <c r="R73" s="89"/>
      <c r="S73" s="75"/>
    </row>
    <row r="74" spans="1:19" ht="18" x14ac:dyDescent="0.25">
      <c r="A74" s="117" t="str">
        <f>VLOOKUP(E74,'LISTADO ATM'!$A$2:$C$898,3,0)</f>
        <v>SUR</v>
      </c>
      <c r="B74" s="145" t="s">
        <v>2634</v>
      </c>
      <c r="C74" s="110">
        <v>44362.951701388891</v>
      </c>
      <c r="D74" s="110" t="s">
        <v>2449</v>
      </c>
      <c r="E74" s="140">
        <v>984</v>
      </c>
      <c r="F74" s="117" t="str">
        <f>VLOOKUP(E74,VIP!$A$2:$O13810,2,0)</f>
        <v>DRBR984</v>
      </c>
      <c r="G74" s="117" t="str">
        <f>VLOOKUP(E74,'LISTADO ATM'!$A$2:$B$897,2,0)</f>
        <v xml:space="preserve">ATM Oficina Neiba II </v>
      </c>
      <c r="H74" s="117" t="str">
        <f>VLOOKUP(E74,VIP!$A$2:$O18673,7,FALSE)</f>
        <v>Si</v>
      </c>
      <c r="I74" s="117" t="str">
        <f>VLOOKUP(E74,VIP!$A$2:$O10638,8,FALSE)</f>
        <v>Si</v>
      </c>
      <c r="J74" s="117" t="str">
        <f>VLOOKUP(E74,VIP!$A$2:$O10588,8,FALSE)</f>
        <v>Si</v>
      </c>
      <c r="K74" s="117" t="str">
        <f>VLOOKUP(E74,VIP!$A$2:$O14162,6,0)</f>
        <v>NO</v>
      </c>
      <c r="L74" s="154" t="s">
        <v>2418</v>
      </c>
      <c r="M74" s="156" t="s">
        <v>2551</v>
      </c>
      <c r="N74" s="109" t="s">
        <v>2453</v>
      </c>
      <c r="O74" s="117" t="s">
        <v>2454</v>
      </c>
      <c r="P74" s="117"/>
      <c r="Q74" s="155">
        <v>44363.584907407407</v>
      </c>
      <c r="R74" s="89"/>
      <c r="S74" s="75"/>
    </row>
    <row r="75" spans="1:19" ht="18" x14ac:dyDescent="0.25">
      <c r="A75" s="117" t="str">
        <f>VLOOKUP(E75,'LISTADO ATM'!$A$2:$C$898,3,0)</f>
        <v>NORTE</v>
      </c>
      <c r="B75" s="145" t="s">
        <v>2710</v>
      </c>
      <c r="C75" s="110">
        <v>44363.315740740742</v>
      </c>
      <c r="D75" s="110" t="s">
        <v>2470</v>
      </c>
      <c r="E75" s="140">
        <v>288</v>
      </c>
      <c r="F75" s="117" t="str">
        <f>VLOOKUP(E75,VIP!$A$2:$O13846,2,0)</f>
        <v>DRBR288</v>
      </c>
      <c r="G75" s="117" t="str">
        <f>VLOOKUP(E75,'LISTADO ATM'!$A$2:$B$897,2,0)</f>
        <v xml:space="preserve">ATM Oficina Camino Real II (Puerto Plata) </v>
      </c>
      <c r="H75" s="117" t="str">
        <f>VLOOKUP(E75,VIP!$A$2:$O18709,7,FALSE)</f>
        <v>N/A</v>
      </c>
      <c r="I75" s="117" t="str">
        <f>VLOOKUP(E75,VIP!$A$2:$O10674,8,FALSE)</f>
        <v>N/A</v>
      </c>
      <c r="J75" s="117" t="str">
        <f>VLOOKUP(E75,VIP!$A$2:$O10624,8,FALSE)</f>
        <v>N/A</v>
      </c>
      <c r="K75" s="117" t="str">
        <f>VLOOKUP(E75,VIP!$A$2:$O14198,6,0)</f>
        <v>N/A</v>
      </c>
      <c r="L75" s="154" t="s">
        <v>2418</v>
      </c>
      <c r="M75" s="156" t="s">
        <v>2551</v>
      </c>
      <c r="N75" s="109" t="s">
        <v>2453</v>
      </c>
      <c r="O75" s="117" t="s">
        <v>2713</v>
      </c>
      <c r="P75" s="117"/>
      <c r="Q75" s="155">
        <v>44363.608657407407</v>
      </c>
      <c r="R75" s="89"/>
      <c r="S75" s="75"/>
    </row>
    <row r="76" spans="1:19" ht="18" x14ac:dyDescent="0.25">
      <c r="A76" s="117" t="str">
        <f>VLOOKUP(E76,'LISTADO ATM'!$A$2:$C$898,3,0)</f>
        <v>NORTE</v>
      </c>
      <c r="B76" s="145" t="s">
        <v>2709</v>
      </c>
      <c r="C76" s="110">
        <v>44363.341643518521</v>
      </c>
      <c r="D76" s="110" t="s">
        <v>2613</v>
      </c>
      <c r="E76" s="140">
        <v>716</v>
      </c>
      <c r="F76" s="117" t="str">
        <f>VLOOKUP(E76,VIP!$A$2:$O13845,2,0)</f>
        <v>DRBR340</v>
      </c>
      <c r="G76" s="117" t="str">
        <f>VLOOKUP(E76,'LISTADO ATM'!$A$2:$B$897,2,0)</f>
        <v xml:space="preserve">ATM Oficina Zona Franca (Santiago) </v>
      </c>
      <c r="H76" s="117" t="str">
        <f>VLOOKUP(E76,VIP!$A$2:$O18708,7,FALSE)</f>
        <v>Si</v>
      </c>
      <c r="I76" s="117" t="str">
        <f>VLOOKUP(E76,VIP!$A$2:$O10673,8,FALSE)</f>
        <v>Si</v>
      </c>
      <c r="J76" s="117" t="str">
        <f>VLOOKUP(E76,VIP!$A$2:$O10623,8,FALSE)</f>
        <v>Si</v>
      </c>
      <c r="K76" s="117" t="str">
        <f>VLOOKUP(E76,VIP!$A$2:$O14197,6,0)</f>
        <v>SI</v>
      </c>
      <c r="L76" s="154" t="s">
        <v>2418</v>
      </c>
      <c r="M76" s="156" t="s">
        <v>2551</v>
      </c>
      <c r="N76" s="109" t="s">
        <v>2453</v>
      </c>
      <c r="O76" s="117" t="s">
        <v>2614</v>
      </c>
      <c r="P76" s="117"/>
      <c r="Q76" s="155">
        <v>44363.612604166665</v>
      </c>
      <c r="R76" s="89"/>
      <c r="S76" s="75"/>
    </row>
    <row r="77" spans="1:19" ht="18" x14ac:dyDescent="0.25">
      <c r="A77" s="117" t="str">
        <f>VLOOKUP(E77,'LISTADO ATM'!$A$2:$C$898,3,0)</f>
        <v>DISTRITO NACIONAL</v>
      </c>
      <c r="B77" s="145" t="s">
        <v>2708</v>
      </c>
      <c r="C77" s="110">
        <v>44363.343090277776</v>
      </c>
      <c r="D77" s="110" t="s">
        <v>2449</v>
      </c>
      <c r="E77" s="140">
        <v>32</v>
      </c>
      <c r="F77" s="117" t="str">
        <f>VLOOKUP(E77,VIP!$A$2:$O13844,2,0)</f>
        <v>DRBR032</v>
      </c>
      <c r="G77" s="117" t="str">
        <f>VLOOKUP(E77,'LISTADO ATM'!$A$2:$B$897,2,0)</f>
        <v xml:space="preserve">ATM Oficina San Martín II </v>
      </c>
      <c r="H77" s="117" t="str">
        <f>VLOOKUP(E77,VIP!$A$2:$O18707,7,FALSE)</f>
        <v>Si</v>
      </c>
      <c r="I77" s="117" t="str">
        <f>VLOOKUP(E77,VIP!$A$2:$O10672,8,FALSE)</f>
        <v>Si</v>
      </c>
      <c r="J77" s="117" t="str">
        <f>VLOOKUP(E77,VIP!$A$2:$O10622,8,FALSE)</f>
        <v>Si</v>
      </c>
      <c r="K77" s="117" t="str">
        <f>VLOOKUP(E77,VIP!$A$2:$O14196,6,0)</f>
        <v>NO</v>
      </c>
      <c r="L77" s="154" t="s">
        <v>2418</v>
      </c>
      <c r="M77" s="156" t="s">
        <v>2551</v>
      </c>
      <c r="N77" s="109" t="s">
        <v>2453</v>
      </c>
      <c r="O77" s="117" t="s">
        <v>2454</v>
      </c>
      <c r="P77" s="117"/>
      <c r="Q77" s="155">
        <v>44363.611666666664</v>
      </c>
      <c r="R77" s="89"/>
      <c r="S77" s="75"/>
    </row>
    <row r="78" spans="1:19" ht="18" x14ac:dyDescent="0.25">
      <c r="A78" s="117" t="str">
        <f>VLOOKUP(E78,'LISTADO ATM'!$A$2:$C$898,3,0)</f>
        <v>NORTE</v>
      </c>
      <c r="B78" s="145" t="s">
        <v>2704</v>
      </c>
      <c r="C78" s="110">
        <v>44363.396724537037</v>
      </c>
      <c r="D78" s="110" t="s">
        <v>2470</v>
      </c>
      <c r="E78" s="140">
        <v>712</v>
      </c>
      <c r="F78" s="117" t="str">
        <f>VLOOKUP(E78,VIP!$A$2:$O13840,2,0)</f>
        <v>DRBR128</v>
      </c>
      <c r="G78" s="117" t="str">
        <f>VLOOKUP(E78,'LISTADO ATM'!$A$2:$B$897,2,0)</f>
        <v xml:space="preserve">ATM Oficina Imbert </v>
      </c>
      <c r="H78" s="117" t="str">
        <f>VLOOKUP(E78,VIP!$A$2:$O18703,7,FALSE)</f>
        <v>Si</v>
      </c>
      <c r="I78" s="117" t="str">
        <f>VLOOKUP(E78,VIP!$A$2:$O10668,8,FALSE)</f>
        <v>Si</v>
      </c>
      <c r="J78" s="117" t="str">
        <f>VLOOKUP(E78,VIP!$A$2:$O10618,8,FALSE)</f>
        <v>Si</v>
      </c>
      <c r="K78" s="117" t="str">
        <f>VLOOKUP(E78,VIP!$A$2:$O14192,6,0)</f>
        <v>SI</v>
      </c>
      <c r="L78" s="154" t="s">
        <v>2418</v>
      </c>
      <c r="M78" s="156" t="s">
        <v>2551</v>
      </c>
      <c r="N78" s="109" t="s">
        <v>2453</v>
      </c>
      <c r="O78" s="117" t="s">
        <v>2471</v>
      </c>
      <c r="P78" s="117"/>
      <c r="Q78" s="155">
        <v>44363.609386574077</v>
      </c>
      <c r="R78" s="89"/>
      <c r="S78" s="75"/>
    </row>
    <row r="79" spans="1:19" ht="18" x14ac:dyDescent="0.25">
      <c r="A79" s="117" t="str">
        <f>VLOOKUP(E79,'LISTADO ATM'!$A$2:$C$898,3,0)</f>
        <v>DISTRITO NACIONAL</v>
      </c>
      <c r="B79" s="145" t="s">
        <v>2700</v>
      </c>
      <c r="C79" s="110">
        <v>44363.404861111114</v>
      </c>
      <c r="D79" s="110" t="s">
        <v>2449</v>
      </c>
      <c r="E79" s="140">
        <v>325</v>
      </c>
      <c r="F79" s="117" t="str">
        <f>VLOOKUP(E79,VIP!$A$2:$O13836,2,0)</f>
        <v>DRBR325</v>
      </c>
      <c r="G79" s="117" t="str">
        <f>VLOOKUP(E79,'LISTADO ATM'!$A$2:$B$897,2,0)</f>
        <v>ATM Casa Edwin</v>
      </c>
      <c r="H79" s="117" t="str">
        <f>VLOOKUP(E79,VIP!$A$2:$O18699,7,FALSE)</f>
        <v>Si</v>
      </c>
      <c r="I79" s="117" t="str">
        <f>VLOOKUP(E79,VIP!$A$2:$O10664,8,FALSE)</f>
        <v>Si</v>
      </c>
      <c r="J79" s="117" t="str">
        <f>VLOOKUP(E79,VIP!$A$2:$O10614,8,FALSE)</f>
        <v>Si</v>
      </c>
      <c r="K79" s="117" t="str">
        <f>VLOOKUP(E79,VIP!$A$2:$O14188,6,0)</f>
        <v>NO</v>
      </c>
      <c r="L79" s="154" t="s">
        <v>2418</v>
      </c>
      <c r="M79" s="156" t="s">
        <v>2551</v>
      </c>
      <c r="N79" s="109" t="s">
        <v>2453</v>
      </c>
      <c r="O79" s="117" t="s">
        <v>2454</v>
      </c>
      <c r="P79" s="117"/>
      <c r="Q79" s="155">
        <v>44363.608483796299</v>
      </c>
      <c r="R79" s="89"/>
      <c r="S79" s="75"/>
    </row>
    <row r="80" spans="1:19" ht="18" x14ac:dyDescent="0.25">
      <c r="A80" s="117" t="str">
        <f>VLOOKUP(E80,'LISTADO ATM'!$A$2:$C$898,3,0)</f>
        <v>ESTE</v>
      </c>
      <c r="B80" s="145" t="s">
        <v>2698</v>
      </c>
      <c r="C80" s="110">
        <v>44363.424050925925</v>
      </c>
      <c r="D80" s="110" t="s">
        <v>2470</v>
      </c>
      <c r="E80" s="140">
        <v>268</v>
      </c>
      <c r="F80" s="117" t="str">
        <f>VLOOKUP(E80,VIP!$A$2:$O13834,2,0)</f>
        <v>DRBR268</v>
      </c>
      <c r="G80" s="117" t="str">
        <f>VLOOKUP(E80,'LISTADO ATM'!$A$2:$B$897,2,0)</f>
        <v xml:space="preserve">ATM Autobanco La Altagracia (Higuey) </v>
      </c>
      <c r="H80" s="117" t="str">
        <f>VLOOKUP(E80,VIP!$A$2:$O18697,7,FALSE)</f>
        <v>Si</v>
      </c>
      <c r="I80" s="117" t="str">
        <f>VLOOKUP(E80,VIP!$A$2:$O10662,8,FALSE)</f>
        <v>Si</v>
      </c>
      <c r="J80" s="117" t="str">
        <f>VLOOKUP(E80,VIP!$A$2:$O10612,8,FALSE)</f>
        <v>Si</v>
      </c>
      <c r="K80" s="117" t="str">
        <f>VLOOKUP(E80,VIP!$A$2:$O14186,6,0)</f>
        <v>NO</v>
      </c>
      <c r="L80" s="154" t="s">
        <v>2418</v>
      </c>
      <c r="M80" s="156" t="s">
        <v>2551</v>
      </c>
      <c r="N80" s="109" t="s">
        <v>2453</v>
      </c>
      <c r="O80" s="117" t="s">
        <v>2713</v>
      </c>
      <c r="P80" s="117"/>
      <c r="Q80" s="155">
        <v>44363.607152777775</v>
      </c>
      <c r="R80" s="89"/>
      <c r="S80" s="75"/>
    </row>
    <row r="81" spans="1:19" ht="18" x14ac:dyDescent="0.25">
      <c r="A81" s="117" t="str">
        <f>VLOOKUP(E81,'LISTADO ATM'!$A$2:$C$898,3,0)</f>
        <v>NORTE</v>
      </c>
      <c r="B81" s="145" t="s">
        <v>2695</v>
      </c>
      <c r="C81" s="110">
        <v>44363.440706018519</v>
      </c>
      <c r="D81" s="110" t="s">
        <v>2613</v>
      </c>
      <c r="E81" s="140">
        <v>136</v>
      </c>
      <c r="F81" s="117" t="str">
        <f>VLOOKUP(E81,VIP!$A$2:$O13831,2,0)</f>
        <v>DRBR136</v>
      </c>
      <c r="G81" s="117" t="str">
        <f>VLOOKUP(E81,'LISTADO ATM'!$A$2:$B$897,2,0)</f>
        <v>ATM S/M Xtra (Santiago)</v>
      </c>
      <c r="H81" s="117" t="str">
        <f>VLOOKUP(E81,VIP!$A$2:$O18694,7,FALSE)</f>
        <v>Si</v>
      </c>
      <c r="I81" s="117" t="str">
        <f>VLOOKUP(E81,VIP!$A$2:$O10659,8,FALSE)</f>
        <v>Si</v>
      </c>
      <c r="J81" s="117" t="str">
        <f>VLOOKUP(E81,VIP!$A$2:$O10609,8,FALSE)</f>
        <v>Si</v>
      </c>
      <c r="K81" s="117" t="str">
        <f>VLOOKUP(E81,VIP!$A$2:$O14183,6,0)</f>
        <v>NO</v>
      </c>
      <c r="L81" s="154" t="s">
        <v>2418</v>
      </c>
      <c r="M81" s="156" t="s">
        <v>2551</v>
      </c>
      <c r="N81" s="109" t="s">
        <v>2453</v>
      </c>
      <c r="O81" s="117" t="s">
        <v>2614</v>
      </c>
      <c r="P81" s="117"/>
      <c r="Q81" s="155">
        <v>44363.602407407408</v>
      </c>
      <c r="R81" s="89"/>
      <c r="S81" s="75"/>
    </row>
    <row r="82" spans="1:19" ht="18" x14ac:dyDescent="0.25">
      <c r="A82" s="117" t="str">
        <f>VLOOKUP(E82,'LISTADO ATM'!$A$2:$C$898,3,0)</f>
        <v>NORTE</v>
      </c>
      <c r="B82" s="145" t="s">
        <v>2693</v>
      </c>
      <c r="C82" s="110">
        <v>44363.484189814815</v>
      </c>
      <c r="D82" s="110" t="s">
        <v>2470</v>
      </c>
      <c r="E82" s="140">
        <v>119</v>
      </c>
      <c r="F82" s="117" t="str">
        <f>VLOOKUP(E82,VIP!$A$2:$O13829,2,0)</f>
        <v>DRBR119</v>
      </c>
      <c r="G82" s="117" t="str">
        <f>VLOOKUP(E82,'LISTADO ATM'!$A$2:$B$897,2,0)</f>
        <v>ATM Oficina La Barranquita</v>
      </c>
      <c r="H82" s="117" t="str">
        <f>VLOOKUP(E82,VIP!$A$2:$O18692,7,FALSE)</f>
        <v>N/A</v>
      </c>
      <c r="I82" s="117" t="str">
        <f>VLOOKUP(E82,VIP!$A$2:$O10657,8,FALSE)</f>
        <v>N/A</v>
      </c>
      <c r="J82" s="117" t="str">
        <f>VLOOKUP(E82,VIP!$A$2:$O10607,8,FALSE)</f>
        <v>N/A</v>
      </c>
      <c r="K82" s="117" t="str">
        <f>VLOOKUP(E82,VIP!$A$2:$O14181,6,0)</f>
        <v>N/A</v>
      </c>
      <c r="L82" s="154" t="s">
        <v>2418</v>
      </c>
      <c r="M82" s="156" t="s">
        <v>2551</v>
      </c>
      <c r="N82" s="109" t="s">
        <v>2453</v>
      </c>
      <c r="O82" s="117" t="s">
        <v>2713</v>
      </c>
      <c r="P82" s="117"/>
      <c r="Q82" s="155">
        <v>44363.601782407408</v>
      </c>
      <c r="R82" s="89"/>
      <c r="S82" s="75"/>
    </row>
    <row r="83" spans="1:19" ht="18" x14ac:dyDescent="0.25">
      <c r="A83" s="117" t="str">
        <f>VLOOKUP(E83,'LISTADO ATM'!$A$2:$C$898,3,0)</f>
        <v>NORTE</v>
      </c>
      <c r="B83" s="145" t="s">
        <v>2660</v>
      </c>
      <c r="C83" s="110">
        <v>44363.071006944447</v>
      </c>
      <c r="D83" s="110" t="s">
        <v>2470</v>
      </c>
      <c r="E83" s="140">
        <v>720</v>
      </c>
      <c r="F83" s="117" t="str">
        <f>VLOOKUP(E83,VIP!$A$2:$O13811,2,0)</f>
        <v>DRBR12E</v>
      </c>
      <c r="G83" s="117" t="str">
        <f>VLOOKUP(E83,'LISTADO ATM'!$A$2:$B$897,2,0)</f>
        <v xml:space="preserve">ATM OMSA (Santiago) </v>
      </c>
      <c r="H83" s="117" t="str">
        <f>VLOOKUP(E83,VIP!$A$2:$O18674,7,FALSE)</f>
        <v>Si</v>
      </c>
      <c r="I83" s="117" t="str">
        <f>VLOOKUP(E83,VIP!$A$2:$O10639,8,FALSE)</f>
        <v>Si</v>
      </c>
      <c r="J83" s="117" t="str">
        <f>VLOOKUP(E83,VIP!$A$2:$O10589,8,FALSE)</f>
        <v>Si</v>
      </c>
      <c r="K83" s="117" t="str">
        <f>VLOOKUP(E83,VIP!$A$2:$O14163,6,0)</f>
        <v>NO</v>
      </c>
      <c r="L83" s="154" t="s">
        <v>2418</v>
      </c>
      <c r="M83" s="156" t="s">
        <v>2551</v>
      </c>
      <c r="N83" s="109" t="s">
        <v>2453</v>
      </c>
      <c r="O83" s="117" t="s">
        <v>2471</v>
      </c>
      <c r="P83" s="117"/>
      <c r="Q83" s="155">
        <v>44363.788888888892</v>
      </c>
      <c r="R83" s="89"/>
      <c r="S83" s="75"/>
    </row>
    <row r="84" spans="1:19" ht="18" x14ac:dyDescent="0.25">
      <c r="A84" s="117" t="str">
        <f>VLOOKUP(E84,'LISTADO ATM'!$A$2:$C$898,3,0)</f>
        <v>SUR</v>
      </c>
      <c r="B84" s="145" t="s">
        <v>2696</v>
      </c>
      <c r="C84" s="110">
        <v>44363.439293981479</v>
      </c>
      <c r="D84" s="110" t="s">
        <v>2449</v>
      </c>
      <c r="E84" s="140">
        <v>44</v>
      </c>
      <c r="F84" s="117" t="str">
        <f>VLOOKUP(E84,VIP!$A$2:$O13832,2,0)</f>
        <v>DRBR044</v>
      </c>
      <c r="G84" s="117" t="str">
        <f>VLOOKUP(E84,'LISTADO ATM'!$A$2:$B$897,2,0)</f>
        <v xml:space="preserve">ATM Oficina Pedernales </v>
      </c>
      <c r="H84" s="117" t="str">
        <f>VLOOKUP(E84,VIP!$A$2:$O18695,7,FALSE)</f>
        <v>Si</v>
      </c>
      <c r="I84" s="117" t="str">
        <f>VLOOKUP(E84,VIP!$A$2:$O10660,8,FALSE)</f>
        <v>Si</v>
      </c>
      <c r="J84" s="117" t="str">
        <f>VLOOKUP(E84,VIP!$A$2:$O10610,8,FALSE)</f>
        <v>Si</v>
      </c>
      <c r="K84" s="117" t="str">
        <f>VLOOKUP(E84,VIP!$A$2:$O14184,6,0)</f>
        <v>SI</v>
      </c>
      <c r="L84" s="154" t="s">
        <v>2418</v>
      </c>
      <c r="M84" s="156" t="s">
        <v>2551</v>
      </c>
      <c r="N84" s="109" t="s">
        <v>2453</v>
      </c>
      <c r="O84" s="117" t="s">
        <v>2454</v>
      </c>
      <c r="P84" s="117"/>
      <c r="Q84" s="156" t="s">
        <v>2751</v>
      </c>
      <c r="R84" s="89"/>
      <c r="S84" s="75"/>
    </row>
    <row r="85" spans="1:19" ht="18" x14ac:dyDescent="0.25">
      <c r="A85" s="117" t="str">
        <f>VLOOKUP(E85,'LISTADO ATM'!$A$2:$C$898,3,0)</f>
        <v>NORTE</v>
      </c>
      <c r="B85" s="145" t="s">
        <v>2685</v>
      </c>
      <c r="C85" s="110">
        <v>44363.508136574077</v>
      </c>
      <c r="D85" s="110" t="s">
        <v>2470</v>
      </c>
      <c r="E85" s="140">
        <v>266</v>
      </c>
      <c r="F85" s="117" t="str">
        <f>VLOOKUP(E85,VIP!$A$2:$O13821,2,0)</f>
        <v>DRBR266</v>
      </c>
      <c r="G85" s="117" t="str">
        <f>VLOOKUP(E85,'LISTADO ATM'!$A$2:$B$897,2,0)</f>
        <v xml:space="preserve">ATM Oficina Villa Francisca </v>
      </c>
      <c r="H85" s="117" t="str">
        <f>VLOOKUP(E85,VIP!$A$2:$O18684,7,FALSE)</f>
        <v>Si</v>
      </c>
      <c r="I85" s="117" t="str">
        <f>VLOOKUP(E85,VIP!$A$2:$O10649,8,FALSE)</f>
        <v>Si</v>
      </c>
      <c r="J85" s="117" t="str">
        <f>VLOOKUP(E85,VIP!$A$2:$O10599,8,FALSE)</f>
        <v>Si</v>
      </c>
      <c r="K85" s="117" t="str">
        <f>VLOOKUP(E85,VIP!$A$2:$O14173,6,0)</f>
        <v>NO</v>
      </c>
      <c r="L85" s="154" t="s">
        <v>2418</v>
      </c>
      <c r="M85" s="156" t="s">
        <v>2551</v>
      </c>
      <c r="N85" s="109" t="s">
        <v>2453</v>
      </c>
      <c r="O85" s="117" t="s">
        <v>2713</v>
      </c>
      <c r="P85" s="117"/>
      <c r="Q85" s="155">
        <v>44363.663194444445</v>
      </c>
      <c r="R85" s="89"/>
      <c r="S85" s="75"/>
    </row>
    <row r="86" spans="1:19" ht="18" x14ac:dyDescent="0.25">
      <c r="A86" s="117" t="str">
        <f>VLOOKUP(E86,'LISTADO ATM'!$A$2:$C$898,3,0)</f>
        <v>DISTRITO NACIONAL</v>
      </c>
      <c r="B86" s="145" t="s">
        <v>2718</v>
      </c>
      <c r="C86" s="110">
        <v>44363.610266203701</v>
      </c>
      <c r="D86" s="110" t="s">
        <v>2470</v>
      </c>
      <c r="E86" s="140">
        <v>347</v>
      </c>
      <c r="F86" s="117" t="str">
        <f>VLOOKUP(E86,VIP!$A$2:$O13817,2,0)</f>
        <v>DRBR347</v>
      </c>
      <c r="G86" s="117" t="str">
        <f>VLOOKUP(E86,'LISTADO ATM'!$A$2:$B$897,2,0)</f>
        <v>ATM Patio de Colombia</v>
      </c>
      <c r="H86" s="117" t="str">
        <f>VLOOKUP(E86,VIP!$A$2:$O18680,7,FALSE)</f>
        <v>N/A</v>
      </c>
      <c r="I86" s="117" t="str">
        <f>VLOOKUP(E86,VIP!$A$2:$O10645,8,FALSE)</f>
        <v>N/A</v>
      </c>
      <c r="J86" s="117" t="str">
        <f>VLOOKUP(E86,VIP!$A$2:$O10595,8,FALSE)</f>
        <v>N/A</v>
      </c>
      <c r="K86" s="117" t="str">
        <f>VLOOKUP(E86,VIP!$A$2:$O14169,6,0)</f>
        <v>N/A</v>
      </c>
      <c r="L86" s="154" t="s">
        <v>2418</v>
      </c>
      <c r="M86" s="156" t="s">
        <v>2551</v>
      </c>
      <c r="N86" s="109" t="s">
        <v>2453</v>
      </c>
      <c r="O86" s="117" t="s">
        <v>2713</v>
      </c>
      <c r="P86" s="117"/>
      <c r="Q86" s="155">
        <v>44363.788194444445</v>
      </c>
      <c r="R86" s="89"/>
      <c r="S86" s="75"/>
    </row>
    <row r="87" spans="1:19" ht="18" x14ac:dyDescent="0.25">
      <c r="A87" s="117" t="str">
        <f>VLOOKUP(E87,'LISTADO ATM'!$A$2:$C$898,3,0)</f>
        <v>NORTE</v>
      </c>
      <c r="B87" s="145" t="s">
        <v>2716</v>
      </c>
      <c r="C87" s="110">
        <v>44363.612523148149</v>
      </c>
      <c r="D87" s="110" t="s">
        <v>2470</v>
      </c>
      <c r="E87" s="140">
        <v>990</v>
      </c>
      <c r="F87" s="117" t="str">
        <f>VLOOKUP(E87,VIP!$A$2:$O13815,2,0)</f>
        <v>DRBR742</v>
      </c>
      <c r="G87" s="117" t="str">
        <f>VLOOKUP(E87,'LISTADO ATM'!$A$2:$B$897,2,0)</f>
        <v xml:space="preserve">ATM Autoservicio Bonao II </v>
      </c>
      <c r="H87" s="117" t="str">
        <f>VLOOKUP(E87,VIP!$A$2:$O18678,7,FALSE)</f>
        <v>Si</v>
      </c>
      <c r="I87" s="117" t="str">
        <f>VLOOKUP(E87,VIP!$A$2:$O10643,8,FALSE)</f>
        <v>Si</v>
      </c>
      <c r="J87" s="117" t="str">
        <f>VLOOKUP(E87,VIP!$A$2:$O10593,8,FALSE)</f>
        <v>Si</v>
      </c>
      <c r="K87" s="117" t="str">
        <f>VLOOKUP(E87,VIP!$A$2:$O14167,6,0)</f>
        <v>NO</v>
      </c>
      <c r="L87" s="154" t="s">
        <v>2418</v>
      </c>
      <c r="M87" s="156" t="s">
        <v>2551</v>
      </c>
      <c r="N87" s="109" t="s">
        <v>2453</v>
      </c>
      <c r="O87" s="117" t="s">
        <v>2713</v>
      </c>
      <c r="P87" s="117"/>
      <c r="Q87" s="155">
        <v>44363.788888888892</v>
      </c>
      <c r="R87" s="89"/>
      <c r="S87" s="75"/>
    </row>
    <row r="88" spans="1:19" ht="18" x14ac:dyDescent="0.25">
      <c r="A88" s="117" t="str">
        <f>VLOOKUP(E88,'LISTADO ATM'!$A$2:$C$898,3,0)</f>
        <v>NORTE</v>
      </c>
      <c r="B88" s="145" t="s">
        <v>2692</v>
      </c>
      <c r="C88" s="110">
        <v>44363.487303240741</v>
      </c>
      <c r="D88" s="110" t="s">
        <v>2470</v>
      </c>
      <c r="E88" s="140">
        <v>285</v>
      </c>
      <c r="F88" s="117" t="str">
        <f>VLOOKUP(E88,VIP!$A$2:$O13828,2,0)</f>
        <v>DRBR285</v>
      </c>
      <c r="G88" s="117" t="str">
        <f>VLOOKUP(E88,'LISTADO ATM'!$A$2:$B$897,2,0)</f>
        <v xml:space="preserve">ATM Oficina Camino Real (Puerto Plata) </v>
      </c>
      <c r="H88" s="117" t="str">
        <f>VLOOKUP(E88,VIP!$A$2:$O18691,7,FALSE)</f>
        <v>Si</v>
      </c>
      <c r="I88" s="117" t="str">
        <f>VLOOKUP(E88,VIP!$A$2:$O10656,8,FALSE)</f>
        <v>Si</v>
      </c>
      <c r="J88" s="117" t="str">
        <f>VLOOKUP(E88,VIP!$A$2:$O10606,8,FALSE)</f>
        <v>Si</v>
      </c>
      <c r="K88" s="117" t="str">
        <f>VLOOKUP(E88,VIP!$A$2:$O14180,6,0)</f>
        <v>NO</v>
      </c>
      <c r="L88" s="154" t="s">
        <v>2418</v>
      </c>
      <c r="M88" s="156" t="s">
        <v>2551</v>
      </c>
      <c r="N88" s="109" t="s">
        <v>2453</v>
      </c>
      <c r="O88" s="117" t="s">
        <v>2713</v>
      </c>
      <c r="P88" s="117"/>
      <c r="Q88" s="155">
        <v>44363.788194444445</v>
      </c>
      <c r="R88" s="89"/>
      <c r="S88" s="75"/>
    </row>
    <row r="89" spans="1:19" ht="18" x14ac:dyDescent="0.25">
      <c r="A89" s="117" t="str">
        <f>VLOOKUP(E89,'LISTADO ATM'!$A$2:$C$898,3,0)</f>
        <v>DISTRITO NACIONAL</v>
      </c>
      <c r="B89" s="145" t="s">
        <v>2586</v>
      </c>
      <c r="C89" s="110">
        <v>44362.433171296296</v>
      </c>
      <c r="D89" s="110" t="s">
        <v>2180</v>
      </c>
      <c r="E89" s="140">
        <v>988</v>
      </c>
      <c r="F89" s="117" t="str">
        <f>VLOOKUP(E89,VIP!$A$2:$O13815,2,0)</f>
        <v>DRBR988</v>
      </c>
      <c r="G89" s="117" t="str">
        <f>VLOOKUP(E89,'LISTADO ATM'!$A$2:$B$897,2,0)</f>
        <v xml:space="preserve">ATM Estación Sigma 27 de Febrero </v>
      </c>
      <c r="H89" s="117" t="str">
        <f>VLOOKUP(E89,VIP!$A$2:$O18678,7,FALSE)</f>
        <v>Si</v>
      </c>
      <c r="I89" s="117" t="str">
        <f>VLOOKUP(E89,VIP!$A$2:$O10643,8,FALSE)</f>
        <v>Si</v>
      </c>
      <c r="J89" s="117" t="str">
        <f>VLOOKUP(E89,VIP!$A$2:$O10593,8,FALSE)</f>
        <v>Si</v>
      </c>
      <c r="K89" s="117" t="str">
        <f>VLOOKUP(E89,VIP!$A$2:$O14167,6,0)</f>
        <v>NO</v>
      </c>
      <c r="L89" s="154" t="s">
        <v>2466</v>
      </c>
      <c r="M89" s="156" t="s">
        <v>2551</v>
      </c>
      <c r="N89" s="109" t="s">
        <v>2559</v>
      </c>
      <c r="O89" s="117" t="s">
        <v>2455</v>
      </c>
      <c r="P89" s="117"/>
      <c r="Q89" s="155">
        <v>44363.751388888886</v>
      </c>
      <c r="R89" s="89"/>
      <c r="S89" s="75"/>
    </row>
    <row r="90" spans="1:19" ht="18" x14ac:dyDescent="0.25">
      <c r="A90" s="117" t="str">
        <f>VLOOKUP(E90,'LISTADO ATM'!$A$2:$C$898,3,0)</f>
        <v>DISTRITO NACIONAL</v>
      </c>
      <c r="B90" s="145" t="s">
        <v>2609</v>
      </c>
      <c r="C90" s="110">
        <v>44362.641770833332</v>
      </c>
      <c r="D90" s="110" t="s">
        <v>2180</v>
      </c>
      <c r="E90" s="140">
        <v>382</v>
      </c>
      <c r="F90" s="117" t="str">
        <f>VLOOKUP(E90,VIP!$A$2:$O13768,2,0)</f>
        <v xml:space="preserve">DRBR382 </v>
      </c>
      <c r="G90" s="117" t="str">
        <f>VLOOKUP(E90,'LISTADO ATM'!$A$2:$B$897,2,0)</f>
        <v>ATM Estacion Del Metro Maria Montes</v>
      </c>
      <c r="H90" s="117" t="str">
        <f>VLOOKUP(E90,VIP!$A$2:$O18631,7,FALSE)</f>
        <v>N/A</v>
      </c>
      <c r="I90" s="117" t="str">
        <f>VLOOKUP(E90,VIP!$A$2:$O10596,8,FALSE)</f>
        <v>N/A</v>
      </c>
      <c r="J90" s="117" t="str">
        <f>VLOOKUP(E90,VIP!$A$2:$O10546,8,FALSE)</f>
        <v>N/A</v>
      </c>
      <c r="K90" s="117" t="str">
        <f>VLOOKUP(E90,VIP!$A$2:$O14120,6,0)</f>
        <v>N/A</v>
      </c>
      <c r="L90" s="154" t="s">
        <v>2466</v>
      </c>
      <c r="M90" s="156" t="s">
        <v>2551</v>
      </c>
      <c r="N90" s="109" t="s">
        <v>2559</v>
      </c>
      <c r="O90" s="117" t="s">
        <v>2455</v>
      </c>
      <c r="P90" s="117"/>
      <c r="Q90" s="155">
        <v>44363.585011574076</v>
      </c>
      <c r="R90" s="89"/>
      <c r="S90" s="75"/>
    </row>
    <row r="91" spans="1:19" ht="18" x14ac:dyDescent="0.25">
      <c r="A91" s="117" t="str">
        <f>VLOOKUP(E91,'LISTADO ATM'!$A$2:$C$898,3,0)</f>
        <v>DISTRITO NACIONAL</v>
      </c>
      <c r="B91" s="145" t="s">
        <v>2608</v>
      </c>
      <c r="C91" s="110">
        <v>44362.642731481479</v>
      </c>
      <c r="D91" s="110" t="s">
        <v>2180</v>
      </c>
      <c r="E91" s="140">
        <v>43</v>
      </c>
      <c r="F91" s="117" t="str">
        <f>VLOOKUP(E91,VIP!$A$2:$O13767,2,0)</f>
        <v>DRBR043</v>
      </c>
      <c r="G91" s="117" t="str">
        <f>VLOOKUP(E91,'LISTADO ATM'!$A$2:$B$897,2,0)</f>
        <v xml:space="preserve">ATM Zona Franca San Isidro </v>
      </c>
      <c r="H91" s="117" t="str">
        <f>VLOOKUP(E91,VIP!$A$2:$O18630,7,FALSE)</f>
        <v>Si</v>
      </c>
      <c r="I91" s="117" t="str">
        <f>VLOOKUP(E91,VIP!$A$2:$O10595,8,FALSE)</f>
        <v>No</v>
      </c>
      <c r="J91" s="117" t="str">
        <f>VLOOKUP(E91,VIP!$A$2:$O10545,8,FALSE)</f>
        <v>No</v>
      </c>
      <c r="K91" s="117" t="str">
        <f>VLOOKUP(E91,VIP!$A$2:$O14119,6,0)</f>
        <v>NO</v>
      </c>
      <c r="L91" s="154" t="s">
        <v>2466</v>
      </c>
      <c r="M91" s="156" t="s">
        <v>2551</v>
      </c>
      <c r="N91" s="109" t="s">
        <v>2559</v>
      </c>
      <c r="O91" s="117" t="s">
        <v>2455</v>
      </c>
      <c r="P91" s="117"/>
      <c r="Q91" s="155">
        <v>44363.570613425924</v>
      </c>
    </row>
    <row r="92" spans="1:19" ht="18" x14ac:dyDescent="0.25">
      <c r="A92" s="117" t="str">
        <f>VLOOKUP(E92,'LISTADO ATM'!$A$2:$C$898,3,0)</f>
        <v>DISTRITO NACIONAL</v>
      </c>
      <c r="B92" s="145" t="s">
        <v>2607</v>
      </c>
      <c r="C92" s="110">
        <v>44362.642766203702</v>
      </c>
      <c r="D92" s="110" t="s">
        <v>2180</v>
      </c>
      <c r="E92" s="140">
        <v>967</v>
      </c>
      <c r="F92" s="117" t="str">
        <f>VLOOKUP(E92,VIP!$A$2:$O13766,2,0)</f>
        <v>DRBR967</v>
      </c>
      <c r="G92" s="117" t="str">
        <f>VLOOKUP(E92,'LISTADO ATM'!$A$2:$B$897,2,0)</f>
        <v xml:space="preserve">ATM UNP Hiper Olé Autopista Duarte </v>
      </c>
      <c r="H92" s="117" t="str">
        <f>VLOOKUP(E92,VIP!$A$2:$O18629,7,FALSE)</f>
        <v>Si</v>
      </c>
      <c r="I92" s="117" t="str">
        <f>VLOOKUP(E92,VIP!$A$2:$O10594,8,FALSE)</f>
        <v>Si</v>
      </c>
      <c r="J92" s="117" t="str">
        <f>VLOOKUP(E92,VIP!$A$2:$O10544,8,FALSE)</f>
        <v>Si</v>
      </c>
      <c r="K92" s="117" t="str">
        <f>VLOOKUP(E92,VIP!$A$2:$O14118,6,0)</f>
        <v>NO</v>
      </c>
      <c r="L92" s="154" t="s">
        <v>2466</v>
      </c>
      <c r="M92" s="156" t="s">
        <v>2551</v>
      </c>
      <c r="N92" s="109" t="s">
        <v>2559</v>
      </c>
      <c r="O92" s="117" t="s">
        <v>2455</v>
      </c>
      <c r="P92" s="117"/>
      <c r="Q92" s="155">
        <v>44363.768750000003</v>
      </c>
    </row>
    <row r="93" spans="1:19" ht="18" x14ac:dyDescent="0.25">
      <c r="A93" s="117" t="str">
        <f>VLOOKUP(E93,'LISTADO ATM'!$A$2:$C$898,3,0)</f>
        <v>NORTE</v>
      </c>
      <c r="B93" s="145" t="s">
        <v>2593</v>
      </c>
      <c r="C93" s="110">
        <v>44362.71943287037</v>
      </c>
      <c r="D93" s="110" t="s">
        <v>2181</v>
      </c>
      <c r="E93" s="140">
        <v>965</v>
      </c>
      <c r="F93" s="117" t="str">
        <f>VLOOKUP(E93,VIP!$A$2:$O13751,2,0)</f>
        <v>DRBR965</v>
      </c>
      <c r="G93" s="117" t="str">
        <f>VLOOKUP(E93,'LISTADO ATM'!$A$2:$B$897,2,0)</f>
        <v xml:space="preserve">ATM S/M La Fuente FUN (Santiago) </v>
      </c>
      <c r="H93" s="117" t="str">
        <f>VLOOKUP(E93,VIP!$A$2:$O18614,7,FALSE)</f>
        <v>Si</v>
      </c>
      <c r="I93" s="117" t="str">
        <f>VLOOKUP(E93,VIP!$A$2:$O10579,8,FALSE)</f>
        <v>Si</v>
      </c>
      <c r="J93" s="117" t="str">
        <f>VLOOKUP(E93,VIP!$A$2:$O10529,8,FALSE)</f>
        <v>Si</v>
      </c>
      <c r="K93" s="117" t="str">
        <f>VLOOKUP(E93,VIP!$A$2:$O14103,6,0)</f>
        <v>NO</v>
      </c>
      <c r="L93" s="154" t="s">
        <v>2466</v>
      </c>
      <c r="M93" s="156" t="s">
        <v>2551</v>
      </c>
      <c r="N93" s="109" t="s">
        <v>2453</v>
      </c>
      <c r="O93" s="117" t="s">
        <v>2571</v>
      </c>
      <c r="P93" s="117"/>
      <c r="Q93" s="155">
        <v>44363.583958333336</v>
      </c>
    </row>
    <row r="94" spans="1:19" ht="18" x14ac:dyDescent="0.25">
      <c r="A94" s="117" t="str">
        <f>VLOOKUP(E94,'LISTADO ATM'!$A$2:$C$898,3,0)</f>
        <v>DISTRITO NACIONAL</v>
      </c>
      <c r="B94" s="145" t="s">
        <v>2592</v>
      </c>
      <c r="C94" s="110">
        <v>44362.724328703705</v>
      </c>
      <c r="D94" s="110" t="s">
        <v>2180</v>
      </c>
      <c r="E94" s="140">
        <v>441</v>
      </c>
      <c r="F94" s="117" t="str">
        <f>VLOOKUP(E94,VIP!$A$2:$O13750,2,0)</f>
        <v>DRBR441</v>
      </c>
      <c r="G94" s="117" t="str">
        <f>VLOOKUP(E94,'LISTADO ATM'!$A$2:$B$897,2,0)</f>
        <v>ATM Estacion de Servicio Romulo Betancour</v>
      </c>
      <c r="H94" s="117" t="str">
        <f>VLOOKUP(E94,VIP!$A$2:$O18613,7,FALSE)</f>
        <v>NO</v>
      </c>
      <c r="I94" s="117" t="str">
        <f>VLOOKUP(E94,VIP!$A$2:$O10578,8,FALSE)</f>
        <v>NO</v>
      </c>
      <c r="J94" s="117" t="str">
        <f>VLOOKUP(E94,VIP!$A$2:$O10528,8,FALSE)</f>
        <v>NO</v>
      </c>
      <c r="K94" s="117" t="str">
        <f>VLOOKUP(E94,VIP!$A$2:$O14102,6,0)</f>
        <v>NO</v>
      </c>
      <c r="L94" s="154" t="s">
        <v>2466</v>
      </c>
      <c r="M94" s="156" t="s">
        <v>2551</v>
      </c>
      <c r="N94" s="109" t="s">
        <v>2453</v>
      </c>
      <c r="O94" s="117" t="s">
        <v>2455</v>
      </c>
      <c r="P94" s="117"/>
      <c r="Q94" s="155">
        <v>44363.585590277777</v>
      </c>
    </row>
    <row r="95" spans="1:19" s="120" customFormat="1" ht="18" x14ac:dyDescent="0.25">
      <c r="A95" s="117" t="str">
        <f>VLOOKUP(E95,'LISTADO ATM'!$A$2:$C$898,3,0)</f>
        <v>ESTE</v>
      </c>
      <c r="B95" s="145" t="s">
        <v>2591</v>
      </c>
      <c r="C95" s="110">
        <v>44362.726886574077</v>
      </c>
      <c r="D95" s="110" t="s">
        <v>2180</v>
      </c>
      <c r="E95" s="140">
        <v>320</v>
      </c>
      <c r="F95" s="117" t="str">
        <f>VLOOKUP(E95,VIP!$A$2:$O13749,2,0)</f>
        <v>DRBR320</v>
      </c>
      <c r="G95" s="117" t="str">
        <f>VLOOKUP(E95,'LISTADO ATM'!$A$2:$B$897,2,0)</f>
        <v>ATM Hotel Dreams Ubero Alto</v>
      </c>
      <c r="H95" s="117" t="str">
        <f>VLOOKUP(E95,VIP!$A$2:$O18612,7,FALSE)</f>
        <v>Si</v>
      </c>
      <c r="I95" s="117" t="str">
        <f>VLOOKUP(E95,VIP!$A$2:$O10577,8,FALSE)</f>
        <v>Si</v>
      </c>
      <c r="J95" s="117" t="str">
        <f>VLOOKUP(E95,VIP!$A$2:$O10527,8,FALSE)</f>
        <v>Si</v>
      </c>
      <c r="K95" s="117" t="str">
        <f>VLOOKUP(E95,VIP!$A$2:$O14101,6,0)</f>
        <v>NO</v>
      </c>
      <c r="L95" s="154" t="s">
        <v>2466</v>
      </c>
      <c r="M95" s="156" t="s">
        <v>2551</v>
      </c>
      <c r="N95" s="109" t="s">
        <v>2453</v>
      </c>
      <c r="O95" s="117" t="s">
        <v>2455</v>
      </c>
      <c r="P95" s="117"/>
      <c r="Q95" s="155">
        <v>44363.763888888891</v>
      </c>
    </row>
    <row r="96" spans="1:19" s="120" customFormat="1" ht="18" x14ac:dyDescent="0.25">
      <c r="A96" s="117" t="str">
        <f>VLOOKUP(E96,'LISTADO ATM'!$A$2:$C$898,3,0)</f>
        <v>ESTE</v>
      </c>
      <c r="B96" s="145" t="s">
        <v>2590</v>
      </c>
      <c r="C96" s="110">
        <v>44362.728113425925</v>
      </c>
      <c r="D96" s="110" t="s">
        <v>2180</v>
      </c>
      <c r="E96" s="140">
        <v>963</v>
      </c>
      <c r="F96" s="117" t="str">
        <f>VLOOKUP(E96,VIP!$A$2:$O13748,2,0)</f>
        <v>DRBR963</v>
      </c>
      <c r="G96" s="117" t="str">
        <f>VLOOKUP(E96,'LISTADO ATM'!$A$2:$B$897,2,0)</f>
        <v xml:space="preserve">ATM Multiplaza La Romana </v>
      </c>
      <c r="H96" s="117" t="str">
        <f>VLOOKUP(E96,VIP!$A$2:$O18611,7,FALSE)</f>
        <v>Si</v>
      </c>
      <c r="I96" s="117" t="str">
        <f>VLOOKUP(E96,VIP!$A$2:$O10576,8,FALSE)</f>
        <v>Si</v>
      </c>
      <c r="J96" s="117" t="str">
        <f>VLOOKUP(E96,VIP!$A$2:$O10526,8,FALSE)</f>
        <v>Si</v>
      </c>
      <c r="K96" s="117" t="str">
        <f>VLOOKUP(E96,VIP!$A$2:$O14100,6,0)</f>
        <v>NO</v>
      </c>
      <c r="L96" s="154" t="s">
        <v>2466</v>
      </c>
      <c r="M96" s="156" t="s">
        <v>2551</v>
      </c>
      <c r="N96" s="109" t="s">
        <v>2453</v>
      </c>
      <c r="O96" s="117" t="s">
        <v>2455</v>
      </c>
      <c r="P96" s="117"/>
      <c r="Q96" s="155">
        <v>44363.586597222224</v>
      </c>
    </row>
    <row r="97" spans="1:17" s="120" customFormat="1" ht="18" x14ac:dyDescent="0.25">
      <c r="A97" s="117" t="str">
        <f>VLOOKUP(E97,'LISTADO ATM'!$A$2:$C$898,3,0)</f>
        <v>DISTRITO NACIONAL</v>
      </c>
      <c r="B97" s="145" t="s">
        <v>2589</v>
      </c>
      <c r="C97" s="110">
        <v>44362.741840277777</v>
      </c>
      <c r="D97" s="110" t="s">
        <v>2180</v>
      </c>
      <c r="E97" s="140">
        <v>540</v>
      </c>
      <c r="F97" s="117" t="str">
        <f>VLOOKUP(E97,VIP!$A$2:$O13746,2,0)</f>
        <v>DRBR540</v>
      </c>
      <c r="G97" s="117" t="str">
        <f>VLOOKUP(E97,'LISTADO ATM'!$A$2:$B$897,2,0)</f>
        <v xml:space="preserve">ATM Autoservicio Sambil I </v>
      </c>
      <c r="H97" s="117" t="str">
        <f>VLOOKUP(E97,VIP!$A$2:$O18609,7,FALSE)</f>
        <v>Si</v>
      </c>
      <c r="I97" s="117" t="str">
        <f>VLOOKUP(E97,VIP!$A$2:$O10574,8,FALSE)</f>
        <v>Si</v>
      </c>
      <c r="J97" s="117" t="str">
        <f>VLOOKUP(E97,VIP!$A$2:$O10524,8,FALSE)</f>
        <v>Si</v>
      </c>
      <c r="K97" s="117" t="str">
        <f>VLOOKUP(E97,VIP!$A$2:$O14098,6,0)</f>
        <v>NO</v>
      </c>
      <c r="L97" s="154" t="s">
        <v>2466</v>
      </c>
      <c r="M97" s="156" t="s">
        <v>2551</v>
      </c>
      <c r="N97" s="109" t="s">
        <v>2453</v>
      </c>
      <c r="O97" s="117" t="s">
        <v>2455</v>
      </c>
      <c r="P97" s="117"/>
      <c r="Q97" s="155">
        <v>44363.586851851855</v>
      </c>
    </row>
    <row r="98" spans="1:17" s="120" customFormat="1" ht="18" x14ac:dyDescent="0.25">
      <c r="A98" s="117" t="str">
        <f>VLOOKUP(E98,'LISTADO ATM'!$A$2:$C$898,3,0)</f>
        <v>DISTRITO NACIONAL</v>
      </c>
      <c r="B98" s="145" t="s">
        <v>2664</v>
      </c>
      <c r="C98" s="110">
        <v>44363.03869212963</v>
      </c>
      <c r="D98" s="110" t="s">
        <v>2180</v>
      </c>
      <c r="E98" s="140">
        <v>272</v>
      </c>
      <c r="F98" s="117" t="str">
        <f>VLOOKUP(E98,VIP!$A$2:$O13815,2,0)</f>
        <v>DRBR272</v>
      </c>
      <c r="G98" s="117" t="str">
        <f>VLOOKUP(E98,'LISTADO ATM'!$A$2:$B$897,2,0)</f>
        <v xml:space="preserve">ATM Cámara de Diputados </v>
      </c>
      <c r="H98" s="117" t="str">
        <f>VLOOKUP(E98,VIP!$A$2:$O18678,7,FALSE)</f>
        <v>Si</v>
      </c>
      <c r="I98" s="117" t="str">
        <f>VLOOKUP(E98,VIP!$A$2:$O10643,8,FALSE)</f>
        <v>Si</v>
      </c>
      <c r="J98" s="117" t="str">
        <f>VLOOKUP(E98,VIP!$A$2:$O10593,8,FALSE)</f>
        <v>Si</v>
      </c>
      <c r="K98" s="117" t="str">
        <f>VLOOKUP(E98,VIP!$A$2:$O14167,6,0)</f>
        <v>NO</v>
      </c>
      <c r="L98" s="154" t="s">
        <v>2466</v>
      </c>
      <c r="M98" s="156" t="s">
        <v>2551</v>
      </c>
      <c r="N98" s="109" t="s">
        <v>2453</v>
      </c>
      <c r="O98" s="117" t="s">
        <v>2455</v>
      </c>
      <c r="P98" s="117"/>
      <c r="Q98" s="155">
        <v>44363.76666666667</v>
      </c>
    </row>
    <row r="99" spans="1:17" s="120" customFormat="1" ht="18" x14ac:dyDescent="0.25">
      <c r="A99" s="117" t="str">
        <f>VLOOKUP(E99,'LISTADO ATM'!$A$2:$C$898,3,0)</f>
        <v>DISTRITO NACIONAL</v>
      </c>
      <c r="B99" s="145" t="s">
        <v>2682</v>
      </c>
      <c r="C99" s="110">
        <v>44363.539884259262</v>
      </c>
      <c r="D99" s="110" t="s">
        <v>2180</v>
      </c>
      <c r="E99" s="140">
        <v>280</v>
      </c>
      <c r="F99" s="117" t="str">
        <f>VLOOKUP(E99,VIP!$A$2:$O13818,2,0)</f>
        <v>DRBR752</v>
      </c>
      <c r="G99" s="117" t="str">
        <f>VLOOKUP(E99,'LISTADO ATM'!$A$2:$B$897,2,0)</f>
        <v xml:space="preserve">ATM Cooperativa BR </v>
      </c>
      <c r="H99" s="117" t="str">
        <f>VLOOKUP(E99,VIP!$A$2:$O18681,7,FALSE)</f>
        <v>Si</v>
      </c>
      <c r="I99" s="117" t="str">
        <f>VLOOKUP(E99,VIP!$A$2:$O10646,8,FALSE)</f>
        <v>Si</v>
      </c>
      <c r="J99" s="117" t="str">
        <f>VLOOKUP(E99,VIP!$A$2:$O10596,8,FALSE)</f>
        <v>Si</v>
      </c>
      <c r="K99" s="117" t="str">
        <f>VLOOKUP(E99,VIP!$A$2:$O14170,6,0)</f>
        <v>NO</v>
      </c>
      <c r="L99" s="154" t="s">
        <v>2466</v>
      </c>
      <c r="M99" s="156" t="s">
        <v>2551</v>
      </c>
      <c r="N99" s="109" t="s">
        <v>2559</v>
      </c>
      <c r="O99" s="117" t="s">
        <v>2455</v>
      </c>
      <c r="P99" s="117"/>
      <c r="Q99" s="155">
        <v>44363.611724537041</v>
      </c>
    </row>
    <row r="100" spans="1:17" s="120" customFormat="1" ht="18" x14ac:dyDescent="0.25">
      <c r="A100" s="117" t="str">
        <f>VLOOKUP(E100,'LISTADO ATM'!$A$2:$C$898,3,0)</f>
        <v>NORTE</v>
      </c>
      <c r="B100" s="145" t="s">
        <v>2678</v>
      </c>
      <c r="C100" s="110">
        <v>44363.58090277778</v>
      </c>
      <c r="D100" s="110" t="s">
        <v>2181</v>
      </c>
      <c r="E100" s="140">
        <v>256</v>
      </c>
      <c r="F100" s="117" t="str">
        <f>VLOOKUP(E100,VIP!$A$2:$O13814,2,0)</f>
        <v>DRBR256</v>
      </c>
      <c r="G100" s="117" t="str">
        <f>VLOOKUP(E100,'LISTADO ATM'!$A$2:$B$897,2,0)</f>
        <v xml:space="preserve">ATM Oficina Licey Al Medio </v>
      </c>
      <c r="H100" s="117" t="str">
        <f>VLOOKUP(E100,VIP!$A$2:$O18677,7,FALSE)</f>
        <v>Si</v>
      </c>
      <c r="I100" s="117" t="str">
        <f>VLOOKUP(E100,VIP!$A$2:$O10642,8,FALSE)</f>
        <v>Si</v>
      </c>
      <c r="J100" s="117" t="str">
        <f>VLOOKUP(E100,VIP!$A$2:$O10592,8,FALSE)</f>
        <v>Si</v>
      </c>
      <c r="K100" s="117" t="str">
        <f>VLOOKUP(E100,VIP!$A$2:$O14166,6,0)</f>
        <v>NO</v>
      </c>
      <c r="L100" s="154" t="s">
        <v>2466</v>
      </c>
      <c r="M100" s="156" t="s">
        <v>2551</v>
      </c>
      <c r="N100" s="109" t="s">
        <v>2453</v>
      </c>
      <c r="O100" s="117" t="s">
        <v>2712</v>
      </c>
      <c r="P100" s="117"/>
      <c r="Q100" s="155">
        <v>44363.589548611111</v>
      </c>
    </row>
    <row r="101" spans="1:17" s="120" customFormat="1" ht="18" x14ac:dyDescent="0.25">
      <c r="A101" s="117" t="str">
        <f>VLOOKUP(E101,'LISTADO ATM'!$A$2:$C$898,3,0)</f>
        <v>NORTE</v>
      </c>
      <c r="B101" s="145" t="s">
        <v>2677</v>
      </c>
      <c r="C101" s="110">
        <v>44363.582337962966</v>
      </c>
      <c r="D101" s="110" t="s">
        <v>2181</v>
      </c>
      <c r="E101" s="140">
        <v>95</v>
      </c>
      <c r="F101" s="117" t="str">
        <f>VLOOKUP(E101,VIP!$A$2:$O13813,2,0)</f>
        <v>DRBR095</v>
      </c>
      <c r="G101" s="117" t="str">
        <f>VLOOKUP(E101,'LISTADO ATM'!$A$2:$B$897,2,0)</f>
        <v xml:space="preserve">ATM Oficina Tenares </v>
      </c>
      <c r="H101" s="117" t="str">
        <f>VLOOKUP(E101,VIP!$A$2:$O18676,7,FALSE)</f>
        <v>Si</v>
      </c>
      <c r="I101" s="117" t="str">
        <f>VLOOKUP(E101,VIP!$A$2:$O10641,8,FALSE)</f>
        <v>Si</v>
      </c>
      <c r="J101" s="117" t="str">
        <f>VLOOKUP(E101,VIP!$A$2:$O10591,8,FALSE)</f>
        <v>Si</v>
      </c>
      <c r="K101" s="117" t="str">
        <f>VLOOKUP(E101,VIP!$A$2:$O14165,6,0)</f>
        <v>SI</v>
      </c>
      <c r="L101" s="154" t="s">
        <v>2466</v>
      </c>
      <c r="M101" s="156" t="s">
        <v>2551</v>
      </c>
      <c r="N101" s="109" t="s">
        <v>2453</v>
      </c>
      <c r="O101" s="117" t="s">
        <v>2712</v>
      </c>
      <c r="P101" s="117"/>
      <c r="Q101" s="155">
        <v>44363.769444444442</v>
      </c>
    </row>
    <row r="102" spans="1:17" s="120" customFormat="1" ht="18" x14ac:dyDescent="0.25">
      <c r="A102" s="117" t="str">
        <f>VLOOKUP(E102,'LISTADO ATM'!$A$2:$C$898,3,0)</f>
        <v>NORTE</v>
      </c>
      <c r="B102" s="145" t="s">
        <v>2676</v>
      </c>
      <c r="C102" s="110">
        <v>44363.583136574074</v>
      </c>
      <c r="D102" s="110" t="s">
        <v>2181</v>
      </c>
      <c r="E102" s="140">
        <v>653</v>
      </c>
      <c r="F102" s="117" t="str">
        <f>VLOOKUP(E102,VIP!$A$2:$O13812,2,0)</f>
        <v>DRBR653</v>
      </c>
      <c r="G102" s="117" t="str">
        <f>VLOOKUP(E102,'LISTADO ATM'!$A$2:$B$897,2,0)</f>
        <v>ATM Estación Isla Jarabacoa</v>
      </c>
      <c r="H102" s="117" t="str">
        <f>VLOOKUP(E102,VIP!$A$2:$O18675,7,FALSE)</f>
        <v>Si</v>
      </c>
      <c r="I102" s="117" t="str">
        <f>VLOOKUP(E102,VIP!$A$2:$O10640,8,FALSE)</f>
        <v>Si</v>
      </c>
      <c r="J102" s="117" t="str">
        <f>VLOOKUP(E102,VIP!$A$2:$O10590,8,FALSE)</f>
        <v>Si</v>
      </c>
      <c r="K102" s="117" t="str">
        <f>VLOOKUP(E102,VIP!$A$2:$O14164,6,0)</f>
        <v>NO</v>
      </c>
      <c r="L102" s="154" t="s">
        <v>2466</v>
      </c>
      <c r="M102" s="156" t="s">
        <v>2551</v>
      </c>
      <c r="N102" s="109" t="s">
        <v>2453</v>
      </c>
      <c r="O102" s="117" t="s">
        <v>2712</v>
      </c>
      <c r="P102" s="117"/>
      <c r="Q102" s="155">
        <v>44363.759722222225</v>
      </c>
    </row>
    <row r="103" spans="1:17" s="120" customFormat="1" ht="18" x14ac:dyDescent="0.25">
      <c r="A103" s="117" t="str">
        <f>VLOOKUP(E103,'LISTADO ATM'!$A$2:$C$898,3,0)</f>
        <v>NORTE</v>
      </c>
      <c r="B103" s="145" t="s">
        <v>2724</v>
      </c>
      <c r="C103" s="110">
        <v>44363.603402777779</v>
      </c>
      <c r="D103" s="110" t="s">
        <v>2181</v>
      </c>
      <c r="E103" s="140">
        <v>886</v>
      </c>
      <c r="F103" s="117" t="str">
        <f>VLOOKUP(E103,VIP!$A$2:$O13823,2,0)</f>
        <v>DRBR886</v>
      </c>
      <c r="G103" s="117" t="str">
        <f>VLOOKUP(E103,'LISTADO ATM'!$A$2:$B$897,2,0)</f>
        <v xml:space="preserve">ATM Oficina Guayubín </v>
      </c>
      <c r="H103" s="117" t="str">
        <f>VLOOKUP(E103,VIP!$A$2:$O18686,7,FALSE)</f>
        <v>Si</v>
      </c>
      <c r="I103" s="117" t="str">
        <f>VLOOKUP(E103,VIP!$A$2:$O10651,8,FALSE)</f>
        <v>Si</v>
      </c>
      <c r="J103" s="117" t="str">
        <f>VLOOKUP(E103,VIP!$A$2:$O10601,8,FALSE)</f>
        <v>Si</v>
      </c>
      <c r="K103" s="117" t="str">
        <f>VLOOKUP(E103,VIP!$A$2:$O14175,6,0)</f>
        <v>NO</v>
      </c>
      <c r="L103" s="154" t="s">
        <v>2466</v>
      </c>
      <c r="M103" s="156" t="s">
        <v>2551</v>
      </c>
      <c r="N103" s="109" t="s">
        <v>2453</v>
      </c>
      <c r="O103" s="117" t="s">
        <v>2571</v>
      </c>
      <c r="P103" s="117"/>
      <c r="Q103" s="155">
        <v>44363.768750000003</v>
      </c>
    </row>
    <row r="104" spans="1:17" s="120" customFormat="1" ht="18" x14ac:dyDescent="0.25">
      <c r="A104" s="117" t="str">
        <f>VLOOKUP(E104,'LISTADO ATM'!$A$2:$C$898,3,0)</f>
        <v>SUR</v>
      </c>
      <c r="B104" s="145" t="s">
        <v>2573</v>
      </c>
      <c r="C104" s="110">
        <v>44361.341840277775</v>
      </c>
      <c r="D104" s="110" t="s">
        <v>2180</v>
      </c>
      <c r="E104" s="140">
        <v>968</v>
      </c>
      <c r="F104" s="117" t="str">
        <f>VLOOKUP(E104,VIP!$A$2:$O13716,2,0)</f>
        <v>DRBR24I</v>
      </c>
      <c r="G104" s="117" t="str">
        <f>VLOOKUP(E104,'LISTADO ATM'!$A$2:$B$897,2,0)</f>
        <v xml:space="preserve">ATM UNP Mercado Baní </v>
      </c>
      <c r="H104" s="117" t="str">
        <f>VLOOKUP(E104,VIP!$A$2:$O18579,7,FALSE)</f>
        <v>Si</v>
      </c>
      <c r="I104" s="117" t="str">
        <f>VLOOKUP(E104,VIP!$A$2:$O10544,8,FALSE)</f>
        <v>Si</v>
      </c>
      <c r="J104" s="117" t="str">
        <f>VLOOKUP(E104,VIP!$A$2:$O10494,8,FALSE)</f>
        <v>Si</v>
      </c>
      <c r="K104" s="117" t="str">
        <f>VLOOKUP(E104,VIP!$A$2:$O14068,6,0)</f>
        <v>SI</v>
      </c>
      <c r="L104" s="110" t="s">
        <v>2219</v>
      </c>
      <c r="M104" s="109" t="s">
        <v>2446</v>
      </c>
      <c r="N104" s="109" t="s">
        <v>2453</v>
      </c>
      <c r="O104" s="117" t="s">
        <v>2455</v>
      </c>
      <c r="P104" s="117"/>
      <c r="Q104" s="116" t="s">
        <v>2219</v>
      </c>
    </row>
    <row r="105" spans="1:17" s="120" customFormat="1" ht="18" x14ac:dyDescent="0.25">
      <c r="A105" s="117" t="str">
        <f>VLOOKUP(E105,'LISTADO ATM'!$A$2:$C$898,3,0)</f>
        <v>DISTRITO NACIONAL</v>
      </c>
      <c r="B105" s="145" t="s">
        <v>2653</v>
      </c>
      <c r="C105" s="110">
        <v>44362.881157407406</v>
      </c>
      <c r="D105" s="110" t="s">
        <v>2180</v>
      </c>
      <c r="E105" s="140">
        <v>231</v>
      </c>
      <c r="F105" s="117" t="str">
        <f>VLOOKUP(E105,VIP!$A$2:$O13831,2,0)</f>
        <v>DRBR231</v>
      </c>
      <c r="G105" s="117" t="str">
        <f>VLOOKUP(E105,'LISTADO ATM'!$A$2:$B$897,2,0)</f>
        <v xml:space="preserve">ATM Oficina Zona Oriental </v>
      </c>
      <c r="H105" s="117" t="str">
        <f>VLOOKUP(E105,VIP!$A$2:$O18694,7,FALSE)</f>
        <v>Si</v>
      </c>
      <c r="I105" s="117" t="str">
        <f>VLOOKUP(E105,VIP!$A$2:$O10659,8,FALSE)</f>
        <v>Si</v>
      </c>
      <c r="J105" s="117" t="str">
        <f>VLOOKUP(E105,VIP!$A$2:$O10609,8,FALSE)</f>
        <v>Si</v>
      </c>
      <c r="K105" s="117" t="str">
        <f>VLOOKUP(E105,VIP!$A$2:$O14183,6,0)</f>
        <v>SI</v>
      </c>
      <c r="L105" s="154" t="s">
        <v>2219</v>
      </c>
      <c r="M105" s="109" t="s">
        <v>2446</v>
      </c>
      <c r="N105" s="109" t="s">
        <v>2453</v>
      </c>
      <c r="O105" s="117" t="s">
        <v>2455</v>
      </c>
      <c r="P105" s="117"/>
      <c r="Q105" s="109" t="s">
        <v>2219</v>
      </c>
    </row>
    <row r="106" spans="1:17" s="120" customFormat="1" ht="18" x14ac:dyDescent="0.25">
      <c r="A106" s="117" t="str">
        <f>VLOOKUP(E106,'LISTADO ATM'!$A$2:$C$898,3,0)</f>
        <v>SUR</v>
      </c>
      <c r="B106" s="145" t="s">
        <v>2650</v>
      </c>
      <c r="C106" s="110">
        <v>44362.888182870367</v>
      </c>
      <c r="D106" s="110" t="s">
        <v>2180</v>
      </c>
      <c r="E106" s="140">
        <v>6</v>
      </c>
      <c r="F106" s="117" t="str">
        <f>VLOOKUP(E106,VIP!$A$2:$O13828,2,0)</f>
        <v>DRBR006</v>
      </c>
      <c r="G106" s="117" t="str">
        <f>VLOOKUP(E106,'LISTADO ATM'!$A$2:$B$897,2,0)</f>
        <v xml:space="preserve">ATM Plaza WAO San Juan </v>
      </c>
      <c r="H106" s="117" t="str">
        <f>VLOOKUP(E106,VIP!$A$2:$O18691,7,FALSE)</f>
        <v>N/A</v>
      </c>
      <c r="I106" s="117" t="str">
        <f>VLOOKUP(E106,VIP!$A$2:$O10656,8,FALSE)</f>
        <v>N/A</v>
      </c>
      <c r="J106" s="117" t="str">
        <f>VLOOKUP(E106,VIP!$A$2:$O10606,8,FALSE)</f>
        <v>N/A</v>
      </c>
      <c r="K106" s="117" t="str">
        <f>VLOOKUP(E106,VIP!$A$2:$O14180,6,0)</f>
        <v/>
      </c>
      <c r="L106" s="154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</row>
    <row r="107" spans="1:17" s="120" customFormat="1" ht="18" x14ac:dyDescent="0.25">
      <c r="A107" s="117" t="str">
        <f>VLOOKUP(E107,'LISTADO ATM'!$A$2:$C$898,3,0)</f>
        <v>DISTRITO NACIONAL</v>
      </c>
      <c r="B107" s="145" t="s">
        <v>2667</v>
      </c>
      <c r="C107" s="110">
        <v>44362.97078703704</v>
      </c>
      <c r="D107" s="110" t="s">
        <v>2180</v>
      </c>
      <c r="E107" s="140">
        <v>487</v>
      </c>
      <c r="F107" s="117" t="str">
        <f>VLOOKUP(E107,VIP!$A$2:$O13818,2,0)</f>
        <v>DRBR487</v>
      </c>
      <c r="G107" s="117" t="str">
        <f>VLOOKUP(E107,'LISTADO ATM'!$A$2:$B$897,2,0)</f>
        <v xml:space="preserve">ATM Olé Hainamosa </v>
      </c>
      <c r="H107" s="117" t="str">
        <f>VLOOKUP(E107,VIP!$A$2:$O18681,7,FALSE)</f>
        <v>Si</v>
      </c>
      <c r="I107" s="117" t="str">
        <f>VLOOKUP(E107,VIP!$A$2:$O10646,8,FALSE)</f>
        <v>Si</v>
      </c>
      <c r="J107" s="117" t="str">
        <f>VLOOKUP(E107,VIP!$A$2:$O10596,8,FALSE)</f>
        <v>Si</v>
      </c>
      <c r="K107" s="117" t="str">
        <f>VLOOKUP(E107,VIP!$A$2:$O14170,6,0)</f>
        <v>SI</v>
      </c>
      <c r="L107" s="154" t="s">
        <v>2219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2219</v>
      </c>
    </row>
    <row r="108" spans="1:17" s="120" customFormat="1" ht="18" x14ac:dyDescent="0.25">
      <c r="A108" s="117" t="str">
        <f>VLOOKUP(E108,'LISTADO ATM'!$A$2:$C$898,3,0)</f>
        <v>DISTRITO NACIONAL</v>
      </c>
      <c r="B108" s="145" t="s">
        <v>2666</v>
      </c>
      <c r="C108" s="110">
        <v>44362.973379629628</v>
      </c>
      <c r="D108" s="110" t="s">
        <v>2180</v>
      </c>
      <c r="E108" s="140">
        <v>527</v>
      </c>
      <c r="F108" s="117" t="str">
        <f>VLOOKUP(E108,VIP!$A$2:$O13817,2,0)</f>
        <v>DRBR527</v>
      </c>
      <c r="G108" s="117" t="str">
        <f>VLOOKUP(E108,'LISTADO ATM'!$A$2:$B$897,2,0)</f>
        <v>ATM Oficina Zona Oriental II</v>
      </c>
      <c r="H108" s="117" t="str">
        <f>VLOOKUP(E108,VIP!$A$2:$O18680,7,FALSE)</f>
        <v>Si</v>
      </c>
      <c r="I108" s="117" t="str">
        <f>VLOOKUP(E108,VIP!$A$2:$O10645,8,FALSE)</f>
        <v>Si</v>
      </c>
      <c r="J108" s="117" t="str">
        <f>VLOOKUP(E108,VIP!$A$2:$O10595,8,FALSE)</f>
        <v>Si</v>
      </c>
      <c r="K108" s="117" t="str">
        <f>VLOOKUP(E108,VIP!$A$2:$O14169,6,0)</f>
        <v>SI</v>
      </c>
      <c r="L108" s="154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</row>
    <row r="109" spans="1:17" s="120" customFormat="1" ht="18" x14ac:dyDescent="0.25">
      <c r="A109" s="117" t="str">
        <f>VLOOKUP(E109,'LISTADO ATM'!$A$2:$C$898,3,0)</f>
        <v>DISTRITO NACIONAL</v>
      </c>
      <c r="B109" s="145" t="s">
        <v>2675</v>
      </c>
      <c r="C109" s="110">
        <v>44363.280104166668</v>
      </c>
      <c r="D109" s="110" t="s">
        <v>2180</v>
      </c>
      <c r="E109" s="140">
        <v>34</v>
      </c>
      <c r="F109" s="117" t="str">
        <f>VLOOKUP(E109,VIP!$A$2:$O13816,2,0)</f>
        <v>DRBR034</v>
      </c>
      <c r="G109" s="117" t="str">
        <f>VLOOKUP(E109,'LISTADO ATM'!$A$2:$B$897,2,0)</f>
        <v xml:space="preserve">ATM Plaza de la Salud </v>
      </c>
      <c r="H109" s="117" t="str">
        <f>VLOOKUP(E109,VIP!$A$2:$O18679,7,FALSE)</f>
        <v>Si</v>
      </c>
      <c r="I109" s="117" t="str">
        <f>VLOOKUP(E109,VIP!$A$2:$O10644,8,FALSE)</f>
        <v>Si</v>
      </c>
      <c r="J109" s="117" t="str">
        <f>VLOOKUP(E109,VIP!$A$2:$O10594,8,FALSE)</f>
        <v>Si</v>
      </c>
      <c r="K109" s="117" t="str">
        <f>VLOOKUP(E109,VIP!$A$2:$O14168,6,0)</f>
        <v>NO</v>
      </c>
      <c r="L109" s="154" t="s">
        <v>2219</v>
      </c>
      <c r="M109" s="109" t="s">
        <v>2446</v>
      </c>
      <c r="N109" s="109" t="s">
        <v>2453</v>
      </c>
      <c r="O109" s="117" t="s">
        <v>2455</v>
      </c>
      <c r="P109" s="117"/>
      <c r="Q109" s="109" t="s">
        <v>2219</v>
      </c>
    </row>
    <row r="110" spans="1:17" s="120" customFormat="1" ht="18" x14ac:dyDescent="0.25">
      <c r="A110" s="117" t="str">
        <f>VLOOKUP(E110,'LISTADO ATM'!$A$2:$C$898,3,0)</f>
        <v>DISTRITO NACIONAL</v>
      </c>
      <c r="B110" s="145" t="s">
        <v>2672</v>
      </c>
      <c r="C110" s="110">
        <v>44363.281631944446</v>
      </c>
      <c r="D110" s="110" t="s">
        <v>2180</v>
      </c>
      <c r="E110" s="140">
        <v>239</v>
      </c>
      <c r="F110" s="117" t="str">
        <f>VLOOKUP(E110,VIP!$A$2:$O13813,2,0)</f>
        <v>DRBR239</v>
      </c>
      <c r="G110" s="117" t="str">
        <f>VLOOKUP(E110,'LISTADO ATM'!$A$2:$B$897,2,0)</f>
        <v xml:space="preserve">ATM Autobanco Charles de Gaulle </v>
      </c>
      <c r="H110" s="117" t="str">
        <f>VLOOKUP(E110,VIP!$A$2:$O18676,7,FALSE)</f>
        <v>Si</v>
      </c>
      <c r="I110" s="117" t="str">
        <f>VLOOKUP(E110,VIP!$A$2:$O10641,8,FALSE)</f>
        <v>Si</v>
      </c>
      <c r="J110" s="117" t="str">
        <f>VLOOKUP(E110,VIP!$A$2:$O10591,8,FALSE)</f>
        <v>Si</v>
      </c>
      <c r="K110" s="117" t="str">
        <f>VLOOKUP(E110,VIP!$A$2:$O14165,6,0)</f>
        <v>SI</v>
      </c>
      <c r="L110" s="154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17" s="120" customFormat="1" ht="18" x14ac:dyDescent="0.25">
      <c r="A111" s="117" t="str">
        <f>VLOOKUP(E111,'LISTADO ATM'!$A$2:$C$898,3,0)</f>
        <v>DISTRITO NACIONAL</v>
      </c>
      <c r="B111" s="145" t="s">
        <v>2671</v>
      </c>
      <c r="C111" s="110">
        <v>44363.282025462962</v>
      </c>
      <c r="D111" s="110" t="s">
        <v>2180</v>
      </c>
      <c r="E111" s="140">
        <v>488</v>
      </c>
      <c r="F111" s="117" t="str">
        <f>VLOOKUP(E111,VIP!$A$2:$O13812,2,0)</f>
        <v>DRBR488</v>
      </c>
      <c r="G111" s="117" t="str">
        <f>VLOOKUP(E111,'LISTADO ATM'!$A$2:$B$897,2,0)</f>
        <v xml:space="preserve">ATM Aeropuerto El Higuero </v>
      </c>
      <c r="H111" s="117" t="str">
        <f>VLOOKUP(E111,VIP!$A$2:$O18675,7,FALSE)</f>
        <v>Si</v>
      </c>
      <c r="I111" s="117" t="str">
        <f>VLOOKUP(E111,VIP!$A$2:$O10640,8,FALSE)</f>
        <v>Si</v>
      </c>
      <c r="J111" s="117" t="str">
        <f>VLOOKUP(E111,VIP!$A$2:$O10590,8,FALSE)</f>
        <v>Si</v>
      </c>
      <c r="K111" s="117" t="str">
        <f>VLOOKUP(E111,VIP!$A$2:$O14164,6,0)</f>
        <v>NO</v>
      </c>
      <c r="L111" s="154" t="s">
        <v>2219</v>
      </c>
      <c r="M111" s="109" t="s">
        <v>2446</v>
      </c>
      <c r="N111" s="109" t="s">
        <v>2453</v>
      </c>
      <c r="O111" s="117" t="s">
        <v>2455</v>
      </c>
      <c r="P111" s="117"/>
      <c r="Q111" s="109" t="s">
        <v>2219</v>
      </c>
    </row>
    <row r="112" spans="1:17" s="120" customFormat="1" ht="18" x14ac:dyDescent="0.25">
      <c r="A112" s="117" t="str">
        <f>VLOOKUP(E112,'LISTADO ATM'!$A$2:$C$898,3,0)</f>
        <v>NORTE</v>
      </c>
      <c r="B112" s="145" t="s">
        <v>2706</v>
      </c>
      <c r="C112" s="110">
        <v>44363.393020833333</v>
      </c>
      <c r="D112" s="110" t="s">
        <v>2181</v>
      </c>
      <c r="E112" s="140">
        <v>807</v>
      </c>
      <c r="F112" s="117" t="str">
        <f>VLOOKUP(E112,VIP!$A$2:$O13842,2,0)</f>
        <v>DRBR207</v>
      </c>
      <c r="G112" s="117" t="str">
        <f>VLOOKUP(E112,'LISTADO ATM'!$A$2:$B$897,2,0)</f>
        <v xml:space="preserve">ATM S/M Morel (Mao) </v>
      </c>
      <c r="H112" s="117" t="str">
        <f>VLOOKUP(E112,VIP!$A$2:$O18705,7,FALSE)</f>
        <v>Si</v>
      </c>
      <c r="I112" s="117" t="str">
        <f>VLOOKUP(E112,VIP!$A$2:$O10670,8,FALSE)</f>
        <v>Si</v>
      </c>
      <c r="J112" s="117" t="str">
        <f>VLOOKUP(E112,VIP!$A$2:$O10620,8,FALSE)</f>
        <v>Si</v>
      </c>
      <c r="K112" s="117" t="str">
        <f>VLOOKUP(E112,VIP!$A$2:$O14194,6,0)</f>
        <v>SI</v>
      </c>
      <c r="L112" s="154" t="s">
        <v>2219</v>
      </c>
      <c r="M112" s="109" t="s">
        <v>2446</v>
      </c>
      <c r="N112" s="109" t="s">
        <v>2453</v>
      </c>
      <c r="O112" s="117" t="s">
        <v>2571</v>
      </c>
      <c r="P112" s="117"/>
      <c r="Q112" s="109" t="s">
        <v>2219</v>
      </c>
    </row>
    <row r="113" spans="1:17" s="120" customFormat="1" ht="18" x14ac:dyDescent="0.25">
      <c r="A113" s="117" t="str">
        <f>VLOOKUP(E113,'LISTADO ATM'!$A$2:$C$898,3,0)</f>
        <v>DISTRITO NACIONAL</v>
      </c>
      <c r="B113" s="145" t="s">
        <v>2688</v>
      </c>
      <c r="C113" s="110">
        <v>44363.502789351849</v>
      </c>
      <c r="D113" s="110" t="s">
        <v>2180</v>
      </c>
      <c r="E113" s="140">
        <v>281</v>
      </c>
      <c r="F113" s="117" t="str">
        <f>VLOOKUP(E113,VIP!$A$2:$O13824,2,0)</f>
        <v>DRBR737</v>
      </c>
      <c r="G113" s="117" t="str">
        <f>VLOOKUP(E113,'LISTADO ATM'!$A$2:$B$897,2,0)</f>
        <v xml:space="preserve">ATM S/M Pola Independencia </v>
      </c>
      <c r="H113" s="117" t="str">
        <f>VLOOKUP(E113,VIP!$A$2:$O18687,7,FALSE)</f>
        <v>Si</v>
      </c>
      <c r="I113" s="117" t="str">
        <f>VLOOKUP(E113,VIP!$A$2:$O10652,8,FALSE)</f>
        <v>Si</v>
      </c>
      <c r="J113" s="117" t="str">
        <f>VLOOKUP(E113,VIP!$A$2:$O10602,8,FALSE)</f>
        <v>Si</v>
      </c>
      <c r="K113" s="117" t="str">
        <f>VLOOKUP(E113,VIP!$A$2:$O14176,6,0)</f>
        <v>NO</v>
      </c>
      <c r="L113" s="154" t="s">
        <v>2219</v>
      </c>
      <c r="M113" s="109" t="s">
        <v>2446</v>
      </c>
      <c r="N113" s="109" t="s">
        <v>2559</v>
      </c>
      <c r="O113" s="117" t="s">
        <v>2455</v>
      </c>
      <c r="P113" s="117"/>
      <c r="Q113" s="109" t="s">
        <v>2219</v>
      </c>
    </row>
    <row r="114" spans="1:17" s="120" customFormat="1" ht="18" x14ac:dyDescent="0.25">
      <c r="A114" s="117" t="str">
        <f>VLOOKUP(E114,'LISTADO ATM'!$A$2:$C$898,3,0)</f>
        <v>SUR</v>
      </c>
      <c r="B114" s="145" t="s">
        <v>2686</v>
      </c>
      <c r="C114" s="110">
        <v>44363.506458333337</v>
      </c>
      <c r="D114" s="110" t="s">
        <v>2180</v>
      </c>
      <c r="E114" s="140">
        <v>5</v>
      </c>
      <c r="F114" s="117" t="str">
        <f>VLOOKUP(E114,VIP!$A$2:$O13822,2,0)</f>
        <v>DRBR005</v>
      </c>
      <c r="G114" s="117" t="str">
        <f>VLOOKUP(E114,'LISTADO ATM'!$A$2:$B$897,2,0)</f>
        <v>ATM Oficina Autoservicio Villa Ofelia (San Juan)</v>
      </c>
      <c r="H114" s="117" t="str">
        <f>VLOOKUP(E114,VIP!$A$2:$O18685,7,FALSE)</f>
        <v>Si</v>
      </c>
      <c r="I114" s="117" t="str">
        <f>VLOOKUP(E114,VIP!$A$2:$O10650,8,FALSE)</f>
        <v>Si</v>
      </c>
      <c r="J114" s="117" t="str">
        <f>VLOOKUP(E114,VIP!$A$2:$O10600,8,FALSE)</f>
        <v>Si</v>
      </c>
      <c r="K114" s="117" t="str">
        <f>VLOOKUP(E114,VIP!$A$2:$O14174,6,0)</f>
        <v>NO</v>
      </c>
      <c r="L114" s="154" t="s">
        <v>2219</v>
      </c>
      <c r="M114" s="109" t="s">
        <v>2446</v>
      </c>
      <c r="N114" s="109" t="s">
        <v>2559</v>
      </c>
      <c r="O114" s="117" t="s">
        <v>2455</v>
      </c>
      <c r="P114" s="117"/>
      <c r="Q114" s="109" t="s">
        <v>2219</v>
      </c>
    </row>
    <row r="115" spans="1:17" s="120" customFormat="1" ht="18" x14ac:dyDescent="0.25">
      <c r="A115" s="117" t="str">
        <f>VLOOKUP(E115,'LISTADO ATM'!$A$2:$C$898,3,0)</f>
        <v>DISTRITO NACIONAL</v>
      </c>
      <c r="B115" s="145" t="s">
        <v>2726</v>
      </c>
      <c r="C115" s="110">
        <v>44363.597233796296</v>
      </c>
      <c r="D115" s="110" t="s">
        <v>2180</v>
      </c>
      <c r="E115" s="140">
        <v>686</v>
      </c>
      <c r="F115" s="117" t="str">
        <f>VLOOKUP(E115,VIP!$A$2:$O13825,2,0)</f>
        <v>DRBR686</v>
      </c>
      <c r="G115" s="117" t="str">
        <f>VLOOKUP(E115,'LISTADO ATM'!$A$2:$B$897,2,0)</f>
        <v>ATM Autoservicio Oficina Máximo Gómez</v>
      </c>
      <c r="H115" s="117" t="str">
        <f>VLOOKUP(E115,VIP!$A$2:$O18688,7,FALSE)</f>
        <v>Si</v>
      </c>
      <c r="I115" s="117" t="str">
        <f>VLOOKUP(E115,VIP!$A$2:$O10653,8,FALSE)</f>
        <v>Si</v>
      </c>
      <c r="J115" s="117" t="str">
        <f>VLOOKUP(E115,VIP!$A$2:$O10603,8,FALSE)</f>
        <v>Si</v>
      </c>
      <c r="K115" s="117" t="str">
        <f>VLOOKUP(E115,VIP!$A$2:$O14177,6,0)</f>
        <v>NO</v>
      </c>
      <c r="L115" s="154" t="s">
        <v>2219</v>
      </c>
      <c r="M115" s="109" t="s">
        <v>2446</v>
      </c>
      <c r="N115" s="109" t="s">
        <v>2453</v>
      </c>
      <c r="O115" s="117" t="s">
        <v>2455</v>
      </c>
      <c r="P115" s="117"/>
      <c r="Q115" s="109" t="s">
        <v>2219</v>
      </c>
    </row>
    <row r="116" spans="1:17" s="120" customFormat="1" ht="18" x14ac:dyDescent="0.25">
      <c r="A116" s="117" t="str">
        <f>VLOOKUP(E116,'LISTADO ATM'!$A$2:$C$898,3,0)</f>
        <v>DISTRITO NACIONAL</v>
      </c>
      <c r="B116" s="145" t="s">
        <v>2725</v>
      </c>
      <c r="C116" s="110">
        <v>44363.600219907406</v>
      </c>
      <c r="D116" s="110" t="s">
        <v>2180</v>
      </c>
      <c r="E116" s="140">
        <v>139</v>
      </c>
      <c r="F116" s="117" t="str">
        <f>VLOOKUP(E116,VIP!$A$2:$O13824,2,0)</f>
        <v>DRBR139</v>
      </c>
      <c r="G116" s="117" t="str">
        <f>VLOOKUP(E116,'LISTADO ATM'!$A$2:$B$897,2,0)</f>
        <v xml:space="preserve">ATM Oficina Plaza Lama Zona Oriental I </v>
      </c>
      <c r="H116" s="117" t="str">
        <f>VLOOKUP(E116,VIP!$A$2:$O18687,7,FALSE)</f>
        <v>Si</v>
      </c>
      <c r="I116" s="117" t="str">
        <f>VLOOKUP(E116,VIP!$A$2:$O10652,8,FALSE)</f>
        <v>Si</v>
      </c>
      <c r="J116" s="117" t="str">
        <f>VLOOKUP(E116,VIP!$A$2:$O10602,8,FALSE)</f>
        <v>Si</v>
      </c>
      <c r="K116" s="117" t="str">
        <f>VLOOKUP(E116,VIP!$A$2:$O14176,6,0)</f>
        <v>NO</v>
      </c>
      <c r="L116" s="154" t="s">
        <v>2219</v>
      </c>
      <c r="M116" s="109" t="s">
        <v>2446</v>
      </c>
      <c r="N116" s="109" t="s">
        <v>2453</v>
      </c>
      <c r="O116" s="117" t="s">
        <v>2455</v>
      </c>
      <c r="P116" s="117"/>
      <c r="Q116" s="109" t="s">
        <v>2219</v>
      </c>
    </row>
    <row r="117" spans="1:17" s="120" customFormat="1" ht="18" x14ac:dyDescent="0.25">
      <c r="A117" s="117" t="str">
        <f>VLOOKUP(E117,'LISTADO ATM'!$A$2:$C$898,3,0)</f>
        <v>DISTRITO NACIONAL</v>
      </c>
      <c r="B117" s="145" t="s">
        <v>2714</v>
      </c>
      <c r="C117" s="110">
        <v>44363.615659722222</v>
      </c>
      <c r="D117" s="110" t="s">
        <v>2180</v>
      </c>
      <c r="E117" s="140">
        <v>738</v>
      </c>
      <c r="F117" s="117" t="str">
        <f>VLOOKUP(E117,VIP!$A$2:$O13813,2,0)</f>
        <v>DRBR24S</v>
      </c>
      <c r="G117" s="117" t="str">
        <f>VLOOKUP(E117,'LISTADO ATM'!$A$2:$B$897,2,0)</f>
        <v xml:space="preserve">ATM Zona Franca Los Alcarrizos </v>
      </c>
      <c r="H117" s="117" t="str">
        <f>VLOOKUP(E117,VIP!$A$2:$O18676,7,FALSE)</f>
        <v>Si</v>
      </c>
      <c r="I117" s="117" t="str">
        <f>VLOOKUP(E117,VIP!$A$2:$O10641,8,FALSE)</f>
        <v>Si</v>
      </c>
      <c r="J117" s="117" t="str">
        <f>VLOOKUP(E117,VIP!$A$2:$O10591,8,FALSE)</f>
        <v>Si</v>
      </c>
      <c r="K117" s="117" t="str">
        <f>VLOOKUP(E117,VIP!$A$2:$O14165,6,0)</f>
        <v>NO</v>
      </c>
      <c r="L117" s="154" t="s">
        <v>2219</v>
      </c>
      <c r="M117" s="109" t="s">
        <v>2446</v>
      </c>
      <c r="N117" s="109" t="s">
        <v>2453</v>
      </c>
      <c r="O117" s="117" t="s">
        <v>2455</v>
      </c>
      <c r="P117" s="117"/>
      <c r="Q117" s="109" t="s">
        <v>2219</v>
      </c>
    </row>
    <row r="118" spans="1:17" s="120" customFormat="1" ht="18" x14ac:dyDescent="0.25">
      <c r="A118" s="117" t="str">
        <f>VLOOKUP(E118,'LISTADO ATM'!$A$2:$C$898,3,0)</f>
        <v>SUR</v>
      </c>
      <c r="B118" s="145" t="s">
        <v>2582</v>
      </c>
      <c r="C118" s="110">
        <v>44361.783020833333</v>
      </c>
      <c r="D118" s="110" t="s">
        <v>2180</v>
      </c>
      <c r="E118" s="140">
        <v>48</v>
      </c>
      <c r="F118" s="117" t="str">
        <f>VLOOKUP(E118,VIP!$A$2:$O13716,2,0)</f>
        <v>DRBR048</v>
      </c>
      <c r="G118" s="117" t="str">
        <f>VLOOKUP(E118,'LISTADO ATM'!$A$2:$B$897,2,0)</f>
        <v xml:space="preserve">ATM Autoservicio Neiba I </v>
      </c>
      <c r="H118" s="117" t="str">
        <f>VLOOKUP(E118,VIP!$A$2:$O18579,7,FALSE)</f>
        <v>Si</v>
      </c>
      <c r="I118" s="117" t="str">
        <f>VLOOKUP(E118,VIP!$A$2:$O10544,8,FALSE)</f>
        <v>Si</v>
      </c>
      <c r="J118" s="117" t="str">
        <f>VLOOKUP(E118,VIP!$A$2:$O10494,8,FALSE)</f>
        <v>Si</v>
      </c>
      <c r="K118" s="117" t="str">
        <f>VLOOKUP(E118,VIP!$A$2:$O14068,6,0)</f>
        <v>SI</v>
      </c>
      <c r="L118" s="110" t="s">
        <v>2581</v>
      </c>
      <c r="M118" s="109" t="s">
        <v>2446</v>
      </c>
      <c r="N118" s="109" t="s">
        <v>2453</v>
      </c>
      <c r="O118" s="117" t="s">
        <v>2455</v>
      </c>
      <c r="P118" s="117"/>
      <c r="Q118" s="116" t="s">
        <v>2581</v>
      </c>
    </row>
    <row r="119" spans="1:17" s="120" customFormat="1" ht="18" x14ac:dyDescent="0.25">
      <c r="A119" s="117" t="str">
        <f>VLOOKUP(E119,'LISTADO ATM'!$A$2:$C$898,3,0)</f>
        <v>SUR</v>
      </c>
      <c r="B119" s="145" t="s">
        <v>2625</v>
      </c>
      <c r="C119" s="110">
        <v>44362.490798611114</v>
      </c>
      <c r="D119" s="110" t="s">
        <v>2180</v>
      </c>
      <c r="E119" s="140">
        <v>733</v>
      </c>
      <c r="F119" s="117" t="str">
        <f>VLOOKUP(E119,VIP!$A$2:$O13802,2,0)</f>
        <v>DRBR484</v>
      </c>
      <c r="G119" s="117" t="str">
        <f>VLOOKUP(E119,'LISTADO ATM'!$A$2:$B$897,2,0)</f>
        <v xml:space="preserve">ATM Zona Franca Perdenales </v>
      </c>
      <c r="H119" s="117" t="str">
        <f>VLOOKUP(E119,VIP!$A$2:$O18665,7,FALSE)</f>
        <v>Si</v>
      </c>
      <c r="I119" s="117" t="str">
        <f>VLOOKUP(E119,VIP!$A$2:$O10630,8,FALSE)</f>
        <v>Si</v>
      </c>
      <c r="J119" s="117" t="str">
        <f>VLOOKUP(E119,VIP!$A$2:$O10580,8,FALSE)</f>
        <v>Si</v>
      </c>
      <c r="K119" s="117" t="str">
        <f>VLOOKUP(E119,VIP!$A$2:$O14154,6,0)</f>
        <v>NO</v>
      </c>
      <c r="L119" s="110" t="s">
        <v>2581</v>
      </c>
      <c r="M119" s="109" t="s">
        <v>2446</v>
      </c>
      <c r="N119" s="109" t="s">
        <v>2559</v>
      </c>
      <c r="O119" s="117" t="s">
        <v>2455</v>
      </c>
      <c r="P119" s="117"/>
      <c r="Q119" s="116" t="s">
        <v>2581</v>
      </c>
    </row>
    <row r="120" spans="1:17" s="120" customFormat="1" ht="18" x14ac:dyDescent="0.25">
      <c r="A120" s="117" t="str">
        <f>VLOOKUP(E120,'LISTADO ATM'!$A$2:$C$898,3,0)</f>
        <v>SUR</v>
      </c>
      <c r="B120" s="145" t="s">
        <v>2743</v>
      </c>
      <c r="C120" s="110">
        <v>44363.692800925928</v>
      </c>
      <c r="D120" s="110" t="s">
        <v>2180</v>
      </c>
      <c r="E120" s="140">
        <v>962</v>
      </c>
      <c r="F120" s="117" t="str">
        <f>VLOOKUP(E120,VIP!$A$2:$O13829,2,0)</f>
        <v>DRBR962</v>
      </c>
      <c r="G120" s="117" t="str">
        <f>VLOOKUP(E120,'LISTADO ATM'!$A$2:$B$897,2,0)</f>
        <v xml:space="preserve">ATM Oficina Villa Ofelia II (San Juan) </v>
      </c>
      <c r="H120" s="117" t="str">
        <f>VLOOKUP(E120,VIP!$A$2:$O18692,7,FALSE)</f>
        <v>Si</v>
      </c>
      <c r="I120" s="117" t="str">
        <f>VLOOKUP(E120,VIP!$A$2:$O10657,8,FALSE)</f>
        <v>Si</v>
      </c>
      <c r="J120" s="117" t="str">
        <f>VLOOKUP(E120,VIP!$A$2:$O10607,8,FALSE)</f>
        <v>Si</v>
      </c>
      <c r="K120" s="117" t="str">
        <f>VLOOKUP(E120,VIP!$A$2:$O14181,6,0)</f>
        <v>NO</v>
      </c>
      <c r="L120" s="154" t="s">
        <v>2581</v>
      </c>
      <c r="M120" s="109" t="s">
        <v>2446</v>
      </c>
      <c r="N120" s="109" t="s">
        <v>2559</v>
      </c>
      <c r="O120" s="117" t="s">
        <v>2455</v>
      </c>
      <c r="P120" s="117"/>
      <c r="Q120" s="109" t="s">
        <v>2581</v>
      </c>
    </row>
    <row r="121" spans="1:17" s="120" customFormat="1" ht="18" x14ac:dyDescent="0.25">
      <c r="A121" s="117" t="str">
        <f>VLOOKUP(E121,'LISTADO ATM'!$A$2:$C$898,3,0)</f>
        <v>DISTRITO NACIONAL</v>
      </c>
      <c r="B121" s="145" t="s">
        <v>2742</v>
      </c>
      <c r="C121" s="110">
        <v>44363.694895833331</v>
      </c>
      <c r="D121" s="110" t="s">
        <v>2180</v>
      </c>
      <c r="E121" s="140">
        <v>160</v>
      </c>
      <c r="F121" s="117" t="str">
        <f>VLOOKUP(E121,VIP!$A$2:$O13828,2,0)</f>
        <v>DRBR160</v>
      </c>
      <c r="G121" s="117" t="str">
        <f>VLOOKUP(E121,'LISTADO ATM'!$A$2:$B$897,2,0)</f>
        <v xml:space="preserve">ATM Oficina Herrera </v>
      </c>
      <c r="H121" s="117" t="str">
        <f>VLOOKUP(E121,VIP!$A$2:$O18691,7,FALSE)</f>
        <v>Si</v>
      </c>
      <c r="I121" s="117" t="str">
        <f>VLOOKUP(E121,VIP!$A$2:$O10656,8,FALSE)</f>
        <v>Si</v>
      </c>
      <c r="J121" s="117" t="str">
        <f>VLOOKUP(E121,VIP!$A$2:$O10606,8,FALSE)</f>
        <v>Si</v>
      </c>
      <c r="K121" s="117" t="str">
        <f>VLOOKUP(E121,VIP!$A$2:$O14180,6,0)</f>
        <v>NO</v>
      </c>
      <c r="L121" s="154" t="s">
        <v>2581</v>
      </c>
      <c r="M121" s="109" t="s">
        <v>2446</v>
      </c>
      <c r="N121" s="109" t="s">
        <v>2559</v>
      </c>
      <c r="O121" s="117" t="s">
        <v>2455</v>
      </c>
      <c r="P121" s="117"/>
      <c r="Q121" s="109" t="s">
        <v>2581</v>
      </c>
    </row>
    <row r="122" spans="1:17" s="120" customFormat="1" ht="18" x14ac:dyDescent="0.25">
      <c r="A122" s="117" t="str">
        <f>VLOOKUP(E122,'LISTADO ATM'!$A$2:$C$898,3,0)</f>
        <v>DISTRITO NACIONAL</v>
      </c>
      <c r="B122" s="145">
        <v>3335910002</v>
      </c>
      <c r="C122" s="110">
        <v>44351.65902777778</v>
      </c>
      <c r="D122" s="110" t="s">
        <v>2180</v>
      </c>
      <c r="E122" s="140">
        <v>744</v>
      </c>
      <c r="F122" s="117" t="str">
        <f>VLOOKUP(E122,VIP!$A$2:$O13694,2,0)</f>
        <v>DRBR289</v>
      </c>
      <c r="G122" s="117" t="str">
        <f>VLOOKUP(E122,'LISTADO ATM'!$A$2:$B$897,2,0)</f>
        <v xml:space="preserve">ATM Multicentro La Sirena Venezuela </v>
      </c>
      <c r="H122" s="117" t="str">
        <f>VLOOKUP(E122,VIP!$A$2:$O18557,7,FALSE)</f>
        <v>Si</v>
      </c>
      <c r="I122" s="117" t="str">
        <f>VLOOKUP(E122,VIP!$A$2:$O10522,8,FALSE)</f>
        <v>Si</v>
      </c>
      <c r="J122" s="117" t="str">
        <f>VLOOKUP(E122,VIP!$A$2:$O10472,8,FALSE)</f>
        <v>Si</v>
      </c>
      <c r="K122" s="117" t="str">
        <f>VLOOKUP(E122,VIP!$A$2:$O14046,6,0)</f>
        <v>SI</v>
      </c>
      <c r="L122" s="110" t="s">
        <v>2245</v>
      </c>
      <c r="M122" s="109" t="s">
        <v>2446</v>
      </c>
      <c r="N122" s="109" t="s">
        <v>2559</v>
      </c>
      <c r="O122" s="117" t="s">
        <v>2455</v>
      </c>
      <c r="P122" s="109"/>
      <c r="Q122" s="116" t="s">
        <v>2245</v>
      </c>
    </row>
    <row r="123" spans="1:17" s="120" customFormat="1" ht="18" x14ac:dyDescent="0.25">
      <c r="A123" s="117" t="str">
        <f>VLOOKUP(E123,'LISTADO ATM'!$A$2:$C$898,3,0)</f>
        <v>DISTRITO NACIONAL</v>
      </c>
      <c r="B123" s="145" t="s">
        <v>2587</v>
      </c>
      <c r="C123" s="110">
        <v>44362.423842592594</v>
      </c>
      <c r="D123" s="110" t="s">
        <v>2180</v>
      </c>
      <c r="E123" s="140">
        <v>961</v>
      </c>
      <c r="F123" s="117" t="str">
        <f>VLOOKUP(E123,VIP!$A$2:$O13818,2,0)</f>
        <v>DRBR03H</v>
      </c>
      <c r="G123" s="117" t="str">
        <f>VLOOKUP(E123,'LISTADO ATM'!$A$2:$B$897,2,0)</f>
        <v xml:space="preserve">ATM Listín Diario </v>
      </c>
      <c r="H123" s="117" t="str">
        <f>VLOOKUP(E123,VIP!$A$2:$O18681,7,FALSE)</f>
        <v>Si</v>
      </c>
      <c r="I123" s="117" t="str">
        <f>VLOOKUP(E123,VIP!$A$2:$O10646,8,FALSE)</f>
        <v>Si</v>
      </c>
      <c r="J123" s="117" t="str">
        <f>VLOOKUP(E123,VIP!$A$2:$O10596,8,FALSE)</f>
        <v>Si</v>
      </c>
      <c r="K123" s="117" t="str">
        <f>VLOOKUP(E123,VIP!$A$2:$O14170,6,0)</f>
        <v>NO</v>
      </c>
      <c r="L123" s="154" t="s">
        <v>2245</v>
      </c>
      <c r="M123" s="109" t="s">
        <v>2446</v>
      </c>
      <c r="N123" s="109" t="s">
        <v>2559</v>
      </c>
      <c r="O123" s="117" t="s">
        <v>2455</v>
      </c>
      <c r="P123" s="117"/>
      <c r="Q123" s="109" t="s">
        <v>2245</v>
      </c>
    </row>
    <row r="124" spans="1:17" s="120" customFormat="1" ht="18" x14ac:dyDescent="0.25">
      <c r="A124" s="117" t="str">
        <f>VLOOKUP(E124,'LISTADO ATM'!$A$2:$C$898,3,0)</f>
        <v>DISTRITO NACIONAL</v>
      </c>
      <c r="B124" s="145" t="s">
        <v>2624</v>
      </c>
      <c r="C124" s="110">
        <v>44362.50141203704</v>
      </c>
      <c r="D124" s="110" t="s">
        <v>2180</v>
      </c>
      <c r="E124" s="140">
        <v>909</v>
      </c>
      <c r="F124" s="117" t="str">
        <f>VLOOKUP(E124,VIP!$A$2:$O13798,2,0)</f>
        <v>DRBR01A</v>
      </c>
      <c r="G124" s="117" t="str">
        <f>VLOOKUP(E124,'LISTADO ATM'!$A$2:$B$897,2,0)</f>
        <v xml:space="preserve">ATM UNP UASD </v>
      </c>
      <c r="H124" s="117" t="str">
        <f>VLOOKUP(E124,VIP!$A$2:$O18661,7,FALSE)</f>
        <v>Si</v>
      </c>
      <c r="I124" s="117" t="str">
        <f>VLOOKUP(E124,VIP!$A$2:$O10626,8,FALSE)</f>
        <v>Si</v>
      </c>
      <c r="J124" s="117" t="str">
        <f>VLOOKUP(E124,VIP!$A$2:$O10576,8,FALSE)</f>
        <v>Si</v>
      </c>
      <c r="K124" s="117" t="str">
        <f>VLOOKUP(E124,VIP!$A$2:$O14150,6,0)</f>
        <v>SI</v>
      </c>
      <c r="L124" s="154" t="s">
        <v>2245</v>
      </c>
      <c r="M124" s="109" t="s">
        <v>2446</v>
      </c>
      <c r="N124" s="109" t="s">
        <v>2559</v>
      </c>
      <c r="O124" s="117" t="s">
        <v>2455</v>
      </c>
      <c r="P124" s="117"/>
      <c r="Q124" s="109" t="s">
        <v>2245</v>
      </c>
    </row>
    <row r="125" spans="1:17" s="120" customFormat="1" ht="18" x14ac:dyDescent="0.25">
      <c r="A125" s="117" t="str">
        <f>VLOOKUP(E125,'LISTADO ATM'!$A$2:$C$898,3,0)</f>
        <v>DISTRITO NACIONAL</v>
      </c>
      <c r="B125" s="145" t="s">
        <v>2736</v>
      </c>
      <c r="C125" s="110">
        <v>44363.727199074077</v>
      </c>
      <c r="D125" s="110" t="s">
        <v>2180</v>
      </c>
      <c r="E125" s="140">
        <v>938</v>
      </c>
      <c r="F125" s="117" t="str">
        <f>VLOOKUP(E125,VIP!$A$2:$O13822,2,0)</f>
        <v>DRBR938</v>
      </c>
      <c r="G125" s="117" t="str">
        <f>VLOOKUP(E125,'LISTADO ATM'!$A$2:$B$897,2,0)</f>
        <v xml:space="preserve">ATM Autobanco Oficina Filadelfia Plaza </v>
      </c>
      <c r="H125" s="117" t="str">
        <f>VLOOKUP(E125,VIP!$A$2:$O18685,7,FALSE)</f>
        <v>Si</v>
      </c>
      <c r="I125" s="117" t="str">
        <f>VLOOKUP(E125,VIP!$A$2:$O10650,8,FALSE)</f>
        <v>Si</v>
      </c>
      <c r="J125" s="117" t="str">
        <f>VLOOKUP(E125,VIP!$A$2:$O10600,8,FALSE)</f>
        <v>Si</v>
      </c>
      <c r="K125" s="117" t="str">
        <f>VLOOKUP(E125,VIP!$A$2:$O14174,6,0)</f>
        <v>NO</v>
      </c>
      <c r="L125" s="154" t="s">
        <v>2245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2245</v>
      </c>
    </row>
    <row r="126" spans="1:17" s="120" customFormat="1" ht="18" x14ac:dyDescent="0.25">
      <c r="A126" s="117" t="str">
        <f>VLOOKUP(E126,'LISTADO ATM'!$A$2:$C$898,3,0)</f>
        <v>DISTRITO NACIONAL</v>
      </c>
      <c r="B126" s="145" t="s">
        <v>2735</v>
      </c>
      <c r="C126" s="110">
        <v>44363.728263888886</v>
      </c>
      <c r="D126" s="110" t="s">
        <v>2180</v>
      </c>
      <c r="E126" s="140">
        <v>883</v>
      </c>
      <c r="F126" s="117" t="str">
        <f>VLOOKUP(E126,VIP!$A$2:$O13821,2,0)</f>
        <v>DRBR883</v>
      </c>
      <c r="G126" s="117" t="str">
        <f>VLOOKUP(E126,'LISTADO ATM'!$A$2:$B$897,2,0)</f>
        <v xml:space="preserve">ATM Oficina Filadelfia Plaza </v>
      </c>
      <c r="H126" s="117" t="str">
        <f>VLOOKUP(E126,VIP!$A$2:$O18684,7,FALSE)</f>
        <v>Si</v>
      </c>
      <c r="I126" s="117" t="str">
        <f>VLOOKUP(E126,VIP!$A$2:$O10649,8,FALSE)</f>
        <v>Si</v>
      </c>
      <c r="J126" s="117" t="str">
        <f>VLOOKUP(E126,VIP!$A$2:$O10599,8,FALSE)</f>
        <v>Si</v>
      </c>
      <c r="K126" s="117" t="str">
        <f>VLOOKUP(E126,VIP!$A$2:$O14173,6,0)</f>
        <v>NO</v>
      </c>
      <c r="L126" s="154" t="s">
        <v>2245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2245</v>
      </c>
    </row>
    <row r="127" spans="1:17" s="120" customFormat="1" ht="18" x14ac:dyDescent="0.25">
      <c r="A127" s="117" t="str">
        <f>VLOOKUP(E127,'LISTADO ATM'!$A$2:$C$898,3,0)</f>
        <v>NORTE</v>
      </c>
      <c r="B127" s="145" t="s">
        <v>2734</v>
      </c>
      <c r="C127" s="110">
        <v>44363.754270833335</v>
      </c>
      <c r="D127" s="110" t="s">
        <v>2180</v>
      </c>
      <c r="E127" s="140">
        <v>144</v>
      </c>
      <c r="F127" s="117" t="str">
        <f>VLOOKUP(E127,VIP!$A$2:$O13820,2,0)</f>
        <v>DRBR144</v>
      </c>
      <c r="G127" s="117" t="str">
        <f>VLOOKUP(E127,'LISTADO ATM'!$A$2:$B$897,2,0)</f>
        <v xml:space="preserve">ATM Oficina Villa Altagracia </v>
      </c>
      <c r="H127" s="117" t="str">
        <f>VLOOKUP(E127,VIP!$A$2:$O18683,7,FALSE)</f>
        <v>Si</v>
      </c>
      <c r="I127" s="117" t="str">
        <f>VLOOKUP(E127,VIP!$A$2:$O10648,8,FALSE)</f>
        <v>Si</v>
      </c>
      <c r="J127" s="117" t="str">
        <f>VLOOKUP(E127,VIP!$A$2:$O10598,8,FALSE)</f>
        <v>Si</v>
      </c>
      <c r="K127" s="117" t="str">
        <f>VLOOKUP(E127,VIP!$A$2:$O14172,6,0)</f>
        <v>SI</v>
      </c>
      <c r="L127" s="154" t="s">
        <v>2245</v>
      </c>
      <c r="M127" s="109" t="s">
        <v>2446</v>
      </c>
      <c r="N127" s="109" t="s">
        <v>2453</v>
      </c>
      <c r="O127" s="117" t="s">
        <v>2455</v>
      </c>
      <c r="P127" s="117"/>
      <c r="Q127" s="109" t="s">
        <v>2245</v>
      </c>
    </row>
    <row r="128" spans="1:17" s="120" customFormat="1" ht="18" x14ac:dyDescent="0.25">
      <c r="A128" s="117" t="str">
        <f>VLOOKUP(E128,'LISTADO ATM'!$A$2:$C$898,3,0)</f>
        <v>DISTRITO NACIONAL</v>
      </c>
      <c r="B128" s="145" t="s">
        <v>2732</v>
      </c>
      <c r="C128" s="110">
        <v>44363.757152777776</v>
      </c>
      <c r="D128" s="110" t="s">
        <v>2180</v>
      </c>
      <c r="E128" s="140">
        <v>858</v>
      </c>
      <c r="F128" s="117" t="str">
        <f>VLOOKUP(E128,VIP!$A$2:$O13818,2,0)</f>
        <v>DRBR858</v>
      </c>
      <c r="G128" s="117" t="str">
        <f>VLOOKUP(E128,'LISTADO ATM'!$A$2:$B$897,2,0)</f>
        <v xml:space="preserve">ATM Cooperativa Maestros (COOPNAMA) </v>
      </c>
      <c r="H128" s="117" t="str">
        <f>VLOOKUP(E128,VIP!$A$2:$O18681,7,FALSE)</f>
        <v>Si</v>
      </c>
      <c r="I128" s="117" t="str">
        <f>VLOOKUP(E128,VIP!$A$2:$O10646,8,FALSE)</f>
        <v>No</v>
      </c>
      <c r="J128" s="117" t="str">
        <f>VLOOKUP(E128,VIP!$A$2:$O10596,8,FALSE)</f>
        <v>No</v>
      </c>
      <c r="K128" s="117" t="str">
        <f>VLOOKUP(E128,VIP!$A$2:$O14170,6,0)</f>
        <v>NO</v>
      </c>
      <c r="L128" s="154" t="s">
        <v>2245</v>
      </c>
      <c r="M128" s="109" t="s">
        <v>2446</v>
      </c>
      <c r="N128" s="109" t="s">
        <v>2453</v>
      </c>
      <c r="O128" s="117" t="s">
        <v>2455</v>
      </c>
      <c r="P128" s="117"/>
      <c r="Q128" s="109" t="s">
        <v>2245</v>
      </c>
    </row>
    <row r="129" spans="1:17" s="120" customFormat="1" ht="18" x14ac:dyDescent="0.25">
      <c r="A129" s="117" t="str">
        <f>VLOOKUP(E129,'LISTADO ATM'!$A$2:$C$898,3,0)</f>
        <v>NORTE</v>
      </c>
      <c r="B129" s="145" t="s">
        <v>2620</v>
      </c>
      <c r="C129" s="110">
        <v>44362.52375</v>
      </c>
      <c r="D129" s="110" t="s">
        <v>2613</v>
      </c>
      <c r="E129" s="140">
        <v>304</v>
      </c>
      <c r="F129" s="117" t="str">
        <f>VLOOKUP(E129,VIP!$A$2:$O13790,2,0)</f>
        <v>DRBR304</v>
      </c>
      <c r="G129" s="117" t="str">
        <f>VLOOKUP(E129,'LISTADO ATM'!$A$2:$B$897,2,0)</f>
        <v xml:space="preserve">ATM Multicentro La Sirena Estrella Sadhala </v>
      </c>
      <c r="H129" s="117" t="str">
        <f>VLOOKUP(E129,VIP!$A$2:$O18653,7,FALSE)</f>
        <v>Si</v>
      </c>
      <c r="I129" s="117" t="str">
        <f>VLOOKUP(E129,VIP!$A$2:$O10618,8,FALSE)</f>
        <v>Si</v>
      </c>
      <c r="J129" s="117" t="str">
        <f>VLOOKUP(E129,VIP!$A$2:$O10568,8,FALSE)</f>
        <v>Si</v>
      </c>
      <c r="K129" s="117" t="str">
        <f>VLOOKUP(E129,VIP!$A$2:$O14142,6,0)</f>
        <v>NO</v>
      </c>
      <c r="L129" s="154" t="s">
        <v>2606</v>
      </c>
      <c r="M129" s="109" t="s">
        <v>2446</v>
      </c>
      <c r="N129" s="109" t="s">
        <v>2453</v>
      </c>
      <c r="O129" s="117" t="s">
        <v>2621</v>
      </c>
      <c r="P129" s="117"/>
      <c r="Q129" s="109" t="s">
        <v>2606</v>
      </c>
    </row>
    <row r="130" spans="1:17" s="120" customFormat="1" ht="18" x14ac:dyDescent="0.25">
      <c r="A130" s="117" t="str">
        <f>VLOOKUP(E130,'LISTADO ATM'!$A$2:$C$898,3,0)</f>
        <v>DISTRITO NACIONAL</v>
      </c>
      <c r="B130" s="145" t="s">
        <v>2748</v>
      </c>
      <c r="C130" s="110">
        <v>44363.632222222222</v>
      </c>
      <c r="D130" s="110" t="s">
        <v>2449</v>
      </c>
      <c r="E130" s="140">
        <v>493</v>
      </c>
      <c r="F130" s="117" t="str">
        <f>VLOOKUP(E130,VIP!$A$2:$O13834,2,0)</f>
        <v>DRBR493</v>
      </c>
      <c r="G130" s="117" t="str">
        <f>VLOOKUP(E130,'LISTADO ATM'!$A$2:$B$897,2,0)</f>
        <v xml:space="preserve">ATM Oficina Haina Occidental II </v>
      </c>
      <c r="H130" s="117" t="str">
        <f>VLOOKUP(E130,VIP!$A$2:$O18697,7,FALSE)</f>
        <v>Si</v>
      </c>
      <c r="I130" s="117" t="str">
        <f>VLOOKUP(E130,VIP!$A$2:$O10662,8,FALSE)</f>
        <v>Si</v>
      </c>
      <c r="J130" s="117" t="str">
        <f>VLOOKUP(E130,VIP!$A$2:$O10612,8,FALSE)</f>
        <v>Si</v>
      </c>
      <c r="K130" s="117" t="str">
        <f>VLOOKUP(E130,VIP!$A$2:$O14186,6,0)</f>
        <v>NO</v>
      </c>
      <c r="L130" s="154" t="s">
        <v>2750</v>
      </c>
      <c r="M130" s="109" t="s">
        <v>2446</v>
      </c>
      <c r="N130" s="109" t="s">
        <v>2453</v>
      </c>
      <c r="O130" s="117" t="s">
        <v>2454</v>
      </c>
      <c r="P130" s="117"/>
      <c r="Q130" s="109" t="s">
        <v>2750</v>
      </c>
    </row>
    <row r="131" spans="1:17" s="120" customFormat="1" ht="18" x14ac:dyDescent="0.25">
      <c r="A131" s="117" t="str">
        <f>VLOOKUP(E131,'LISTADO ATM'!$A$2:$C$898,3,0)</f>
        <v>DISTRITO NACIONAL</v>
      </c>
      <c r="B131" s="145" t="s">
        <v>2741</v>
      </c>
      <c r="C131" s="110">
        <v>44363.700821759259</v>
      </c>
      <c r="D131" s="110" t="s">
        <v>2449</v>
      </c>
      <c r="E131" s="140">
        <v>946</v>
      </c>
      <c r="F131" s="117" t="str">
        <f>VLOOKUP(E131,VIP!$A$2:$O13827,2,0)</f>
        <v>DRBR24R</v>
      </c>
      <c r="G131" s="117" t="str">
        <f>VLOOKUP(E131,'LISTADO ATM'!$A$2:$B$897,2,0)</f>
        <v xml:space="preserve">ATM Oficina Núñez de Cáceres I </v>
      </c>
      <c r="H131" s="117" t="str">
        <f>VLOOKUP(E131,VIP!$A$2:$O18690,7,FALSE)</f>
        <v>Si</v>
      </c>
      <c r="I131" s="117" t="str">
        <f>VLOOKUP(E131,VIP!$A$2:$O10655,8,FALSE)</f>
        <v>Si</v>
      </c>
      <c r="J131" s="117" t="str">
        <f>VLOOKUP(E131,VIP!$A$2:$O10605,8,FALSE)</f>
        <v>Si</v>
      </c>
      <c r="K131" s="117" t="str">
        <f>VLOOKUP(E131,VIP!$A$2:$O14179,6,0)</f>
        <v>NO</v>
      </c>
      <c r="L131" s="154" t="s">
        <v>2750</v>
      </c>
      <c r="M131" s="109" t="s">
        <v>2446</v>
      </c>
      <c r="N131" s="109" t="s">
        <v>2453</v>
      </c>
      <c r="O131" s="117" t="s">
        <v>2454</v>
      </c>
      <c r="P131" s="117"/>
      <c r="Q131" s="109" t="s">
        <v>2750</v>
      </c>
    </row>
    <row r="132" spans="1:17" s="120" customFormat="1" ht="18" x14ac:dyDescent="0.25">
      <c r="A132" s="117" t="str">
        <f>VLOOKUP(E132,'LISTADO ATM'!$A$2:$C$898,3,0)</f>
        <v>NORTE</v>
      </c>
      <c r="B132" s="145" t="s">
        <v>2740</v>
      </c>
      <c r="C132" s="110">
        <v>44363.718912037039</v>
      </c>
      <c r="D132" s="110" t="s">
        <v>2470</v>
      </c>
      <c r="E132" s="140">
        <v>431</v>
      </c>
      <c r="F132" s="117" t="str">
        <f>VLOOKUP(E132,VIP!$A$2:$O13826,2,0)</f>
        <v>DRBR583</v>
      </c>
      <c r="G132" s="117" t="str">
        <f>VLOOKUP(E132,'LISTADO ATM'!$A$2:$B$897,2,0)</f>
        <v xml:space="preserve">ATM Autoservicio Sol (Santiago) </v>
      </c>
      <c r="H132" s="117" t="str">
        <f>VLOOKUP(E132,VIP!$A$2:$O18689,7,FALSE)</f>
        <v>Si</v>
      </c>
      <c r="I132" s="117" t="str">
        <f>VLOOKUP(E132,VIP!$A$2:$O10654,8,FALSE)</f>
        <v>Si</v>
      </c>
      <c r="J132" s="117" t="str">
        <f>VLOOKUP(E132,VIP!$A$2:$O10604,8,FALSE)</f>
        <v>Si</v>
      </c>
      <c r="K132" s="117" t="str">
        <f>VLOOKUP(E132,VIP!$A$2:$O14178,6,0)</f>
        <v>SI</v>
      </c>
      <c r="L132" s="154" t="s">
        <v>2750</v>
      </c>
      <c r="M132" s="109" t="s">
        <v>2446</v>
      </c>
      <c r="N132" s="109" t="s">
        <v>2453</v>
      </c>
      <c r="O132" s="117" t="s">
        <v>2471</v>
      </c>
      <c r="P132" s="117"/>
      <c r="Q132" s="109" t="s">
        <v>2750</v>
      </c>
    </row>
    <row r="133" spans="1:17" s="120" customFormat="1" ht="18" x14ac:dyDescent="0.25">
      <c r="A133" s="117" t="str">
        <f>VLOOKUP(E133,'LISTADO ATM'!$A$2:$C$898,3,0)</f>
        <v>NORTE</v>
      </c>
      <c r="B133" s="145" t="s">
        <v>2738</v>
      </c>
      <c r="C133" s="110">
        <v>44363.723425925928</v>
      </c>
      <c r="D133" s="110" t="s">
        <v>2470</v>
      </c>
      <c r="E133" s="140">
        <v>538</v>
      </c>
      <c r="F133" s="117" t="str">
        <f>VLOOKUP(E133,VIP!$A$2:$O13824,2,0)</f>
        <v>DRBR538</v>
      </c>
      <c r="G133" s="117" t="str">
        <f>VLOOKUP(E133,'LISTADO ATM'!$A$2:$B$897,2,0)</f>
        <v>ATM  Autoservicio San Fco. Macorís</v>
      </c>
      <c r="H133" s="117" t="str">
        <f>VLOOKUP(E133,VIP!$A$2:$O18687,7,FALSE)</f>
        <v>Si</v>
      </c>
      <c r="I133" s="117" t="str">
        <f>VLOOKUP(E133,VIP!$A$2:$O10652,8,FALSE)</f>
        <v>Si</v>
      </c>
      <c r="J133" s="117" t="str">
        <f>VLOOKUP(E133,VIP!$A$2:$O10602,8,FALSE)</f>
        <v>Si</v>
      </c>
      <c r="K133" s="117" t="str">
        <f>VLOOKUP(E133,VIP!$A$2:$O14176,6,0)</f>
        <v>NO</v>
      </c>
      <c r="L133" s="154" t="s">
        <v>2750</v>
      </c>
      <c r="M133" s="109" t="s">
        <v>2446</v>
      </c>
      <c r="N133" s="109" t="s">
        <v>2453</v>
      </c>
      <c r="O133" s="117" t="s">
        <v>2471</v>
      </c>
      <c r="P133" s="117"/>
      <c r="Q133" s="109" t="s">
        <v>2750</v>
      </c>
    </row>
    <row r="134" spans="1:17" s="120" customFormat="1" ht="18" x14ac:dyDescent="0.25">
      <c r="A134" s="117" t="str">
        <f>VLOOKUP(E134,'LISTADO ATM'!$A$2:$C$898,3,0)</f>
        <v>DISTRITO NACIONAL</v>
      </c>
      <c r="B134" s="145" t="s">
        <v>2604</v>
      </c>
      <c r="C134" s="110">
        <v>44362.657719907409</v>
      </c>
      <c r="D134" s="110" t="s">
        <v>2449</v>
      </c>
      <c r="E134" s="140">
        <v>589</v>
      </c>
      <c r="F134" s="117" t="str">
        <f>VLOOKUP(E134,VIP!$A$2:$O13764,2,0)</f>
        <v>DRBR23E</v>
      </c>
      <c r="G134" s="117" t="str">
        <f>VLOOKUP(E134,'LISTADO ATM'!$A$2:$B$897,2,0)</f>
        <v xml:space="preserve">ATM S/M Bravo San Vicente de Paul </v>
      </c>
      <c r="H134" s="117" t="str">
        <f>VLOOKUP(E134,VIP!$A$2:$O18627,7,FALSE)</f>
        <v>Si</v>
      </c>
      <c r="I134" s="117" t="str">
        <f>VLOOKUP(E134,VIP!$A$2:$O10592,8,FALSE)</f>
        <v>No</v>
      </c>
      <c r="J134" s="117" t="str">
        <f>VLOOKUP(E134,VIP!$A$2:$O10542,8,FALSE)</f>
        <v>No</v>
      </c>
      <c r="K134" s="117" t="str">
        <f>VLOOKUP(E134,VIP!$A$2:$O14116,6,0)</f>
        <v>NO</v>
      </c>
      <c r="L134" s="154" t="s">
        <v>2568</v>
      </c>
      <c r="M134" s="109" t="s">
        <v>2446</v>
      </c>
      <c r="N134" s="109" t="s">
        <v>2453</v>
      </c>
      <c r="O134" s="117" t="s">
        <v>2454</v>
      </c>
      <c r="P134" s="117"/>
      <c r="Q134" s="109" t="s">
        <v>2568</v>
      </c>
    </row>
    <row r="135" spans="1:17" s="120" customFormat="1" ht="18" x14ac:dyDescent="0.25">
      <c r="A135" s="117" t="str">
        <f>VLOOKUP(E135,'LISTADO ATM'!$A$2:$C$898,3,0)</f>
        <v>SUR</v>
      </c>
      <c r="B135" s="145" t="s">
        <v>2665</v>
      </c>
      <c r="C135" s="110">
        <v>44363.035104166665</v>
      </c>
      <c r="D135" s="110" t="s">
        <v>2470</v>
      </c>
      <c r="E135" s="140">
        <v>5</v>
      </c>
      <c r="F135" s="117" t="str">
        <f>VLOOKUP(E135,VIP!$A$2:$O13816,2,0)</f>
        <v>DRBR005</v>
      </c>
      <c r="G135" s="117" t="str">
        <f>VLOOKUP(E135,'LISTADO ATM'!$A$2:$B$897,2,0)</f>
        <v>ATM Oficina Autoservicio Villa Ofelia (San Juan)</v>
      </c>
      <c r="H135" s="117" t="str">
        <f>VLOOKUP(E135,VIP!$A$2:$O18679,7,FALSE)</f>
        <v>Si</v>
      </c>
      <c r="I135" s="117" t="str">
        <f>VLOOKUP(E135,VIP!$A$2:$O10644,8,FALSE)</f>
        <v>Si</v>
      </c>
      <c r="J135" s="117" t="str">
        <f>VLOOKUP(E135,VIP!$A$2:$O10594,8,FALSE)</f>
        <v>Si</v>
      </c>
      <c r="K135" s="117" t="str">
        <f>VLOOKUP(E135,VIP!$A$2:$O14168,6,0)</f>
        <v>NO</v>
      </c>
      <c r="L135" s="154" t="s">
        <v>2568</v>
      </c>
      <c r="M135" s="109" t="s">
        <v>2446</v>
      </c>
      <c r="N135" s="109" t="s">
        <v>2453</v>
      </c>
      <c r="O135" s="117" t="s">
        <v>2471</v>
      </c>
      <c r="P135" s="117"/>
      <c r="Q135" s="109" t="s">
        <v>2568</v>
      </c>
    </row>
    <row r="136" spans="1:17" s="120" customFormat="1" ht="18" x14ac:dyDescent="0.25">
      <c r="A136" s="117" t="str">
        <f>VLOOKUP(E136,'LISTADO ATM'!$A$2:$C$898,3,0)</f>
        <v>ESTE</v>
      </c>
      <c r="B136" s="145" t="s">
        <v>2739</v>
      </c>
      <c r="C136" s="110">
        <v>44363.722268518519</v>
      </c>
      <c r="D136" s="110" t="s">
        <v>2470</v>
      </c>
      <c r="E136" s="140">
        <v>386</v>
      </c>
      <c r="F136" s="117" t="str">
        <f>VLOOKUP(E136,VIP!$A$2:$O13825,2,0)</f>
        <v>DRBR386</v>
      </c>
      <c r="G136" s="117" t="str">
        <f>VLOOKUP(E136,'LISTADO ATM'!$A$2:$B$897,2,0)</f>
        <v xml:space="preserve">ATM Plaza Verón II </v>
      </c>
      <c r="H136" s="117" t="str">
        <f>VLOOKUP(E136,VIP!$A$2:$O18688,7,FALSE)</f>
        <v>Si</v>
      </c>
      <c r="I136" s="117" t="str">
        <f>VLOOKUP(E136,VIP!$A$2:$O10653,8,FALSE)</f>
        <v>Si</v>
      </c>
      <c r="J136" s="117" t="str">
        <f>VLOOKUP(E136,VIP!$A$2:$O10603,8,FALSE)</f>
        <v>Si</v>
      </c>
      <c r="K136" s="117" t="str">
        <f>VLOOKUP(E136,VIP!$A$2:$O14177,6,0)</f>
        <v>NO</v>
      </c>
      <c r="L136" s="154" t="s">
        <v>2568</v>
      </c>
      <c r="M136" s="109" t="s">
        <v>2446</v>
      </c>
      <c r="N136" s="109" t="s">
        <v>2453</v>
      </c>
      <c r="O136" s="117" t="s">
        <v>2471</v>
      </c>
      <c r="P136" s="117"/>
      <c r="Q136" s="109" t="s">
        <v>2568</v>
      </c>
    </row>
    <row r="137" spans="1:17" s="120" customFormat="1" ht="18" x14ac:dyDescent="0.25">
      <c r="A137" s="117" t="str">
        <f>VLOOKUP(E137,'LISTADO ATM'!$A$2:$C$898,3,0)</f>
        <v>NORTE</v>
      </c>
      <c r="B137" s="145" t="s">
        <v>2733</v>
      </c>
      <c r="C137" s="110">
        <v>44363.755844907406</v>
      </c>
      <c r="D137" s="110" t="s">
        <v>2613</v>
      </c>
      <c r="E137" s="140">
        <v>728</v>
      </c>
      <c r="F137" s="117" t="str">
        <f>VLOOKUP(E137,VIP!$A$2:$O13819,2,0)</f>
        <v>DRBR051</v>
      </c>
      <c r="G137" s="117" t="str">
        <f>VLOOKUP(E137,'LISTADO ATM'!$A$2:$B$897,2,0)</f>
        <v xml:space="preserve">ATM UNP La Vega Oficina Regional Norcentral </v>
      </c>
      <c r="H137" s="117" t="str">
        <f>VLOOKUP(E137,VIP!$A$2:$O18682,7,FALSE)</f>
        <v>Si</v>
      </c>
      <c r="I137" s="117" t="str">
        <f>VLOOKUP(E137,VIP!$A$2:$O10647,8,FALSE)</f>
        <v>Si</v>
      </c>
      <c r="J137" s="117" t="str">
        <f>VLOOKUP(E137,VIP!$A$2:$O10597,8,FALSE)</f>
        <v>Si</v>
      </c>
      <c r="K137" s="117" t="str">
        <f>VLOOKUP(E137,VIP!$A$2:$O14171,6,0)</f>
        <v>SI</v>
      </c>
      <c r="L137" s="154" t="s">
        <v>2568</v>
      </c>
      <c r="M137" s="109" t="s">
        <v>2446</v>
      </c>
      <c r="N137" s="109" t="s">
        <v>2453</v>
      </c>
      <c r="O137" s="117" t="s">
        <v>2614</v>
      </c>
      <c r="P137" s="117"/>
      <c r="Q137" s="109" t="s">
        <v>2568</v>
      </c>
    </row>
    <row r="138" spans="1:17" s="120" customFormat="1" ht="18" x14ac:dyDescent="0.25">
      <c r="A138" s="117" t="str">
        <f>VLOOKUP(E138,'LISTADO ATM'!$A$2:$C$898,3,0)</f>
        <v>DISTRITO NACIONAL</v>
      </c>
      <c r="B138" s="145" t="s">
        <v>2702</v>
      </c>
      <c r="C138" s="110">
        <v>44363.400034722225</v>
      </c>
      <c r="D138" s="110" t="s">
        <v>2449</v>
      </c>
      <c r="E138" s="140">
        <v>719</v>
      </c>
      <c r="F138" s="117" t="str">
        <f>VLOOKUP(E138,VIP!$A$2:$O13838,2,0)</f>
        <v>DRBR419</v>
      </c>
      <c r="G138" s="117" t="str">
        <f>VLOOKUP(E138,'LISTADO ATM'!$A$2:$B$897,2,0)</f>
        <v xml:space="preserve">ATM Ayuntamiento Municipal San Luís </v>
      </c>
      <c r="H138" s="117" t="str">
        <f>VLOOKUP(E138,VIP!$A$2:$O18701,7,FALSE)</f>
        <v>Si</v>
      </c>
      <c r="I138" s="117" t="str">
        <f>VLOOKUP(E138,VIP!$A$2:$O10666,8,FALSE)</f>
        <v>Si</v>
      </c>
      <c r="J138" s="117" t="str">
        <f>VLOOKUP(E138,VIP!$A$2:$O10616,8,FALSE)</f>
        <v>Si</v>
      </c>
      <c r="K138" s="117" t="str">
        <f>VLOOKUP(E138,VIP!$A$2:$O14190,6,0)</f>
        <v>NO</v>
      </c>
      <c r="L138" s="154" t="s">
        <v>2711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2711</v>
      </c>
    </row>
    <row r="139" spans="1:17" s="120" customFormat="1" ht="18" x14ac:dyDescent="0.25">
      <c r="A139" s="117" t="str">
        <f>VLOOKUP(E139,'LISTADO ATM'!$A$2:$C$898,3,0)</f>
        <v>DISTRITO NACIONAL</v>
      </c>
      <c r="B139" s="145" t="s">
        <v>2611</v>
      </c>
      <c r="C139" s="110">
        <v>44362.623298611114</v>
      </c>
      <c r="D139" s="110" t="s">
        <v>2449</v>
      </c>
      <c r="E139" s="140">
        <v>577</v>
      </c>
      <c r="F139" s="117" t="str">
        <f>VLOOKUP(E139,VIP!$A$2:$O13771,2,0)</f>
        <v>DRBR173</v>
      </c>
      <c r="G139" s="117" t="str">
        <f>VLOOKUP(E139,'LISTADO ATM'!$A$2:$B$897,2,0)</f>
        <v xml:space="preserve">ATM Olé Ave. Duarte </v>
      </c>
      <c r="H139" s="117" t="str">
        <f>VLOOKUP(E139,VIP!$A$2:$O18634,7,FALSE)</f>
        <v>Si</v>
      </c>
      <c r="I139" s="117" t="str">
        <f>VLOOKUP(E139,VIP!$A$2:$O10599,8,FALSE)</f>
        <v>Si</v>
      </c>
      <c r="J139" s="117" t="str">
        <f>VLOOKUP(E139,VIP!$A$2:$O10549,8,FALSE)</f>
        <v>Si</v>
      </c>
      <c r="K139" s="117" t="str">
        <f>VLOOKUP(E139,VIP!$A$2:$O14123,6,0)</f>
        <v>SI</v>
      </c>
      <c r="L139" s="154" t="s">
        <v>2442</v>
      </c>
      <c r="M139" s="109" t="s">
        <v>2446</v>
      </c>
      <c r="N139" s="109" t="s">
        <v>2453</v>
      </c>
      <c r="O139" s="117" t="s">
        <v>2454</v>
      </c>
      <c r="P139" s="117"/>
      <c r="Q139" s="109" t="s">
        <v>2442</v>
      </c>
    </row>
    <row r="140" spans="1:17" s="120" customFormat="1" ht="18" x14ac:dyDescent="0.25">
      <c r="A140" s="117" t="str">
        <f>VLOOKUP(E140,'LISTADO ATM'!$A$2:$C$898,3,0)</f>
        <v>DISTRITO NACIONAL</v>
      </c>
      <c r="B140" s="145" t="s">
        <v>2610</v>
      </c>
      <c r="C140" s="110">
        <v>44362.625324074077</v>
      </c>
      <c r="D140" s="110" t="s">
        <v>2449</v>
      </c>
      <c r="E140" s="140">
        <v>302</v>
      </c>
      <c r="F140" s="117" t="str">
        <f>VLOOKUP(E140,VIP!$A$2:$O13770,2,0)</f>
        <v>DRBR302</v>
      </c>
      <c r="G140" s="117" t="str">
        <f>VLOOKUP(E140,'LISTADO ATM'!$A$2:$B$897,2,0)</f>
        <v xml:space="preserve">ATM S/M Aprezio Los Mameyes  </v>
      </c>
      <c r="H140" s="117" t="str">
        <f>VLOOKUP(E140,VIP!$A$2:$O18633,7,FALSE)</f>
        <v>Si</v>
      </c>
      <c r="I140" s="117" t="str">
        <f>VLOOKUP(E140,VIP!$A$2:$O10598,8,FALSE)</f>
        <v>Si</v>
      </c>
      <c r="J140" s="117" t="str">
        <f>VLOOKUP(E140,VIP!$A$2:$O10548,8,FALSE)</f>
        <v>Si</v>
      </c>
      <c r="K140" s="117" t="str">
        <f>VLOOKUP(E140,VIP!$A$2:$O14122,6,0)</f>
        <v>NO</v>
      </c>
      <c r="L140" s="154" t="s">
        <v>2442</v>
      </c>
      <c r="M140" s="109" t="s">
        <v>2446</v>
      </c>
      <c r="N140" s="109" t="s">
        <v>2453</v>
      </c>
      <c r="O140" s="117" t="s">
        <v>2454</v>
      </c>
      <c r="P140" s="117"/>
      <c r="Q140" s="109" t="s">
        <v>2442</v>
      </c>
    </row>
    <row r="141" spans="1:17" s="120" customFormat="1" ht="18" x14ac:dyDescent="0.25">
      <c r="A141" s="117" t="str">
        <f>VLOOKUP(E141,'LISTADO ATM'!$A$2:$C$898,3,0)</f>
        <v>DISTRITO NACIONAL</v>
      </c>
      <c r="B141" s="145" t="s">
        <v>2642</v>
      </c>
      <c r="C141" s="110">
        <v>44362.936192129629</v>
      </c>
      <c r="D141" s="110" t="s">
        <v>2470</v>
      </c>
      <c r="E141" s="140">
        <v>567</v>
      </c>
      <c r="F141" s="117" t="str">
        <f>VLOOKUP(E141,VIP!$A$2:$O13819,2,0)</f>
        <v>DRBR015</v>
      </c>
      <c r="G141" s="117" t="str">
        <f>VLOOKUP(E141,'LISTADO ATM'!$A$2:$B$897,2,0)</f>
        <v xml:space="preserve">ATM Oficina Máximo Gómez </v>
      </c>
      <c r="H141" s="117" t="str">
        <f>VLOOKUP(E141,VIP!$A$2:$O18682,7,FALSE)</f>
        <v>Si</v>
      </c>
      <c r="I141" s="117" t="str">
        <f>VLOOKUP(E141,VIP!$A$2:$O10647,8,FALSE)</f>
        <v>Si</v>
      </c>
      <c r="J141" s="117" t="str">
        <f>VLOOKUP(E141,VIP!$A$2:$O10597,8,FALSE)</f>
        <v>Si</v>
      </c>
      <c r="K141" s="117" t="str">
        <f>VLOOKUP(E141,VIP!$A$2:$O14171,6,0)</f>
        <v>NO</v>
      </c>
      <c r="L141" s="154" t="s">
        <v>2442</v>
      </c>
      <c r="M141" s="109" t="s">
        <v>2446</v>
      </c>
      <c r="N141" s="109" t="s">
        <v>2453</v>
      </c>
      <c r="O141" s="117" t="s">
        <v>2600</v>
      </c>
      <c r="P141" s="117"/>
      <c r="Q141" s="109" t="s">
        <v>2442</v>
      </c>
    </row>
    <row r="142" spans="1:17" s="120" customFormat="1" ht="18" x14ac:dyDescent="0.25">
      <c r="A142" s="117" t="str">
        <f>VLOOKUP(E142,'LISTADO ATM'!$A$2:$C$898,3,0)</f>
        <v>DISTRITO NACIONAL</v>
      </c>
      <c r="B142" s="145" t="s">
        <v>2727</v>
      </c>
      <c r="C142" s="110">
        <v>44363.59684027778</v>
      </c>
      <c r="D142" s="110" t="s">
        <v>2449</v>
      </c>
      <c r="E142" s="140">
        <v>365</v>
      </c>
      <c r="F142" s="117" t="str">
        <f>VLOOKUP(E142,VIP!$A$2:$O13826,2,0)</f>
        <v>DRBR365</v>
      </c>
      <c r="G142" s="117" t="str">
        <f>VLOOKUP(E142,'LISTADO ATM'!$A$2:$B$897,2,0)</f>
        <v>ATM CEMDOE</v>
      </c>
      <c r="H142" s="117" t="str">
        <f>VLOOKUP(E142,VIP!$A$2:$O18689,7,FALSE)</f>
        <v>N/A</v>
      </c>
      <c r="I142" s="117" t="str">
        <f>VLOOKUP(E142,VIP!$A$2:$O10654,8,FALSE)</f>
        <v>N/A</v>
      </c>
      <c r="J142" s="117" t="str">
        <f>VLOOKUP(E142,VIP!$A$2:$O10604,8,FALSE)</f>
        <v>N/A</v>
      </c>
      <c r="K142" s="117" t="str">
        <f>VLOOKUP(E142,VIP!$A$2:$O14178,6,0)</f>
        <v>N/A</v>
      </c>
      <c r="L142" s="154" t="s">
        <v>2442</v>
      </c>
      <c r="M142" s="109" t="s">
        <v>2446</v>
      </c>
      <c r="N142" s="109" t="s">
        <v>2453</v>
      </c>
      <c r="O142" s="117" t="s">
        <v>2454</v>
      </c>
      <c r="P142" s="117"/>
      <c r="Q142" s="109" t="s">
        <v>2442</v>
      </c>
    </row>
    <row r="143" spans="1:17" ht="18" x14ac:dyDescent="0.25">
      <c r="A143" s="117" t="str">
        <f>VLOOKUP(E143,'LISTADO ATM'!$A$2:$C$898,3,0)</f>
        <v>DISTRITO NACIONAL</v>
      </c>
      <c r="B143" s="145" t="s">
        <v>2749</v>
      </c>
      <c r="C143" s="110">
        <v>44363.627951388888</v>
      </c>
      <c r="D143" s="110" t="s">
        <v>2449</v>
      </c>
      <c r="E143" s="140">
        <v>244</v>
      </c>
      <c r="F143" s="117" t="str">
        <f>VLOOKUP(E143,VIP!$A$2:$O13835,2,0)</f>
        <v>DRBR244</v>
      </c>
      <c r="G143" s="117" t="str">
        <f>VLOOKUP(E143,'LISTADO ATM'!$A$2:$B$897,2,0)</f>
        <v xml:space="preserve">ATM Ministerio de Hacienda (antiguo Finanzas) </v>
      </c>
      <c r="H143" s="117" t="str">
        <f>VLOOKUP(E143,VIP!$A$2:$O18698,7,FALSE)</f>
        <v>Si</v>
      </c>
      <c r="I143" s="117" t="str">
        <f>VLOOKUP(E143,VIP!$A$2:$O10663,8,FALSE)</f>
        <v>Si</v>
      </c>
      <c r="J143" s="117" t="str">
        <f>VLOOKUP(E143,VIP!$A$2:$O10613,8,FALSE)</f>
        <v>Si</v>
      </c>
      <c r="K143" s="117" t="str">
        <f>VLOOKUP(E143,VIP!$A$2:$O14187,6,0)</f>
        <v>NO</v>
      </c>
      <c r="L143" s="154" t="s">
        <v>2442</v>
      </c>
      <c r="M143" s="109" t="s">
        <v>2446</v>
      </c>
      <c r="N143" s="109" t="s">
        <v>2453</v>
      </c>
      <c r="O143" s="117" t="s">
        <v>2454</v>
      </c>
      <c r="P143" s="117"/>
      <c r="Q143" s="109" t="s">
        <v>2442</v>
      </c>
    </row>
    <row r="144" spans="1:17" ht="18" x14ac:dyDescent="0.25">
      <c r="A144" s="117" t="str">
        <f>VLOOKUP(E144,'LISTADO ATM'!$A$2:$C$898,3,0)</f>
        <v>DISTRITO NACIONAL</v>
      </c>
      <c r="B144" s="145" t="s">
        <v>2747</v>
      </c>
      <c r="C144" s="110">
        <v>44363.641412037039</v>
      </c>
      <c r="D144" s="110" t="s">
        <v>2449</v>
      </c>
      <c r="E144" s="140">
        <v>231</v>
      </c>
      <c r="F144" s="117" t="str">
        <f>VLOOKUP(E144,VIP!$A$2:$O13833,2,0)</f>
        <v>DRBR231</v>
      </c>
      <c r="G144" s="117" t="str">
        <f>VLOOKUP(E144,'LISTADO ATM'!$A$2:$B$897,2,0)</f>
        <v xml:space="preserve">ATM Oficina Zona Oriental </v>
      </c>
      <c r="H144" s="117" t="str">
        <f>VLOOKUP(E144,VIP!$A$2:$O18696,7,FALSE)</f>
        <v>Si</v>
      </c>
      <c r="I144" s="117" t="str">
        <f>VLOOKUP(E144,VIP!$A$2:$O10661,8,FALSE)</f>
        <v>Si</v>
      </c>
      <c r="J144" s="117" t="str">
        <f>VLOOKUP(E144,VIP!$A$2:$O10611,8,FALSE)</f>
        <v>Si</v>
      </c>
      <c r="K144" s="117" t="str">
        <f>VLOOKUP(E144,VIP!$A$2:$O14185,6,0)</f>
        <v>SI</v>
      </c>
      <c r="L144" s="154" t="s">
        <v>2442</v>
      </c>
      <c r="M144" s="109" t="s">
        <v>2446</v>
      </c>
      <c r="N144" s="109" t="s">
        <v>2453</v>
      </c>
      <c r="O144" s="117" t="s">
        <v>2454</v>
      </c>
      <c r="P144" s="117"/>
      <c r="Q144" s="109" t="s">
        <v>2442</v>
      </c>
    </row>
    <row r="145" spans="1:17" ht="18" x14ac:dyDescent="0.25">
      <c r="A145" s="117" t="str">
        <f>VLOOKUP(E145,'LISTADO ATM'!$A$2:$C$898,3,0)</f>
        <v>SUR</v>
      </c>
      <c r="B145" s="145" t="s">
        <v>2744</v>
      </c>
      <c r="C145" s="110">
        <v>44363.687951388885</v>
      </c>
      <c r="D145" s="110" t="s">
        <v>2449</v>
      </c>
      <c r="E145" s="140">
        <v>311</v>
      </c>
      <c r="F145" s="117" t="str">
        <f>VLOOKUP(E145,VIP!$A$2:$O13830,2,0)</f>
        <v>DRBR381</v>
      </c>
      <c r="G145" s="117" t="str">
        <f>VLOOKUP(E145,'LISTADO ATM'!$A$2:$B$897,2,0)</f>
        <v>ATM Plaza Eroski</v>
      </c>
      <c r="H145" s="117" t="str">
        <f>VLOOKUP(E145,VIP!$A$2:$O18693,7,FALSE)</f>
        <v>Si</v>
      </c>
      <c r="I145" s="117" t="str">
        <f>VLOOKUP(E145,VIP!$A$2:$O10658,8,FALSE)</f>
        <v>Si</v>
      </c>
      <c r="J145" s="117" t="str">
        <f>VLOOKUP(E145,VIP!$A$2:$O10608,8,FALSE)</f>
        <v>Si</v>
      </c>
      <c r="K145" s="117" t="str">
        <f>VLOOKUP(E145,VIP!$A$2:$O14182,6,0)</f>
        <v>NO</v>
      </c>
      <c r="L145" s="154" t="s">
        <v>2442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2442</v>
      </c>
    </row>
    <row r="146" spans="1:17" ht="18" x14ac:dyDescent="0.25">
      <c r="A146" s="117" t="str">
        <f>VLOOKUP(E146,'LISTADO ATM'!$A$2:$C$898,3,0)</f>
        <v>DISTRITO NACIONAL</v>
      </c>
      <c r="B146" s="145" t="s">
        <v>2729</v>
      </c>
      <c r="C146" s="110">
        <v>44363.773125</v>
      </c>
      <c r="D146" s="110" t="s">
        <v>2449</v>
      </c>
      <c r="E146" s="140">
        <v>931</v>
      </c>
      <c r="F146" s="117" t="str">
        <f>VLOOKUP(E146,VIP!$A$2:$O13815,2,0)</f>
        <v>DRBR24N</v>
      </c>
      <c r="G146" s="117" t="str">
        <f>VLOOKUP(E146,'LISTADO ATM'!$A$2:$B$897,2,0)</f>
        <v xml:space="preserve">ATM Autobanco Luperón I </v>
      </c>
      <c r="H146" s="117" t="str">
        <f>VLOOKUP(E146,VIP!$A$2:$O18678,7,FALSE)</f>
        <v>Si</v>
      </c>
      <c r="I146" s="117" t="str">
        <f>VLOOKUP(E146,VIP!$A$2:$O10643,8,FALSE)</f>
        <v>Si</v>
      </c>
      <c r="J146" s="117" t="str">
        <f>VLOOKUP(E146,VIP!$A$2:$O10593,8,FALSE)</f>
        <v>Si</v>
      </c>
      <c r="K146" s="117" t="str">
        <f>VLOOKUP(E146,VIP!$A$2:$O14167,6,0)</f>
        <v>NO</v>
      </c>
      <c r="L146" s="154" t="s">
        <v>2442</v>
      </c>
      <c r="M146" s="109" t="s">
        <v>2446</v>
      </c>
      <c r="N146" s="109" t="s">
        <v>2453</v>
      </c>
      <c r="O146" s="117" t="s">
        <v>2454</v>
      </c>
      <c r="P146" s="117"/>
      <c r="Q146" s="109" t="s">
        <v>2442</v>
      </c>
    </row>
    <row r="147" spans="1:17" ht="18" x14ac:dyDescent="0.25">
      <c r="A147" s="117" t="str">
        <f>VLOOKUP(E147,'LISTADO ATM'!$A$2:$C$898,3,0)</f>
        <v>ESTE</v>
      </c>
      <c r="B147" s="145" t="s">
        <v>2728</v>
      </c>
      <c r="C147" s="110">
        <v>44363.778078703705</v>
      </c>
      <c r="D147" s="110" t="s">
        <v>2449</v>
      </c>
      <c r="E147" s="140">
        <v>945</v>
      </c>
      <c r="F147" s="117" t="str">
        <f>VLOOKUP(E147,VIP!$A$2:$O13814,2,0)</f>
        <v>DRBR945</v>
      </c>
      <c r="G147" s="117" t="str">
        <f>VLOOKUP(E147,'LISTADO ATM'!$A$2:$B$897,2,0)</f>
        <v xml:space="preserve">ATM UNP El Valle (Hato Mayor) </v>
      </c>
      <c r="H147" s="117" t="str">
        <f>VLOOKUP(E147,VIP!$A$2:$O18677,7,FALSE)</f>
        <v>Si</v>
      </c>
      <c r="I147" s="117" t="str">
        <f>VLOOKUP(E147,VIP!$A$2:$O10642,8,FALSE)</f>
        <v>Si</v>
      </c>
      <c r="J147" s="117" t="str">
        <f>VLOOKUP(E147,VIP!$A$2:$O10592,8,FALSE)</f>
        <v>Si</v>
      </c>
      <c r="K147" s="117" t="str">
        <f>VLOOKUP(E147,VIP!$A$2:$O14166,6,0)</f>
        <v>NO</v>
      </c>
      <c r="L147" s="154" t="s">
        <v>2442</v>
      </c>
      <c r="M147" s="109" t="s">
        <v>2446</v>
      </c>
      <c r="N147" s="109" t="s">
        <v>2453</v>
      </c>
      <c r="O147" s="117" t="s">
        <v>2454</v>
      </c>
      <c r="P147" s="117"/>
      <c r="Q147" s="109" t="s">
        <v>2442</v>
      </c>
    </row>
    <row r="148" spans="1:17" ht="18" x14ac:dyDescent="0.25">
      <c r="A148" s="117" t="str">
        <f>VLOOKUP(E148,'LISTADO ATM'!$A$2:$C$898,3,0)</f>
        <v>NORTE</v>
      </c>
      <c r="B148" s="145" t="s">
        <v>2681</v>
      </c>
      <c r="C148" s="110">
        <v>44363.556006944447</v>
      </c>
      <c r="D148" s="110" t="s">
        <v>2613</v>
      </c>
      <c r="E148" s="140">
        <v>599</v>
      </c>
      <c r="F148" s="117" t="str">
        <f>VLOOKUP(E148,VIP!$A$2:$O13817,2,0)</f>
        <v>DRBR258</v>
      </c>
      <c r="G148" s="117" t="str">
        <f>VLOOKUP(E148,'LISTADO ATM'!$A$2:$B$897,2,0)</f>
        <v xml:space="preserve">ATM Oficina Plaza Internacional (Santiago) </v>
      </c>
      <c r="H148" s="117" t="str">
        <f>VLOOKUP(E148,VIP!$A$2:$O18680,7,FALSE)</f>
        <v>Si</v>
      </c>
      <c r="I148" s="117" t="str">
        <f>VLOOKUP(E148,VIP!$A$2:$O10645,8,FALSE)</f>
        <v>Si</v>
      </c>
      <c r="J148" s="117" t="str">
        <f>VLOOKUP(E148,VIP!$A$2:$O10595,8,FALSE)</f>
        <v>Si</v>
      </c>
      <c r="K148" s="117" t="str">
        <f>VLOOKUP(E148,VIP!$A$2:$O14169,6,0)</f>
        <v>NO</v>
      </c>
      <c r="L148" s="154" t="s">
        <v>2418</v>
      </c>
      <c r="M148" s="109" t="s">
        <v>2446</v>
      </c>
      <c r="N148" s="109" t="s">
        <v>2453</v>
      </c>
      <c r="O148" s="117" t="s">
        <v>2614</v>
      </c>
      <c r="P148" s="117"/>
      <c r="Q148" s="109" t="s">
        <v>2418</v>
      </c>
    </row>
    <row r="149" spans="1:17" ht="18" x14ac:dyDescent="0.25">
      <c r="A149" s="117" t="str">
        <f>VLOOKUP(E149,'LISTADO ATM'!$A$2:$C$898,3,0)</f>
        <v>DISTRITO NACIONAL</v>
      </c>
      <c r="B149" s="145" t="s">
        <v>2679</v>
      </c>
      <c r="C149" s="110">
        <v>44363.561296296299</v>
      </c>
      <c r="D149" s="110" t="s">
        <v>2449</v>
      </c>
      <c r="E149" s="140">
        <v>183</v>
      </c>
      <c r="F149" s="117" t="str">
        <f>VLOOKUP(E149,VIP!$A$2:$O13815,2,0)</f>
        <v>DRBR183</v>
      </c>
      <c r="G149" s="117" t="str">
        <f>VLOOKUP(E149,'LISTADO ATM'!$A$2:$B$897,2,0)</f>
        <v>ATM Estación Nativa Km. 22 Aut. Duarte.</v>
      </c>
      <c r="H149" s="117" t="str">
        <f>VLOOKUP(E149,VIP!$A$2:$O18678,7,FALSE)</f>
        <v>N/A</v>
      </c>
      <c r="I149" s="117" t="str">
        <f>VLOOKUP(E149,VIP!$A$2:$O10643,8,FALSE)</f>
        <v>N/A</v>
      </c>
      <c r="J149" s="117" t="str">
        <f>VLOOKUP(E149,VIP!$A$2:$O10593,8,FALSE)</f>
        <v>N/A</v>
      </c>
      <c r="K149" s="117" t="str">
        <f>VLOOKUP(E149,VIP!$A$2:$O14167,6,0)</f>
        <v>N/A</v>
      </c>
      <c r="L149" s="154" t="s">
        <v>2418</v>
      </c>
      <c r="M149" s="109" t="s">
        <v>2446</v>
      </c>
      <c r="N149" s="109" t="s">
        <v>2453</v>
      </c>
      <c r="O149" s="117" t="s">
        <v>2454</v>
      </c>
      <c r="P149" s="117"/>
      <c r="Q149" s="109" t="s">
        <v>2418</v>
      </c>
    </row>
    <row r="150" spans="1:17" ht="18" x14ac:dyDescent="0.25">
      <c r="A150" s="117" t="str">
        <f>VLOOKUP(E150,'LISTADO ATM'!$A$2:$C$898,3,0)</f>
        <v>DISTRITO NACIONAL</v>
      </c>
      <c r="B150" s="145" t="s">
        <v>2746</v>
      </c>
      <c r="C150" s="110">
        <v>44363.650706018518</v>
      </c>
      <c r="D150" s="110" t="s">
        <v>2470</v>
      </c>
      <c r="E150" s="140">
        <v>24</v>
      </c>
      <c r="F150" s="117" t="str">
        <f>VLOOKUP(E150,VIP!$A$2:$O13832,2,0)</f>
        <v>DRBR024</v>
      </c>
      <c r="G150" s="117" t="str">
        <f>VLOOKUP(E150,'LISTADO ATM'!$A$2:$B$897,2,0)</f>
        <v xml:space="preserve">ATM Oficina Eusebio Manzueta </v>
      </c>
      <c r="H150" s="117" t="str">
        <f>VLOOKUP(E150,VIP!$A$2:$O18695,7,FALSE)</f>
        <v>No</v>
      </c>
      <c r="I150" s="117" t="str">
        <f>VLOOKUP(E150,VIP!$A$2:$O10660,8,FALSE)</f>
        <v>No</v>
      </c>
      <c r="J150" s="117" t="str">
        <f>VLOOKUP(E150,VIP!$A$2:$O10610,8,FALSE)</f>
        <v>No</v>
      </c>
      <c r="K150" s="117" t="str">
        <f>VLOOKUP(E150,VIP!$A$2:$O14184,6,0)</f>
        <v>NO</v>
      </c>
      <c r="L150" s="154" t="s">
        <v>2418</v>
      </c>
      <c r="M150" s="109" t="s">
        <v>2446</v>
      </c>
      <c r="N150" s="109" t="s">
        <v>2453</v>
      </c>
      <c r="O150" s="117" t="s">
        <v>2713</v>
      </c>
      <c r="P150" s="117"/>
      <c r="Q150" s="109" t="s">
        <v>2418</v>
      </c>
    </row>
    <row r="151" spans="1:17" ht="18" x14ac:dyDescent="0.25">
      <c r="A151" s="117" t="str">
        <f>VLOOKUP(E151,'LISTADO ATM'!$A$2:$C$898,3,0)</f>
        <v>DISTRITO NACIONAL</v>
      </c>
      <c r="B151" s="145" t="s">
        <v>2745</v>
      </c>
      <c r="C151" s="110">
        <v>44363.68072916667</v>
      </c>
      <c r="D151" s="110" t="s">
        <v>2449</v>
      </c>
      <c r="E151" s="140">
        <v>192</v>
      </c>
      <c r="F151" s="117" t="str">
        <f>VLOOKUP(E151,VIP!$A$2:$O13831,2,0)</f>
        <v>DRBR192</v>
      </c>
      <c r="G151" s="117" t="str">
        <f>VLOOKUP(E151,'LISTADO ATM'!$A$2:$B$897,2,0)</f>
        <v xml:space="preserve">ATM Autobanco Luperón II </v>
      </c>
      <c r="H151" s="117" t="str">
        <f>VLOOKUP(E151,VIP!$A$2:$O18694,7,FALSE)</f>
        <v>Si</v>
      </c>
      <c r="I151" s="117" t="str">
        <f>VLOOKUP(E151,VIP!$A$2:$O10659,8,FALSE)</f>
        <v>Si</v>
      </c>
      <c r="J151" s="117" t="str">
        <f>VLOOKUP(E151,VIP!$A$2:$O10609,8,FALSE)</f>
        <v>Si</v>
      </c>
      <c r="K151" s="117" t="str">
        <f>VLOOKUP(E151,VIP!$A$2:$O14183,6,0)</f>
        <v>NO</v>
      </c>
      <c r="L151" s="154" t="s">
        <v>2418</v>
      </c>
      <c r="M151" s="109" t="s">
        <v>2446</v>
      </c>
      <c r="N151" s="109" t="s">
        <v>2453</v>
      </c>
      <c r="O151" s="117" t="s">
        <v>2454</v>
      </c>
      <c r="P151" s="117"/>
      <c r="Q151" s="109" t="s">
        <v>2418</v>
      </c>
    </row>
    <row r="152" spans="1:17" ht="18" x14ac:dyDescent="0.25">
      <c r="A152" s="117" t="str">
        <f>VLOOKUP(E152,'LISTADO ATM'!$A$2:$C$898,3,0)</f>
        <v>ESTE</v>
      </c>
      <c r="B152" s="145" t="s">
        <v>2737</v>
      </c>
      <c r="C152" s="110">
        <v>44363.724189814813</v>
      </c>
      <c r="D152" s="110" t="s">
        <v>2449</v>
      </c>
      <c r="E152" s="140">
        <v>824</v>
      </c>
      <c r="F152" s="117" t="str">
        <f>VLOOKUP(E152,VIP!$A$2:$O13823,2,0)</f>
        <v>DRBR824</v>
      </c>
      <c r="G152" s="117" t="str">
        <f>VLOOKUP(E152,'LISTADO ATM'!$A$2:$B$897,2,0)</f>
        <v xml:space="preserve">ATM Multiplaza (Higuey) </v>
      </c>
      <c r="H152" s="117" t="str">
        <f>VLOOKUP(E152,VIP!$A$2:$O18686,7,FALSE)</f>
        <v>Si</v>
      </c>
      <c r="I152" s="117" t="str">
        <f>VLOOKUP(E152,VIP!$A$2:$O10651,8,FALSE)</f>
        <v>Si</v>
      </c>
      <c r="J152" s="117" t="str">
        <f>VLOOKUP(E152,VIP!$A$2:$O10601,8,FALSE)</f>
        <v>Si</v>
      </c>
      <c r="K152" s="117" t="str">
        <f>VLOOKUP(E152,VIP!$A$2:$O14175,6,0)</f>
        <v>NO</v>
      </c>
      <c r="L152" s="154" t="s">
        <v>2418</v>
      </c>
      <c r="M152" s="109" t="s">
        <v>2446</v>
      </c>
      <c r="N152" s="109" t="s">
        <v>2453</v>
      </c>
      <c r="O152" s="117" t="s">
        <v>2454</v>
      </c>
      <c r="P152" s="117"/>
      <c r="Q152" s="109" t="s">
        <v>2418</v>
      </c>
    </row>
    <row r="153" spans="1:17" ht="18" x14ac:dyDescent="0.25">
      <c r="A153" s="117" t="str">
        <f>VLOOKUP(E153,'LISTADO ATM'!$A$2:$C$898,3,0)</f>
        <v>DISTRITO NACIONAL</v>
      </c>
      <c r="B153" s="145" t="s">
        <v>2731</v>
      </c>
      <c r="C153" s="110">
        <v>44363.770601851851</v>
      </c>
      <c r="D153" s="110" t="s">
        <v>2449</v>
      </c>
      <c r="E153" s="140">
        <v>246</v>
      </c>
      <c r="F153" s="117" t="str">
        <f>VLOOKUP(E153,VIP!$A$2:$O13817,2,0)</f>
        <v>DRBR246</v>
      </c>
      <c r="G153" s="117" t="str">
        <f>VLOOKUP(E153,'LISTADO ATM'!$A$2:$B$897,2,0)</f>
        <v xml:space="preserve">ATM Oficina Torre BR (Lobby) </v>
      </c>
      <c r="H153" s="117" t="str">
        <f>VLOOKUP(E153,VIP!$A$2:$O18680,7,FALSE)</f>
        <v>Si</v>
      </c>
      <c r="I153" s="117" t="str">
        <f>VLOOKUP(E153,VIP!$A$2:$O10645,8,FALSE)</f>
        <v>Si</v>
      </c>
      <c r="J153" s="117" t="str">
        <f>VLOOKUP(E153,VIP!$A$2:$O10595,8,FALSE)</f>
        <v>Si</v>
      </c>
      <c r="K153" s="117" t="str">
        <f>VLOOKUP(E153,VIP!$A$2:$O14169,6,0)</f>
        <v>SI</v>
      </c>
      <c r="L153" s="154" t="s">
        <v>2418</v>
      </c>
      <c r="M153" s="109" t="s">
        <v>2446</v>
      </c>
      <c r="N153" s="109" t="s">
        <v>2453</v>
      </c>
      <c r="O153" s="117" t="s">
        <v>2454</v>
      </c>
      <c r="P153" s="117"/>
      <c r="Q153" s="109" t="s">
        <v>2418</v>
      </c>
    </row>
    <row r="154" spans="1:17" ht="18" x14ac:dyDescent="0.25">
      <c r="A154" s="117" t="str">
        <f>VLOOKUP(E154,'LISTADO ATM'!$A$2:$C$898,3,0)</f>
        <v>ESTE</v>
      </c>
      <c r="B154" s="145" t="s">
        <v>2730</v>
      </c>
      <c r="C154" s="110">
        <v>44363.771909722222</v>
      </c>
      <c r="D154" s="110" t="s">
        <v>2449</v>
      </c>
      <c r="E154" s="140">
        <v>608</v>
      </c>
      <c r="F154" s="117" t="str">
        <f>VLOOKUP(E154,VIP!$A$2:$O13816,2,0)</f>
        <v>DRBR305</v>
      </c>
      <c r="G154" s="117" t="str">
        <f>VLOOKUP(E154,'LISTADO ATM'!$A$2:$B$897,2,0)</f>
        <v xml:space="preserve">ATM Oficina Jumbo (San Pedro) </v>
      </c>
      <c r="H154" s="117" t="str">
        <f>VLOOKUP(E154,VIP!$A$2:$O18679,7,FALSE)</f>
        <v>Si</v>
      </c>
      <c r="I154" s="117" t="str">
        <f>VLOOKUP(E154,VIP!$A$2:$O10644,8,FALSE)</f>
        <v>Si</v>
      </c>
      <c r="J154" s="117" t="str">
        <f>VLOOKUP(E154,VIP!$A$2:$O10594,8,FALSE)</f>
        <v>Si</v>
      </c>
      <c r="K154" s="117" t="str">
        <f>VLOOKUP(E154,VIP!$A$2:$O14168,6,0)</f>
        <v>SI</v>
      </c>
      <c r="L154" s="154" t="s">
        <v>2418</v>
      </c>
      <c r="M154" s="109" t="s">
        <v>2446</v>
      </c>
      <c r="N154" s="109" t="s">
        <v>2453</v>
      </c>
      <c r="O154" s="117" t="s">
        <v>2454</v>
      </c>
      <c r="P154" s="117"/>
      <c r="Q154" s="109" t="s">
        <v>2418</v>
      </c>
    </row>
    <row r="155" spans="1:17" ht="18" x14ac:dyDescent="0.25">
      <c r="A155" s="117" t="str">
        <f>VLOOKUP(E155,'LISTADO ATM'!$A$2:$C$898,3,0)</f>
        <v>SUR</v>
      </c>
      <c r="B155" s="145" t="s">
        <v>2648</v>
      </c>
      <c r="C155" s="110">
        <v>44362.894155092596</v>
      </c>
      <c r="D155" s="110" t="s">
        <v>2180</v>
      </c>
      <c r="E155" s="140">
        <v>584</v>
      </c>
      <c r="F155" s="117" t="str">
        <f>VLOOKUP(E155,VIP!$A$2:$O13826,2,0)</f>
        <v>DRBR404</v>
      </c>
      <c r="G155" s="117" t="str">
        <f>VLOOKUP(E155,'LISTADO ATM'!$A$2:$B$897,2,0)</f>
        <v xml:space="preserve">ATM Oficina San Cristóbal I </v>
      </c>
      <c r="H155" s="117" t="str">
        <f>VLOOKUP(E155,VIP!$A$2:$O18689,7,FALSE)</f>
        <v>Si</v>
      </c>
      <c r="I155" s="117" t="str">
        <f>VLOOKUP(E155,VIP!$A$2:$O10654,8,FALSE)</f>
        <v>Si</v>
      </c>
      <c r="J155" s="117" t="str">
        <f>VLOOKUP(E155,VIP!$A$2:$O10604,8,FALSE)</f>
        <v>Si</v>
      </c>
      <c r="K155" s="117" t="str">
        <f>VLOOKUP(E155,VIP!$A$2:$O14178,6,0)</f>
        <v>SI</v>
      </c>
      <c r="L155" s="154" t="s">
        <v>2466</v>
      </c>
      <c r="M155" s="109" t="s">
        <v>2446</v>
      </c>
      <c r="N155" s="109" t="s">
        <v>2453</v>
      </c>
      <c r="O155" s="117" t="s">
        <v>2455</v>
      </c>
      <c r="P155" s="117"/>
      <c r="Q155" s="109" t="s">
        <v>2466</v>
      </c>
    </row>
    <row r="156" spans="1:17" ht="18" x14ac:dyDescent="0.25">
      <c r="A156" s="117" t="str">
        <f>VLOOKUP(E156,'LISTADO ATM'!$A$2:$C$898,3,0)</f>
        <v>NORTE</v>
      </c>
      <c r="B156" s="145" t="s">
        <v>2647</v>
      </c>
      <c r="C156" s="110">
        <v>44362.895509259259</v>
      </c>
      <c r="D156" s="110" t="s">
        <v>2181</v>
      </c>
      <c r="E156" s="140">
        <v>99</v>
      </c>
      <c r="F156" s="117" t="str">
        <f>VLOOKUP(E156,VIP!$A$2:$O13825,2,0)</f>
        <v>DRBR099</v>
      </c>
      <c r="G156" s="117" t="str">
        <f>VLOOKUP(E156,'LISTADO ATM'!$A$2:$B$897,2,0)</f>
        <v xml:space="preserve">ATM Multicentro La Sirena S.F.M. </v>
      </c>
      <c r="H156" s="117" t="str">
        <f>VLOOKUP(E156,VIP!$A$2:$O18688,7,FALSE)</f>
        <v>Si</v>
      </c>
      <c r="I156" s="117" t="str">
        <f>VLOOKUP(E156,VIP!$A$2:$O10653,8,FALSE)</f>
        <v>Si</v>
      </c>
      <c r="J156" s="117" t="str">
        <f>VLOOKUP(E156,VIP!$A$2:$O10603,8,FALSE)</f>
        <v>Si</v>
      </c>
      <c r="K156" s="117" t="str">
        <f>VLOOKUP(E156,VIP!$A$2:$O14177,6,0)</f>
        <v>NO</v>
      </c>
      <c r="L156" s="154" t="s">
        <v>2466</v>
      </c>
      <c r="M156" s="109" t="s">
        <v>2446</v>
      </c>
      <c r="N156" s="109" t="s">
        <v>2453</v>
      </c>
      <c r="O156" s="117" t="s">
        <v>2571</v>
      </c>
      <c r="P156" s="117"/>
      <c r="Q156" s="109" t="s">
        <v>2466</v>
      </c>
    </row>
    <row r="157" spans="1:17" ht="18" x14ac:dyDescent="0.25">
      <c r="A157" s="117" t="str">
        <f>VLOOKUP(E157,'LISTADO ATM'!$A$2:$C$898,3,0)</f>
        <v>DISTRITO NACIONAL</v>
      </c>
      <c r="B157" s="145" t="s">
        <v>2697</v>
      </c>
      <c r="C157" s="110">
        <v>44363.425405092596</v>
      </c>
      <c r="D157" s="110" t="s">
        <v>2180</v>
      </c>
      <c r="E157" s="140">
        <v>684</v>
      </c>
      <c r="F157" s="117" t="str">
        <f>VLOOKUP(E157,VIP!$A$2:$O13833,2,0)</f>
        <v>DRBR684</v>
      </c>
      <c r="G157" s="117" t="str">
        <f>VLOOKUP(E157,'LISTADO ATM'!$A$2:$B$897,2,0)</f>
        <v>ATM Estación Texaco Prolongación 27 Febrero</v>
      </c>
      <c r="H157" s="117" t="str">
        <f>VLOOKUP(E157,VIP!$A$2:$O18696,7,FALSE)</f>
        <v>NO</v>
      </c>
      <c r="I157" s="117" t="str">
        <f>VLOOKUP(E157,VIP!$A$2:$O10661,8,FALSE)</f>
        <v>NO</v>
      </c>
      <c r="J157" s="117" t="str">
        <f>VLOOKUP(E157,VIP!$A$2:$O10611,8,FALSE)</f>
        <v>NO</v>
      </c>
      <c r="K157" s="117" t="str">
        <f>VLOOKUP(E157,VIP!$A$2:$O14185,6,0)</f>
        <v>NO</v>
      </c>
      <c r="L157" s="154" t="s">
        <v>2466</v>
      </c>
      <c r="M157" s="109" t="s">
        <v>2446</v>
      </c>
      <c r="N157" s="109" t="s">
        <v>2559</v>
      </c>
      <c r="O157" s="117" t="s">
        <v>2455</v>
      </c>
      <c r="P157" s="117"/>
      <c r="Q157" s="109" t="s">
        <v>2466</v>
      </c>
    </row>
    <row r="158" spans="1:17" ht="18" x14ac:dyDescent="0.25">
      <c r="A158" s="117" t="str">
        <f>VLOOKUP(E158,'LISTADO ATM'!$A$2:$C$898,3,0)</f>
        <v>DISTRITO NACIONAL</v>
      </c>
      <c r="B158" s="145" t="s">
        <v>2694</v>
      </c>
      <c r="C158" s="110">
        <v>44363.465439814812</v>
      </c>
      <c r="D158" s="110" t="s">
        <v>2180</v>
      </c>
      <c r="E158" s="140">
        <v>697</v>
      </c>
      <c r="F158" s="117" t="str">
        <f>VLOOKUP(E158,VIP!$A$2:$O13830,2,0)</f>
        <v>DRBR697</v>
      </c>
      <c r="G158" s="117" t="str">
        <f>VLOOKUP(E158,'LISTADO ATM'!$A$2:$B$897,2,0)</f>
        <v>ATM Hipermercado Olé Ciudad Juan Bosch</v>
      </c>
      <c r="H158" s="117" t="str">
        <f>VLOOKUP(E158,VIP!$A$2:$O18693,7,FALSE)</f>
        <v>Si</v>
      </c>
      <c r="I158" s="117" t="str">
        <f>VLOOKUP(E158,VIP!$A$2:$O10658,8,FALSE)</f>
        <v>Si</v>
      </c>
      <c r="J158" s="117" t="str">
        <f>VLOOKUP(E158,VIP!$A$2:$O10608,8,FALSE)</f>
        <v>Si</v>
      </c>
      <c r="K158" s="117" t="str">
        <f>VLOOKUP(E158,VIP!$A$2:$O14182,6,0)</f>
        <v>NO</v>
      </c>
      <c r="L158" s="154" t="s">
        <v>2466</v>
      </c>
      <c r="M158" s="109" t="s">
        <v>2446</v>
      </c>
      <c r="N158" s="109" t="s">
        <v>2559</v>
      </c>
      <c r="O158" s="117" t="s">
        <v>2455</v>
      </c>
      <c r="P158" s="117"/>
      <c r="Q158" s="109" t="s">
        <v>2466</v>
      </c>
    </row>
    <row r="159" spans="1:17" ht="18" x14ac:dyDescent="0.25">
      <c r="A159" s="117" t="str">
        <f>VLOOKUP(E159,'LISTADO ATM'!$A$2:$C$898,3,0)</f>
        <v>SUR</v>
      </c>
      <c r="B159" s="145" t="s">
        <v>2690</v>
      </c>
      <c r="C159" s="110">
        <v>44363.500243055554</v>
      </c>
      <c r="D159" s="110" t="s">
        <v>2180</v>
      </c>
      <c r="E159" s="140">
        <v>968</v>
      </c>
      <c r="F159" s="117" t="str">
        <f>VLOOKUP(E159,VIP!$A$2:$O13826,2,0)</f>
        <v>DRBR24I</v>
      </c>
      <c r="G159" s="117" t="str">
        <f>VLOOKUP(E159,'LISTADO ATM'!$A$2:$B$897,2,0)</f>
        <v xml:space="preserve">ATM UNP Mercado Baní </v>
      </c>
      <c r="H159" s="117" t="str">
        <f>VLOOKUP(E159,VIP!$A$2:$O18689,7,FALSE)</f>
        <v>Si</v>
      </c>
      <c r="I159" s="117" t="str">
        <f>VLOOKUP(E159,VIP!$A$2:$O10654,8,FALSE)</f>
        <v>Si</v>
      </c>
      <c r="J159" s="117" t="str">
        <f>VLOOKUP(E159,VIP!$A$2:$O10604,8,FALSE)</f>
        <v>Si</v>
      </c>
      <c r="K159" s="117" t="str">
        <f>VLOOKUP(E159,VIP!$A$2:$O14178,6,0)</f>
        <v>SI</v>
      </c>
      <c r="L159" s="154" t="s">
        <v>2466</v>
      </c>
      <c r="M159" s="109" t="s">
        <v>2446</v>
      </c>
      <c r="N159" s="109" t="s">
        <v>2559</v>
      </c>
      <c r="O159" s="117" t="s">
        <v>2455</v>
      </c>
      <c r="P159" s="117"/>
      <c r="Q159" s="109" t="s">
        <v>2466</v>
      </c>
    </row>
    <row r="160" spans="1:17" ht="18" x14ac:dyDescent="0.25">
      <c r="A160" s="117" t="str">
        <f>VLOOKUP(E160,'LISTADO ATM'!$A$2:$C$898,3,0)</f>
        <v>DISTRITO NACIONAL</v>
      </c>
      <c r="B160" s="145" t="s">
        <v>2684</v>
      </c>
      <c r="C160" s="110">
        <v>44363.516539351855</v>
      </c>
      <c r="D160" s="110" t="s">
        <v>2180</v>
      </c>
      <c r="E160" s="140">
        <v>232</v>
      </c>
      <c r="F160" s="117" t="str">
        <f>VLOOKUP(E160,VIP!$A$2:$O13820,2,0)</f>
        <v>DRBR232</v>
      </c>
      <c r="G160" s="117" t="str">
        <f>VLOOKUP(E160,'LISTADO ATM'!$A$2:$B$897,2,0)</f>
        <v xml:space="preserve">ATM S/M Nacional Charles de Gaulle </v>
      </c>
      <c r="H160" s="117" t="str">
        <f>VLOOKUP(E160,VIP!$A$2:$O18683,7,FALSE)</f>
        <v>Si</v>
      </c>
      <c r="I160" s="117" t="str">
        <f>VLOOKUP(E160,VIP!$A$2:$O10648,8,FALSE)</f>
        <v>Si</v>
      </c>
      <c r="J160" s="117" t="str">
        <f>VLOOKUP(E160,VIP!$A$2:$O10598,8,FALSE)</f>
        <v>Si</v>
      </c>
      <c r="K160" s="117" t="str">
        <f>VLOOKUP(E160,VIP!$A$2:$O14172,6,0)</f>
        <v>SI</v>
      </c>
      <c r="L160" s="154" t="s">
        <v>2466</v>
      </c>
      <c r="M160" s="109" t="s">
        <v>2446</v>
      </c>
      <c r="N160" s="109" t="s">
        <v>2559</v>
      </c>
      <c r="O160" s="117" t="s">
        <v>2455</v>
      </c>
      <c r="P160" s="117"/>
      <c r="Q160" s="109" t="s">
        <v>2466</v>
      </c>
    </row>
    <row r="161" spans="1:17" ht="18" x14ac:dyDescent="0.25">
      <c r="A161" s="117" t="str">
        <f>VLOOKUP(E161,'LISTADO ATM'!$A$2:$C$898,3,0)</f>
        <v>DISTRITO NACIONAL</v>
      </c>
      <c r="B161" s="145" t="s">
        <v>2683</v>
      </c>
      <c r="C161" s="110">
        <v>44363.517407407409</v>
      </c>
      <c r="D161" s="110" t="s">
        <v>2180</v>
      </c>
      <c r="E161" s="140">
        <v>359</v>
      </c>
      <c r="F161" s="117" t="str">
        <f>VLOOKUP(E161,VIP!$A$2:$O13819,2,0)</f>
        <v>DRBR359</v>
      </c>
      <c r="G161" s="117" t="str">
        <f>VLOOKUP(E161,'LISTADO ATM'!$A$2:$B$897,2,0)</f>
        <v>ATM S/M Bravo Ozama</v>
      </c>
      <c r="H161" s="117" t="str">
        <f>VLOOKUP(E161,VIP!$A$2:$O18682,7,FALSE)</f>
        <v>N/A</v>
      </c>
      <c r="I161" s="117" t="str">
        <f>VLOOKUP(E161,VIP!$A$2:$O10647,8,FALSE)</f>
        <v>N/A</v>
      </c>
      <c r="J161" s="117" t="str">
        <f>VLOOKUP(E161,VIP!$A$2:$O10597,8,FALSE)</f>
        <v>N/A</v>
      </c>
      <c r="K161" s="117" t="str">
        <f>VLOOKUP(E161,VIP!$A$2:$O14171,6,0)</f>
        <v>N/A</v>
      </c>
      <c r="L161" s="154" t="s">
        <v>2466</v>
      </c>
      <c r="M161" s="109" t="s">
        <v>2446</v>
      </c>
      <c r="N161" s="109" t="s">
        <v>2559</v>
      </c>
      <c r="O161" s="117" t="s">
        <v>2455</v>
      </c>
      <c r="P161" s="117"/>
      <c r="Q161" s="109" t="s">
        <v>2466</v>
      </c>
    </row>
    <row r="162" spans="1:17" ht="18" x14ac:dyDescent="0.25">
      <c r="A162" s="117" t="str">
        <f>VLOOKUP(E162,'LISTADO ATM'!$A$2:$C$898,3,0)</f>
        <v>DISTRITO NACIONAL</v>
      </c>
      <c r="B162" s="145" t="s">
        <v>2721</v>
      </c>
      <c r="C162" s="110">
        <v>44363.607685185183</v>
      </c>
      <c r="D162" s="110" t="s">
        <v>2180</v>
      </c>
      <c r="E162" s="140">
        <v>698</v>
      </c>
      <c r="F162" s="117" t="str">
        <f>VLOOKUP(E162,VIP!$A$2:$O13820,2,0)</f>
        <v>DRBR698</v>
      </c>
      <c r="G162" s="117" t="str">
        <f>VLOOKUP(E162,'LISTADO ATM'!$A$2:$B$897,2,0)</f>
        <v>ATM Parador Bellamar</v>
      </c>
      <c r="H162" s="117" t="str">
        <f>VLOOKUP(E162,VIP!$A$2:$O18683,7,FALSE)</f>
        <v>Si</v>
      </c>
      <c r="I162" s="117" t="str">
        <f>VLOOKUP(E162,VIP!$A$2:$O10648,8,FALSE)</f>
        <v>Si</v>
      </c>
      <c r="J162" s="117" t="str">
        <f>VLOOKUP(E162,VIP!$A$2:$O10598,8,FALSE)</f>
        <v>Si</v>
      </c>
      <c r="K162" s="117" t="str">
        <f>VLOOKUP(E162,VIP!$A$2:$O14172,6,0)</f>
        <v>NO</v>
      </c>
      <c r="L162" s="154" t="s">
        <v>2466</v>
      </c>
      <c r="M162" s="109" t="s">
        <v>2446</v>
      </c>
      <c r="N162" s="109" t="s">
        <v>2453</v>
      </c>
      <c r="O162" s="117" t="s">
        <v>2455</v>
      </c>
      <c r="P162" s="117"/>
      <c r="Q162" s="109" t="s">
        <v>2466</v>
      </c>
    </row>
    <row r="163" spans="1:17" ht="18" x14ac:dyDescent="0.25">
      <c r="A163" s="117" t="str">
        <f>VLOOKUP(E163,'LISTADO ATM'!$A$2:$C$898,3,0)</f>
        <v>DISTRITO NACIONAL</v>
      </c>
      <c r="B163" s="145" t="s">
        <v>2720</v>
      </c>
      <c r="C163" s="110">
        <v>44363.608807870369</v>
      </c>
      <c r="D163" s="110" t="s">
        <v>2180</v>
      </c>
      <c r="E163" s="140">
        <v>238</v>
      </c>
      <c r="F163" s="117" t="str">
        <f>VLOOKUP(E163,VIP!$A$2:$O13819,2,0)</f>
        <v>DRBR238</v>
      </c>
      <c r="G163" s="117" t="str">
        <f>VLOOKUP(E163,'LISTADO ATM'!$A$2:$B$897,2,0)</f>
        <v xml:space="preserve">ATM Multicentro La Sirena Charles de Gaulle </v>
      </c>
      <c r="H163" s="117" t="str">
        <f>VLOOKUP(E163,VIP!$A$2:$O18682,7,FALSE)</f>
        <v>Si</v>
      </c>
      <c r="I163" s="117" t="str">
        <f>VLOOKUP(E163,VIP!$A$2:$O10647,8,FALSE)</f>
        <v>Si</v>
      </c>
      <c r="J163" s="117" t="str">
        <f>VLOOKUP(E163,VIP!$A$2:$O10597,8,FALSE)</f>
        <v>Si</v>
      </c>
      <c r="K163" s="117" t="str">
        <f>VLOOKUP(E163,VIP!$A$2:$O14171,6,0)</f>
        <v>No</v>
      </c>
      <c r="L163" s="154" t="s">
        <v>2466</v>
      </c>
      <c r="M163" s="109" t="s">
        <v>2446</v>
      </c>
      <c r="N163" s="109" t="s">
        <v>2453</v>
      </c>
      <c r="O163" s="117" t="s">
        <v>2455</v>
      </c>
      <c r="P163" s="117"/>
      <c r="Q163" s="109" t="s">
        <v>2466</v>
      </c>
    </row>
    <row r="164" spans="1:17" ht="18" x14ac:dyDescent="0.25">
      <c r="A164" s="117" t="str">
        <f>VLOOKUP(E164,'LISTADO ATM'!$A$2:$C$898,3,0)</f>
        <v>ESTE</v>
      </c>
      <c r="B164" s="145" t="s">
        <v>2717</v>
      </c>
      <c r="C164" s="110">
        <v>44363.611400462964</v>
      </c>
      <c r="D164" s="110" t="s">
        <v>2180</v>
      </c>
      <c r="E164" s="140">
        <v>742</v>
      </c>
      <c r="F164" s="117" t="str">
        <f>VLOOKUP(E164,VIP!$A$2:$O13816,2,0)</f>
        <v>DRBR990</v>
      </c>
      <c r="G164" s="117" t="str">
        <f>VLOOKUP(E164,'LISTADO ATM'!$A$2:$B$897,2,0)</f>
        <v xml:space="preserve">ATM Oficina Plaza del Rey (La Romana) </v>
      </c>
      <c r="H164" s="117" t="str">
        <f>VLOOKUP(E164,VIP!$A$2:$O18679,7,FALSE)</f>
        <v>Si</v>
      </c>
      <c r="I164" s="117" t="str">
        <f>VLOOKUP(E164,VIP!$A$2:$O10644,8,FALSE)</f>
        <v>Si</v>
      </c>
      <c r="J164" s="117" t="str">
        <f>VLOOKUP(E164,VIP!$A$2:$O10594,8,FALSE)</f>
        <v>Si</v>
      </c>
      <c r="K164" s="117" t="str">
        <f>VLOOKUP(E164,VIP!$A$2:$O14168,6,0)</f>
        <v>NO</v>
      </c>
      <c r="L164" s="154" t="s">
        <v>2466</v>
      </c>
      <c r="M164" s="109" t="s">
        <v>2446</v>
      </c>
      <c r="N164" s="109" t="s">
        <v>2453</v>
      </c>
      <c r="O164" s="117" t="s">
        <v>2455</v>
      </c>
      <c r="P164" s="117"/>
      <c r="Q164" s="109" t="s">
        <v>2466</v>
      </c>
    </row>
    <row r="165" spans="1:17" ht="18" x14ac:dyDescent="0.25">
      <c r="A165" s="117" t="str">
        <f>VLOOKUP(E165,'LISTADO ATM'!$A$2:$C$898,3,0)</f>
        <v>SUR</v>
      </c>
      <c r="B165" s="145" t="s">
        <v>2752</v>
      </c>
      <c r="C165" s="110">
        <v>44363.717453703706</v>
      </c>
      <c r="D165" s="110" t="s">
        <v>2470</v>
      </c>
      <c r="E165" s="140">
        <v>764</v>
      </c>
      <c r="F165" s="117" t="str">
        <f>VLOOKUP(E165,VIP!$A$2:$O13817,2,0)</f>
        <v>DRBR451</v>
      </c>
      <c r="G165" s="117" t="str">
        <f>VLOOKUP(E165,'LISTADO ATM'!$A$2:$B$897,2,0)</f>
        <v xml:space="preserve">ATM Oficina Elías Piña </v>
      </c>
      <c r="H165" s="117" t="str">
        <f>VLOOKUP(E165,VIP!$A$2:$O18680,7,FALSE)</f>
        <v>Si</v>
      </c>
      <c r="I165" s="117" t="str">
        <f>VLOOKUP(E165,VIP!$A$2:$O10645,8,FALSE)</f>
        <v>Si</v>
      </c>
      <c r="J165" s="117" t="str">
        <f>VLOOKUP(E165,VIP!$A$2:$O10595,8,FALSE)</f>
        <v>Si</v>
      </c>
      <c r="K165" s="117" t="str">
        <f>VLOOKUP(E165,VIP!$A$2:$O14169,6,0)</f>
        <v>NO</v>
      </c>
      <c r="L165" s="154" t="s">
        <v>2759</v>
      </c>
      <c r="M165" s="156" t="s">
        <v>2551</v>
      </c>
      <c r="N165" s="156" t="s">
        <v>2760</v>
      </c>
      <c r="O165" s="117" t="s">
        <v>2600</v>
      </c>
      <c r="P165" s="117" t="s">
        <v>2762</v>
      </c>
      <c r="Q165" s="109" t="s">
        <v>2759</v>
      </c>
    </row>
    <row r="166" spans="1:17" ht="18" x14ac:dyDescent="0.25">
      <c r="A166" s="117" t="str">
        <f>VLOOKUP(E166,'LISTADO ATM'!$A$2:$C$898,3,0)</f>
        <v>NORTE</v>
      </c>
      <c r="B166" s="145" t="s">
        <v>2753</v>
      </c>
      <c r="C166" s="110">
        <v>44363.707708333335</v>
      </c>
      <c r="D166" s="110" t="s">
        <v>2470</v>
      </c>
      <c r="E166" s="140">
        <v>990</v>
      </c>
      <c r="F166" s="117" t="str">
        <f>VLOOKUP(E166,VIP!$A$2:$O13818,2,0)</f>
        <v>DRBR742</v>
      </c>
      <c r="G166" s="117" t="str">
        <f>VLOOKUP(E166,'LISTADO ATM'!$A$2:$B$897,2,0)</f>
        <v xml:space="preserve">ATM Autoservicio Bonao II </v>
      </c>
      <c r="H166" s="117" t="str">
        <f>VLOOKUP(E166,VIP!$A$2:$O18681,7,FALSE)</f>
        <v>Si</v>
      </c>
      <c r="I166" s="117" t="str">
        <f>VLOOKUP(E166,VIP!$A$2:$O10646,8,FALSE)</f>
        <v>Si</v>
      </c>
      <c r="J166" s="117" t="str">
        <f>VLOOKUP(E166,VIP!$A$2:$O10596,8,FALSE)</f>
        <v>Si</v>
      </c>
      <c r="K166" s="117" t="str">
        <f>VLOOKUP(E166,VIP!$A$2:$O14170,6,0)</f>
        <v>NO</v>
      </c>
      <c r="L166" s="154" t="s">
        <v>2570</v>
      </c>
      <c r="M166" s="156" t="s">
        <v>2551</v>
      </c>
      <c r="N166" s="156" t="s">
        <v>2760</v>
      </c>
      <c r="O166" s="117" t="s">
        <v>2761</v>
      </c>
      <c r="P166" s="117" t="s">
        <v>2762</v>
      </c>
      <c r="Q166" s="156" t="s">
        <v>2570</v>
      </c>
    </row>
    <row r="167" spans="1:17" ht="18" x14ac:dyDescent="0.25">
      <c r="A167" s="117" t="str">
        <f>VLOOKUP(E167,'LISTADO ATM'!$A$2:$C$898,3,0)</f>
        <v>NORTE</v>
      </c>
      <c r="B167" s="145" t="s">
        <v>2754</v>
      </c>
      <c r="C167" s="110">
        <v>44363.706469907411</v>
      </c>
      <c r="D167" s="110" t="s">
        <v>2470</v>
      </c>
      <c r="E167" s="140">
        <v>778</v>
      </c>
      <c r="F167" s="117" t="str">
        <f>VLOOKUP(E167,VIP!$A$2:$O13819,2,0)</f>
        <v>DRBR202</v>
      </c>
      <c r="G167" s="117" t="str">
        <f>VLOOKUP(E167,'LISTADO ATM'!$A$2:$B$897,2,0)</f>
        <v xml:space="preserve">ATM Oficina Esperanza (Mao) </v>
      </c>
      <c r="H167" s="117" t="str">
        <f>VLOOKUP(E167,VIP!$A$2:$O18682,7,FALSE)</f>
        <v>Si</v>
      </c>
      <c r="I167" s="117" t="str">
        <f>VLOOKUP(E167,VIP!$A$2:$O10647,8,FALSE)</f>
        <v>Si</v>
      </c>
      <c r="J167" s="117" t="str">
        <f>VLOOKUP(E167,VIP!$A$2:$O10597,8,FALSE)</f>
        <v>Si</v>
      </c>
      <c r="K167" s="117" t="str">
        <f>VLOOKUP(E167,VIP!$A$2:$O14171,6,0)</f>
        <v>NO</v>
      </c>
      <c r="L167" s="154" t="s">
        <v>2570</v>
      </c>
      <c r="M167" s="156" t="s">
        <v>2551</v>
      </c>
      <c r="N167" s="156" t="s">
        <v>2760</v>
      </c>
      <c r="O167" s="117" t="s">
        <v>2761</v>
      </c>
      <c r="P167" s="117" t="s">
        <v>2762</v>
      </c>
      <c r="Q167" s="156" t="s">
        <v>2570</v>
      </c>
    </row>
    <row r="168" spans="1:17" ht="18" x14ac:dyDescent="0.25">
      <c r="A168" s="117" t="str">
        <f>VLOOKUP(E168,'LISTADO ATM'!$A$2:$C$898,3,0)</f>
        <v>NORTE</v>
      </c>
      <c r="B168" s="145" t="s">
        <v>2755</v>
      </c>
      <c r="C168" s="110">
        <v>44363.70144675926</v>
      </c>
      <c r="D168" s="110" t="s">
        <v>2470</v>
      </c>
      <c r="E168" s="140">
        <v>763</v>
      </c>
      <c r="F168" s="117" t="str">
        <f>VLOOKUP(E168,VIP!$A$2:$O13820,2,0)</f>
        <v>DRBR439</v>
      </c>
      <c r="G168" s="117" t="str">
        <f>VLOOKUP(E168,'LISTADO ATM'!$A$2:$B$897,2,0)</f>
        <v xml:space="preserve">ATM UNP Montellano </v>
      </c>
      <c r="H168" s="117" t="str">
        <f>VLOOKUP(E168,VIP!$A$2:$O18683,7,FALSE)</f>
        <v>Si</v>
      </c>
      <c r="I168" s="117" t="str">
        <f>VLOOKUP(E168,VIP!$A$2:$O10648,8,FALSE)</f>
        <v>Si</v>
      </c>
      <c r="J168" s="117" t="str">
        <f>VLOOKUP(E168,VIP!$A$2:$O10598,8,FALSE)</f>
        <v>Si</v>
      </c>
      <c r="K168" s="117" t="str">
        <f>VLOOKUP(E168,VIP!$A$2:$O14172,6,0)</f>
        <v>NO</v>
      </c>
      <c r="L168" s="154" t="s">
        <v>2570</v>
      </c>
      <c r="M168" s="156" t="s">
        <v>2551</v>
      </c>
      <c r="N168" s="156" t="s">
        <v>2760</v>
      </c>
      <c r="O168" s="117" t="s">
        <v>2761</v>
      </c>
      <c r="P168" s="117" t="s">
        <v>2762</v>
      </c>
      <c r="Q168" s="156" t="s">
        <v>2570</v>
      </c>
    </row>
    <row r="169" spans="1:17" ht="18" x14ac:dyDescent="0.25">
      <c r="A169" s="117" t="str">
        <f>VLOOKUP(E169,'LISTADO ATM'!$A$2:$C$898,3,0)</f>
        <v>DISTRITO NACIONAL</v>
      </c>
      <c r="B169" s="145" t="s">
        <v>2756</v>
      </c>
      <c r="C169" s="110">
        <v>44363.699687499997</v>
      </c>
      <c r="D169" s="110" t="s">
        <v>2470</v>
      </c>
      <c r="E169" s="140">
        <v>821</v>
      </c>
      <c r="F169" s="117" t="str">
        <f>VLOOKUP(E169,VIP!$A$2:$O13821,2,0)</f>
        <v>DRBR821</v>
      </c>
      <c r="G169" s="117" t="str">
        <f>VLOOKUP(E169,'LISTADO ATM'!$A$2:$B$897,2,0)</f>
        <v xml:space="preserve">ATM S/M Bravo Churchill </v>
      </c>
      <c r="H169" s="117" t="str">
        <f>VLOOKUP(E169,VIP!$A$2:$O18684,7,FALSE)</f>
        <v>Si</v>
      </c>
      <c r="I169" s="117" t="str">
        <f>VLOOKUP(E169,VIP!$A$2:$O10649,8,FALSE)</f>
        <v>No</v>
      </c>
      <c r="J169" s="117" t="str">
        <f>VLOOKUP(E169,VIP!$A$2:$O10599,8,FALSE)</f>
        <v>No</v>
      </c>
      <c r="K169" s="117" t="str">
        <f>VLOOKUP(E169,VIP!$A$2:$O14173,6,0)</f>
        <v>SI</v>
      </c>
      <c r="L169" s="154" t="s">
        <v>2562</v>
      </c>
      <c r="M169" s="156" t="s">
        <v>2551</v>
      </c>
      <c r="N169" s="156" t="s">
        <v>2760</v>
      </c>
      <c r="O169" s="117" t="s">
        <v>2761</v>
      </c>
      <c r="P169" s="117" t="s">
        <v>2763</v>
      </c>
      <c r="Q169" s="156" t="s">
        <v>2562</v>
      </c>
    </row>
    <row r="170" spans="1:17" ht="18" x14ac:dyDescent="0.25">
      <c r="A170" s="117" t="str">
        <f>VLOOKUP(E170,'LISTADO ATM'!$A$2:$C$898,3,0)</f>
        <v>NORTE</v>
      </c>
      <c r="B170" s="145" t="s">
        <v>2757</v>
      </c>
      <c r="C170" s="110">
        <v>44363.698738425926</v>
      </c>
      <c r="D170" s="110" t="s">
        <v>2470</v>
      </c>
      <c r="E170" s="140">
        <v>632</v>
      </c>
      <c r="F170" s="117" t="str">
        <f>VLOOKUP(E170,VIP!$A$2:$O13822,2,0)</f>
        <v>DRBR263</v>
      </c>
      <c r="G170" s="117" t="str">
        <f>VLOOKUP(E170,'LISTADO ATM'!$A$2:$B$897,2,0)</f>
        <v xml:space="preserve">ATM Autobanco Gurabo </v>
      </c>
      <c r="H170" s="117" t="str">
        <f>VLOOKUP(E170,VIP!$A$2:$O18685,7,FALSE)</f>
        <v>Si</v>
      </c>
      <c r="I170" s="117" t="str">
        <f>VLOOKUP(E170,VIP!$A$2:$O10650,8,FALSE)</f>
        <v>Si</v>
      </c>
      <c r="J170" s="117" t="str">
        <f>VLOOKUP(E170,VIP!$A$2:$O10600,8,FALSE)</f>
        <v>Si</v>
      </c>
      <c r="K170" s="117" t="str">
        <f>VLOOKUP(E170,VIP!$A$2:$O14174,6,0)</f>
        <v>NO</v>
      </c>
      <c r="L170" s="154" t="s">
        <v>2562</v>
      </c>
      <c r="M170" s="156" t="s">
        <v>2551</v>
      </c>
      <c r="N170" s="156" t="s">
        <v>2760</v>
      </c>
      <c r="O170" s="117" t="s">
        <v>2761</v>
      </c>
      <c r="P170" s="117" t="s">
        <v>2763</v>
      </c>
      <c r="Q170" s="156" t="s">
        <v>2562</v>
      </c>
    </row>
    <row r="171" spans="1:17" ht="18" x14ac:dyDescent="0.25">
      <c r="A171" s="117" t="str">
        <f>VLOOKUP(E171,'LISTADO ATM'!$A$2:$C$898,3,0)</f>
        <v>DISTRITO NACIONAL</v>
      </c>
      <c r="B171" s="145" t="s">
        <v>2758</v>
      </c>
      <c r="C171" s="110">
        <v>44363.698252314818</v>
      </c>
      <c r="D171" s="110" t="s">
        <v>2470</v>
      </c>
      <c r="E171" s="140">
        <v>800</v>
      </c>
      <c r="F171" s="117" t="str">
        <f>VLOOKUP(E171,VIP!$A$2:$O13823,2,0)</f>
        <v>DRBR800</v>
      </c>
      <c r="G171" s="117" t="str">
        <f>VLOOKUP(E171,'LISTADO ATM'!$A$2:$B$897,2,0)</f>
        <v xml:space="preserve">ATM Estación Next Dipsa Pedro Livio Cedeño </v>
      </c>
      <c r="H171" s="117" t="str">
        <f>VLOOKUP(E171,VIP!$A$2:$O18686,7,FALSE)</f>
        <v>Si</v>
      </c>
      <c r="I171" s="117" t="str">
        <f>VLOOKUP(E171,VIP!$A$2:$O10651,8,FALSE)</f>
        <v>Si</v>
      </c>
      <c r="J171" s="117" t="str">
        <f>VLOOKUP(E171,VIP!$A$2:$O10601,8,FALSE)</f>
        <v>Si</v>
      </c>
      <c r="K171" s="117" t="str">
        <f>VLOOKUP(E171,VIP!$A$2:$O14175,6,0)</f>
        <v>NO</v>
      </c>
      <c r="L171" s="154" t="s">
        <v>2562</v>
      </c>
      <c r="M171" s="156" t="s">
        <v>2551</v>
      </c>
      <c r="N171" s="156" t="s">
        <v>2760</v>
      </c>
      <c r="O171" s="117" t="s">
        <v>2761</v>
      </c>
      <c r="P171" s="117" t="s">
        <v>2763</v>
      </c>
      <c r="Q171" s="156" t="s">
        <v>2562</v>
      </c>
    </row>
  </sheetData>
  <autoFilter ref="A4:Q49">
    <sortState ref="A5:Q164">
      <sortCondition ref="P4:P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2:B1048576 B1:B4">
    <cfRule type="duplicateValues" dxfId="118" priority="128549"/>
  </conditionalFormatting>
  <conditionalFormatting sqref="E172:E1048576 E78:E94">
    <cfRule type="duplicateValues" dxfId="117" priority="128553"/>
  </conditionalFormatting>
  <conditionalFormatting sqref="B172:B1048576">
    <cfRule type="duplicateValues" dxfId="116" priority="128561"/>
  </conditionalFormatting>
  <conditionalFormatting sqref="E172:E1048576 E78:E94 E1:E4">
    <cfRule type="duplicateValues" dxfId="115" priority="128606"/>
  </conditionalFormatting>
  <conditionalFormatting sqref="E172:E1048576 E1:E94">
    <cfRule type="duplicateValues" dxfId="114" priority="128615"/>
  </conditionalFormatting>
  <conditionalFormatting sqref="B85:B94">
    <cfRule type="duplicateValues" dxfId="113" priority="25"/>
  </conditionalFormatting>
  <conditionalFormatting sqref="E5:E49">
    <cfRule type="duplicateValues" dxfId="112" priority="128819"/>
  </conditionalFormatting>
  <conditionalFormatting sqref="B5:B49">
    <cfRule type="duplicateValues" dxfId="111" priority="128821"/>
  </conditionalFormatting>
  <conditionalFormatting sqref="E5:E49">
    <cfRule type="duplicateValues" dxfId="110" priority="128823"/>
    <cfRule type="duplicateValues" dxfId="109" priority="128824"/>
  </conditionalFormatting>
  <conditionalFormatting sqref="B77:B84">
    <cfRule type="duplicateValues" dxfId="108" priority="128854"/>
  </conditionalFormatting>
  <conditionalFormatting sqref="E129:E142">
    <cfRule type="duplicateValues" dxfId="107" priority="14"/>
  </conditionalFormatting>
  <conditionalFormatting sqref="B129:B142">
    <cfRule type="duplicateValues" dxfId="106" priority="13"/>
  </conditionalFormatting>
  <conditionalFormatting sqref="E129:E142">
    <cfRule type="duplicateValues" dxfId="105" priority="11"/>
    <cfRule type="duplicateValues" dxfId="104" priority="12"/>
  </conditionalFormatting>
  <conditionalFormatting sqref="E143:E164">
    <cfRule type="duplicateValues" dxfId="103" priority="10"/>
  </conditionalFormatting>
  <conditionalFormatting sqref="B143:B164">
    <cfRule type="duplicateValues" dxfId="102" priority="9"/>
  </conditionalFormatting>
  <conditionalFormatting sqref="E143:E164">
    <cfRule type="duplicateValues" dxfId="101" priority="7"/>
    <cfRule type="duplicateValues" dxfId="100" priority="8"/>
  </conditionalFormatting>
  <conditionalFormatting sqref="E1:E164 E172:E1048576">
    <cfRule type="duplicateValues" dxfId="99" priority="6"/>
  </conditionalFormatting>
  <conditionalFormatting sqref="B50:B76">
    <cfRule type="duplicateValues" dxfId="98" priority="128878"/>
  </conditionalFormatting>
  <conditionalFormatting sqref="E50:E94">
    <cfRule type="duplicateValues" dxfId="97" priority="128880"/>
  </conditionalFormatting>
  <conditionalFormatting sqref="E50:E94">
    <cfRule type="duplicateValues" dxfId="96" priority="128882"/>
    <cfRule type="duplicateValues" dxfId="95" priority="128883"/>
  </conditionalFormatting>
  <conditionalFormatting sqref="E5:E94">
    <cfRule type="duplicateValues" dxfId="94" priority="128886"/>
  </conditionalFormatting>
  <conditionalFormatting sqref="E5:E94">
    <cfRule type="duplicateValues" dxfId="93" priority="128888"/>
    <cfRule type="duplicateValues" dxfId="92" priority="128889"/>
  </conditionalFormatting>
  <conditionalFormatting sqref="E95:E128">
    <cfRule type="duplicateValues" dxfId="8" priority="128895"/>
  </conditionalFormatting>
  <conditionalFormatting sqref="B95:B128">
    <cfRule type="duplicateValues" dxfId="7" priority="128896"/>
  </conditionalFormatting>
  <conditionalFormatting sqref="E95:E128">
    <cfRule type="duplicateValues" dxfId="6" priority="128897"/>
    <cfRule type="duplicateValues" dxfId="5" priority="128898"/>
  </conditionalFormatting>
  <conditionalFormatting sqref="E165:E171">
    <cfRule type="duplicateValues" dxfId="4" priority="5"/>
  </conditionalFormatting>
  <conditionalFormatting sqref="B165:B171">
    <cfRule type="duplicateValues" dxfId="3" priority="4"/>
  </conditionalFormatting>
  <conditionalFormatting sqref="E165:E171">
    <cfRule type="duplicateValues" dxfId="2" priority="2"/>
    <cfRule type="duplicateValues" dxfId="1" priority="3"/>
  </conditionalFormatting>
  <conditionalFormatting sqref="E165:E17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81" t="s">
        <v>2150</v>
      </c>
      <c r="B1" s="182"/>
      <c r="C1" s="182"/>
      <c r="D1" s="182"/>
      <c r="E1" s="183"/>
      <c r="F1" s="169" t="s">
        <v>2556</v>
      </c>
      <c r="G1" s="170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84" t="s">
        <v>2451</v>
      </c>
      <c r="B2" s="185"/>
      <c r="C2" s="185"/>
      <c r="D2" s="185"/>
      <c r="E2" s="186"/>
      <c r="F2" s="114" t="s">
        <v>2555</v>
      </c>
      <c r="G2" s="113">
        <f>G3+G4</f>
        <v>169</v>
      </c>
      <c r="H2" s="114" t="s">
        <v>2567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63</v>
      </c>
      <c r="H3" s="114" t="s">
        <v>2563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106</v>
      </c>
      <c r="H4" s="114" t="s">
        <v>2566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3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4</v>
      </c>
      <c r="H6" s="114" t="s">
        <v>2564</v>
      </c>
      <c r="I6" s="113">
        <f>COUNTIF(A:E,"GAVETA DE RECHAZO LLENA")</f>
        <v>3</v>
      </c>
    </row>
    <row r="7" spans="1:10" ht="18" customHeight="1" x14ac:dyDescent="0.25">
      <c r="A7" s="174" t="s">
        <v>2415</v>
      </c>
      <c r="B7" s="175"/>
      <c r="C7" s="175"/>
      <c r="D7" s="175"/>
      <c r="E7" s="176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71"/>
      <c r="D10" s="172"/>
      <c r="E10" s="173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4" t="s">
        <v>2474</v>
      </c>
      <c r="B12" s="175"/>
      <c r="C12" s="175"/>
      <c r="D12" s="175"/>
      <c r="E12" s="176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71"/>
      <c r="D15" s="172"/>
      <c r="E15" s="173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66" t="s">
        <v>2475</v>
      </c>
      <c r="B17" s="167"/>
      <c r="C17" s="167"/>
      <c r="D17" s="167"/>
      <c r="E17" s="168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2654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2655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66" t="s">
        <v>2535</v>
      </c>
      <c r="B43" s="167"/>
      <c r="C43" s="167"/>
      <c r="D43" s="167"/>
      <c r="E43" s="168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2628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2629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2630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2656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7" t="s">
        <v>2476</v>
      </c>
      <c r="B69" s="188"/>
      <c r="C69" s="188"/>
      <c r="D69" s="188"/>
      <c r="E69" s="189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2606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2606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90" t="s">
        <v>2477</v>
      </c>
      <c r="B85" s="191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66" t="s">
        <v>2478</v>
      </c>
      <c r="B88" s="167"/>
      <c r="C88" s="167"/>
      <c r="D88" s="167"/>
      <c r="E88" s="168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79" t="s">
        <v>2419</v>
      </c>
      <c r="E89" s="180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77" t="s">
        <v>2569</v>
      </c>
      <c r="E90" s="178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77" t="s">
        <v>2569</v>
      </c>
      <c r="E91" s="178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77" t="s">
        <v>2631</v>
      </c>
      <c r="E92" s="178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77" t="s">
        <v>2550</v>
      </c>
      <c r="E93" s="178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77" t="s">
        <v>2550</v>
      </c>
      <c r="E94" s="178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77" t="s">
        <v>2550</v>
      </c>
      <c r="E95" s="178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77" t="s">
        <v>2550</v>
      </c>
      <c r="E96" s="178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77" t="s">
        <v>2550</v>
      </c>
      <c r="E97" s="178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77" t="s">
        <v>2550</v>
      </c>
      <c r="E98" s="178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  <mergeCell ref="A88:E88"/>
    <mergeCell ref="F1:G1"/>
    <mergeCell ref="C10:E10"/>
    <mergeCell ref="A12:E12"/>
    <mergeCell ref="C15:E15"/>
    <mergeCell ref="A17:E17"/>
  </mergeCells>
  <phoneticPr fontId="46" type="noConversion"/>
  <conditionalFormatting sqref="E108:E1048576">
    <cfRule type="duplicateValues" dxfId="91" priority="88"/>
  </conditionalFormatting>
  <conditionalFormatting sqref="B108:B267">
    <cfRule type="duplicateValues" dxfId="90" priority="127856"/>
  </conditionalFormatting>
  <conditionalFormatting sqref="B57">
    <cfRule type="duplicateValues" dxfId="89" priority="16"/>
  </conditionalFormatting>
  <conditionalFormatting sqref="B107 B41:B47 B58:B90 B10:B20 B1:B8">
    <cfRule type="duplicateValues" dxfId="88" priority="17"/>
  </conditionalFormatting>
  <conditionalFormatting sqref="B30 B21:B22">
    <cfRule type="duplicateValues" dxfId="87" priority="18"/>
  </conditionalFormatting>
  <conditionalFormatting sqref="B48:B50">
    <cfRule type="duplicateValues" dxfId="86" priority="19"/>
  </conditionalFormatting>
  <conditionalFormatting sqref="B24:B25">
    <cfRule type="duplicateValues" dxfId="85" priority="13"/>
  </conditionalFormatting>
  <conditionalFormatting sqref="B26">
    <cfRule type="duplicateValues" dxfId="84" priority="14"/>
  </conditionalFormatting>
  <conditionalFormatting sqref="B23">
    <cfRule type="duplicateValues" dxfId="83" priority="15"/>
  </conditionalFormatting>
  <conditionalFormatting sqref="B27:B40">
    <cfRule type="duplicateValues" dxfId="82" priority="11"/>
  </conditionalFormatting>
  <conditionalFormatting sqref="B29">
    <cfRule type="duplicateValues" dxfId="81" priority="12"/>
  </conditionalFormatting>
  <conditionalFormatting sqref="B51">
    <cfRule type="duplicateValues" dxfId="80" priority="10"/>
  </conditionalFormatting>
  <conditionalFormatting sqref="B53">
    <cfRule type="duplicateValues" dxfId="79" priority="9"/>
  </conditionalFormatting>
  <conditionalFormatting sqref="B52">
    <cfRule type="duplicateValues" dxfId="78" priority="8"/>
  </conditionalFormatting>
  <conditionalFormatting sqref="B56">
    <cfRule type="duplicateValues" dxfId="77" priority="6"/>
  </conditionalFormatting>
  <conditionalFormatting sqref="B55">
    <cfRule type="duplicateValues" dxfId="76" priority="5"/>
  </conditionalFormatting>
  <conditionalFormatting sqref="B54:B66">
    <cfRule type="duplicateValues" dxfId="75" priority="7"/>
  </conditionalFormatting>
  <conditionalFormatting sqref="B32">
    <cfRule type="duplicateValues" dxfId="74" priority="4"/>
  </conditionalFormatting>
  <conditionalFormatting sqref="B33:B40">
    <cfRule type="duplicateValues" dxfId="73" priority="3"/>
  </conditionalFormatting>
  <conditionalFormatting sqref="B31">
    <cfRule type="duplicateValues" dxfId="72" priority="20"/>
  </conditionalFormatting>
  <conditionalFormatting sqref="B9">
    <cfRule type="duplicateValues" dxfId="71" priority="21"/>
  </conditionalFormatting>
  <conditionalFormatting sqref="B1:B107">
    <cfRule type="duplicateValues" dxfId="70" priority="2"/>
  </conditionalFormatting>
  <conditionalFormatting sqref="E1:E107">
    <cfRule type="duplicateValues" dxfId="69" priority="1"/>
  </conditionalFormatting>
  <conditionalFormatting sqref="B91:B92">
    <cfRule type="duplicateValues" dxfId="68" priority="22"/>
  </conditionalFormatting>
  <conditionalFormatting sqref="B93:B95">
    <cfRule type="duplicateValues" dxfId="67" priority="23"/>
  </conditionalFormatting>
  <conditionalFormatting sqref="B97">
    <cfRule type="duplicateValues" dxfId="66" priority="24"/>
  </conditionalFormatting>
  <conditionalFormatting sqref="B96:B106">
    <cfRule type="duplicateValues" dxfId="65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4" priority="3"/>
  </conditionalFormatting>
  <conditionalFormatting sqref="A827">
    <cfRule type="duplicateValues" dxfId="63" priority="2"/>
  </conditionalFormatting>
  <conditionalFormatting sqref="A828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2021-06-17T01:47:21Z</dcterms:modified>
</cp:coreProperties>
</file>