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9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REPORTE!$A$4:$Q$118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G68" i="1"/>
  <c r="H68" i="1"/>
  <c r="I68" i="1"/>
  <c r="J68" i="1"/>
  <c r="K68" i="1"/>
  <c r="F69" i="1"/>
  <c r="G69" i="1"/>
  <c r="H69" i="1"/>
  <c r="I69" i="1"/>
  <c r="J69" i="1"/>
  <c r="K69" i="1"/>
  <c r="F51" i="1"/>
  <c r="G51" i="1"/>
  <c r="H51" i="1"/>
  <c r="I51" i="1"/>
  <c r="J51" i="1"/>
  <c r="K51" i="1"/>
  <c r="F65" i="1"/>
  <c r="G65" i="1"/>
  <c r="H65" i="1"/>
  <c r="I65" i="1"/>
  <c r="J65" i="1"/>
  <c r="K65" i="1"/>
  <c r="F52" i="1"/>
  <c r="G52" i="1"/>
  <c r="H52" i="1"/>
  <c r="I52" i="1"/>
  <c r="J52" i="1"/>
  <c r="K52" i="1"/>
  <c r="F66" i="1"/>
  <c r="G66" i="1"/>
  <c r="H66" i="1"/>
  <c r="I66" i="1"/>
  <c r="J66" i="1"/>
  <c r="K66" i="1"/>
  <c r="A68" i="1"/>
  <c r="A69" i="1"/>
  <c r="A51" i="1"/>
  <c r="A65" i="1"/>
  <c r="A52" i="1"/>
  <c r="A66" i="1"/>
  <c r="G40" i="1" l="1"/>
  <c r="G7" i="1"/>
  <c r="G115" i="1"/>
  <c r="G64" i="1"/>
  <c r="G94" i="1"/>
  <c r="G37" i="1"/>
  <c r="G35" i="1"/>
  <c r="G58" i="1"/>
  <c r="G79" i="1"/>
  <c r="G77" i="1"/>
  <c r="G17" i="1"/>
  <c r="G97" i="1"/>
  <c r="G75" i="1"/>
  <c r="G108" i="1"/>
  <c r="G33" i="1"/>
  <c r="G9" i="1"/>
  <c r="G34" i="1"/>
  <c r="G124" i="1"/>
  <c r="G13" i="1"/>
  <c r="G6" i="1"/>
  <c r="G89" i="1"/>
  <c r="G59" i="1"/>
  <c r="G81" i="1"/>
  <c r="G72" i="1"/>
  <c r="G96" i="1"/>
  <c r="G11" i="1"/>
  <c r="G114" i="1"/>
  <c r="G86" i="1"/>
  <c r="G95" i="1"/>
  <c r="G26" i="1"/>
  <c r="G113" i="1"/>
  <c r="G117" i="1"/>
  <c r="G71" i="1"/>
  <c r="G123" i="1"/>
  <c r="G105" i="1"/>
  <c r="G19" i="1"/>
  <c r="G101" i="1"/>
  <c r="G88" i="1"/>
  <c r="G112" i="1"/>
  <c r="G49" i="1"/>
  <c r="G60" i="1"/>
  <c r="G14" i="1"/>
  <c r="G25" i="1"/>
  <c r="G50" i="1"/>
  <c r="G53" i="1"/>
  <c r="G109" i="1"/>
  <c r="G31" i="1"/>
  <c r="G70" i="1"/>
  <c r="G45" i="1"/>
  <c r="G111" i="1"/>
  <c r="G61" i="1"/>
  <c r="G10" i="1"/>
  <c r="G22" i="1"/>
  <c r="G48" i="1"/>
  <c r="G55" i="1"/>
  <c r="G46" i="1"/>
  <c r="G28" i="1"/>
  <c r="G5" i="1"/>
  <c r="G30" i="1"/>
  <c r="G110" i="1"/>
  <c r="G73" i="1"/>
  <c r="G43" i="1"/>
  <c r="G83" i="1"/>
  <c r="G23" i="1"/>
  <c r="G62" i="1"/>
  <c r="G98" i="1"/>
  <c r="G24" i="1"/>
  <c r="G93" i="1"/>
  <c r="G103" i="1"/>
  <c r="H119" i="1"/>
  <c r="I119" i="1"/>
  <c r="J119" i="1"/>
  <c r="K119" i="1"/>
  <c r="H80" i="1"/>
  <c r="I80" i="1"/>
  <c r="J80" i="1"/>
  <c r="K80" i="1"/>
  <c r="H15" i="1"/>
  <c r="I15" i="1"/>
  <c r="J15" i="1"/>
  <c r="K15" i="1"/>
  <c r="H16" i="1"/>
  <c r="I16" i="1"/>
  <c r="J16" i="1"/>
  <c r="K16" i="1"/>
  <c r="H32" i="1"/>
  <c r="I32" i="1"/>
  <c r="J32" i="1"/>
  <c r="K32" i="1"/>
  <c r="H84" i="1"/>
  <c r="I84" i="1"/>
  <c r="J84" i="1"/>
  <c r="K84" i="1"/>
  <c r="H74" i="1"/>
  <c r="I74" i="1"/>
  <c r="J74" i="1"/>
  <c r="K74" i="1"/>
  <c r="H100" i="1"/>
  <c r="I100" i="1"/>
  <c r="J100" i="1"/>
  <c r="K100" i="1"/>
  <c r="H90" i="1"/>
  <c r="I90" i="1"/>
  <c r="J90" i="1"/>
  <c r="K90" i="1"/>
  <c r="H99" i="1"/>
  <c r="I99" i="1"/>
  <c r="J99" i="1"/>
  <c r="K99" i="1"/>
  <c r="H39" i="1"/>
  <c r="I39" i="1"/>
  <c r="J39" i="1"/>
  <c r="K39" i="1"/>
  <c r="H116" i="1"/>
  <c r="I116" i="1"/>
  <c r="J116" i="1"/>
  <c r="K116" i="1"/>
  <c r="H44" i="1"/>
  <c r="I44" i="1"/>
  <c r="J44" i="1"/>
  <c r="K44" i="1"/>
  <c r="H76" i="1"/>
  <c r="I76" i="1"/>
  <c r="J76" i="1"/>
  <c r="K76" i="1"/>
  <c r="H18" i="1"/>
  <c r="I18" i="1"/>
  <c r="J18" i="1"/>
  <c r="K18" i="1"/>
  <c r="H56" i="1"/>
  <c r="I56" i="1"/>
  <c r="J56" i="1"/>
  <c r="K56" i="1"/>
  <c r="H78" i="1"/>
  <c r="I78" i="1"/>
  <c r="J78" i="1"/>
  <c r="K78" i="1"/>
  <c r="H120" i="1"/>
  <c r="I120" i="1"/>
  <c r="J120" i="1"/>
  <c r="K120" i="1"/>
  <c r="H41" i="1"/>
  <c r="I41" i="1"/>
  <c r="J41" i="1"/>
  <c r="K41" i="1"/>
  <c r="H92" i="1"/>
  <c r="I92" i="1"/>
  <c r="J92" i="1"/>
  <c r="K92" i="1"/>
  <c r="H8" i="1"/>
  <c r="I8" i="1"/>
  <c r="J8" i="1"/>
  <c r="K8" i="1"/>
  <c r="H102" i="1"/>
  <c r="I102" i="1"/>
  <c r="J102" i="1"/>
  <c r="K102" i="1"/>
  <c r="H121" i="1"/>
  <c r="I121" i="1"/>
  <c r="J121" i="1"/>
  <c r="K121" i="1"/>
  <c r="H38" i="1"/>
  <c r="I38" i="1"/>
  <c r="J38" i="1"/>
  <c r="K38" i="1"/>
  <c r="H54" i="1"/>
  <c r="I54" i="1"/>
  <c r="J54" i="1"/>
  <c r="K54" i="1"/>
  <c r="H85" i="1"/>
  <c r="I85" i="1"/>
  <c r="J85" i="1"/>
  <c r="K85" i="1"/>
  <c r="H63" i="1"/>
  <c r="I63" i="1"/>
  <c r="J63" i="1"/>
  <c r="K63" i="1"/>
  <c r="H57" i="1"/>
  <c r="I57" i="1"/>
  <c r="J57" i="1"/>
  <c r="K57" i="1"/>
  <c r="H122" i="1"/>
  <c r="I122" i="1"/>
  <c r="J122" i="1"/>
  <c r="K122" i="1"/>
  <c r="H107" i="1"/>
  <c r="I107" i="1"/>
  <c r="J107" i="1"/>
  <c r="K107" i="1"/>
  <c r="H47" i="1"/>
  <c r="I47" i="1"/>
  <c r="J47" i="1"/>
  <c r="K47" i="1"/>
  <c r="H42" i="1"/>
  <c r="I42" i="1"/>
  <c r="J42" i="1"/>
  <c r="K42" i="1"/>
  <c r="H91" i="1"/>
  <c r="I91" i="1"/>
  <c r="J91" i="1"/>
  <c r="K91" i="1"/>
  <c r="H27" i="1"/>
  <c r="I27" i="1"/>
  <c r="J27" i="1"/>
  <c r="K27" i="1"/>
  <c r="H87" i="1"/>
  <c r="I87" i="1"/>
  <c r="J87" i="1"/>
  <c r="K87" i="1"/>
  <c r="H36" i="1"/>
  <c r="I36" i="1"/>
  <c r="J36" i="1"/>
  <c r="K36" i="1"/>
  <c r="H104" i="1"/>
  <c r="I104" i="1"/>
  <c r="J104" i="1"/>
  <c r="K104" i="1"/>
  <c r="H106" i="1"/>
  <c r="I106" i="1"/>
  <c r="J106" i="1"/>
  <c r="K106" i="1"/>
  <c r="H67" i="1"/>
  <c r="I67" i="1"/>
  <c r="J67" i="1"/>
  <c r="K67" i="1"/>
  <c r="H12" i="1"/>
  <c r="I12" i="1"/>
  <c r="J12" i="1"/>
  <c r="K12" i="1"/>
  <c r="H118" i="1"/>
  <c r="I118" i="1"/>
  <c r="J118" i="1"/>
  <c r="K118" i="1"/>
  <c r="H29" i="1"/>
  <c r="I29" i="1"/>
  <c r="J29" i="1"/>
  <c r="K29" i="1"/>
  <c r="H20" i="1"/>
  <c r="I20" i="1"/>
  <c r="J20" i="1"/>
  <c r="K20" i="1"/>
  <c r="H21" i="1"/>
  <c r="I21" i="1"/>
  <c r="J21" i="1"/>
  <c r="K21" i="1"/>
  <c r="H40" i="1"/>
  <c r="I40" i="1"/>
  <c r="J40" i="1"/>
  <c r="K40" i="1"/>
  <c r="H7" i="1"/>
  <c r="I7" i="1"/>
  <c r="J7" i="1"/>
  <c r="K7" i="1"/>
  <c r="H115" i="1"/>
  <c r="I115" i="1"/>
  <c r="J115" i="1"/>
  <c r="K115" i="1"/>
  <c r="H64" i="1"/>
  <c r="I64" i="1"/>
  <c r="J64" i="1"/>
  <c r="K64" i="1"/>
  <c r="H94" i="1"/>
  <c r="I94" i="1"/>
  <c r="J94" i="1"/>
  <c r="K94" i="1"/>
  <c r="H37" i="1"/>
  <c r="I37" i="1"/>
  <c r="J37" i="1"/>
  <c r="K37" i="1"/>
  <c r="H35" i="1"/>
  <c r="I35" i="1"/>
  <c r="J35" i="1"/>
  <c r="K35" i="1"/>
  <c r="H58" i="1"/>
  <c r="I58" i="1"/>
  <c r="J58" i="1"/>
  <c r="K58" i="1"/>
  <c r="H79" i="1"/>
  <c r="I79" i="1"/>
  <c r="J79" i="1"/>
  <c r="K79" i="1"/>
  <c r="H77" i="1"/>
  <c r="I77" i="1"/>
  <c r="J77" i="1"/>
  <c r="K77" i="1"/>
  <c r="H17" i="1"/>
  <c r="I17" i="1"/>
  <c r="J17" i="1"/>
  <c r="K17" i="1"/>
  <c r="H97" i="1"/>
  <c r="I97" i="1"/>
  <c r="J97" i="1"/>
  <c r="K97" i="1"/>
  <c r="H75" i="1"/>
  <c r="I75" i="1"/>
  <c r="J75" i="1"/>
  <c r="K75" i="1"/>
  <c r="H108" i="1"/>
  <c r="I108" i="1"/>
  <c r="J108" i="1"/>
  <c r="K108" i="1"/>
  <c r="H33" i="1"/>
  <c r="I33" i="1"/>
  <c r="J33" i="1"/>
  <c r="K33" i="1"/>
  <c r="H9" i="1"/>
  <c r="I9" i="1"/>
  <c r="J9" i="1"/>
  <c r="K9" i="1"/>
  <c r="H34" i="1"/>
  <c r="I34" i="1"/>
  <c r="J34" i="1"/>
  <c r="K34" i="1"/>
  <c r="H124" i="1"/>
  <c r="I124" i="1"/>
  <c r="J124" i="1"/>
  <c r="K124" i="1"/>
  <c r="H13" i="1"/>
  <c r="I13" i="1"/>
  <c r="J13" i="1"/>
  <c r="K13" i="1"/>
  <c r="H6" i="1"/>
  <c r="I6" i="1"/>
  <c r="J6" i="1"/>
  <c r="K6" i="1"/>
  <c r="H89" i="1"/>
  <c r="I89" i="1"/>
  <c r="J89" i="1"/>
  <c r="K89" i="1"/>
  <c r="H59" i="1"/>
  <c r="I59" i="1"/>
  <c r="J59" i="1"/>
  <c r="K59" i="1"/>
  <c r="H81" i="1"/>
  <c r="I81" i="1"/>
  <c r="J81" i="1"/>
  <c r="K81" i="1"/>
  <c r="H72" i="1"/>
  <c r="I72" i="1"/>
  <c r="J72" i="1"/>
  <c r="K72" i="1"/>
  <c r="H96" i="1"/>
  <c r="I96" i="1"/>
  <c r="J96" i="1"/>
  <c r="K96" i="1"/>
  <c r="H11" i="1"/>
  <c r="I11" i="1"/>
  <c r="J11" i="1"/>
  <c r="K11" i="1"/>
  <c r="H114" i="1"/>
  <c r="I114" i="1"/>
  <c r="J114" i="1"/>
  <c r="K114" i="1"/>
  <c r="H86" i="1"/>
  <c r="I86" i="1"/>
  <c r="J86" i="1"/>
  <c r="K86" i="1"/>
  <c r="H95" i="1"/>
  <c r="I95" i="1"/>
  <c r="J95" i="1"/>
  <c r="K95" i="1"/>
  <c r="H26" i="1"/>
  <c r="I26" i="1"/>
  <c r="J26" i="1"/>
  <c r="K26" i="1"/>
  <c r="H113" i="1"/>
  <c r="I113" i="1"/>
  <c r="J113" i="1"/>
  <c r="K113" i="1"/>
  <c r="H117" i="1"/>
  <c r="I117" i="1"/>
  <c r="J117" i="1"/>
  <c r="K117" i="1"/>
  <c r="H71" i="1"/>
  <c r="I71" i="1"/>
  <c r="J71" i="1"/>
  <c r="K71" i="1"/>
  <c r="H123" i="1"/>
  <c r="I123" i="1"/>
  <c r="J123" i="1"/>
  <c r="K123" i="1"/>
  <c r="H105" i="1"/>
  <c r="I105" i="1"/>
  <c r="J105" i="1"/>
  <c r="K105" i="1"/>
  <c r="H19" i="1"/>
  <c r="I19" i="1"/>
  <c r="J19" i="1"/>
  <c r="K19" i="1"/>
  <c r="H101" i="1"/>
  <c r="I101" i="1"/>
  <c r="J101" i="1"/>
  <c r="K101" i="1"/>
  <c r="H88" i="1"/>
  <c r="I88" i="1"/>
  <c r="J88" i="1"/>
  <c r="K88" i="1"/>
  <c r="H112" i="1"/>
  <c r="I112" i="1"/>
  <c r="J112" i="1"/>
  <c r="K112" i="1"/>
  <c r="H49" i="1"/>
  <c r="I49" i="1"/>
  <c r="J49" i="1"/>
  <c r="K49" i="1"/>
  <c r="H60" i="1"/>
  <c r="I60" i="1"/>
  <c r="J60" i="1"/>
  <c r="K60" i="1"/>
  <c r="H14" i="1"/>
  <c r="I14" i="1"/>
  <c r="J14" i="1"/>
  <c r="K14" i="1"/>
  <c r="H25" i="1"/>
  <c r="I25" i="1"/>
  <c r="J25" i="1"/>
  <c r="K25" i="1"/>
  <c r="H50" i="1"/>
  <c r="I50" i="1"/>
  <c r="J50" i="1"/>
  <c r="K50" i="1"/>
  <c r="H53" i="1"/>
  <c r="I53" i="1"/>
  <c r="J53" i="1"/>
  <c r="K53" i="1"/>
  <c r="H109" i="1"/>
  <c r="I109" i="1"/>
  <c r="J109" i="1"/>
  <c r="K109" i="1"/>
  <c r="H31" i="1"/>
  <c r="I31" i="1"/>
  <c r="J31" i="1"/>
  <c r="K31" i="1"/>
  <c r="H70" i="1"/>
  <c r="I70" i="1"/>
  <c r="J70" i="1"/>
  <c r="K70" i="1"/>
  <c r="H45" i="1"/>
  <c r="I45" i="1"/>
  <c r="J45" i="1"/>
  <c r="K45" i="1"/>
  <c r="H111" i="1"/>
  <c r="I111" i="1"/>
  <c r="J111" i="1"/>
  <c r="K111" i="1"/>
  <c r="H61" i="1"/>
  <c r="I61" i="1"/>
  <c r="J61" i="1"/>
  <c r="K61" i="1"/>
  <c r="H10" i="1"/>
  <c r="I10" i="1"/>
  <c r="J10" i="1"/>
  <c r="K10" i="1"/>
  <c r="H22" i="1"/>
  <c r="I22" i="1"/>
  <c r="J22" i="1"/>
  <c r="K22" i="1"/>
  <c r="H48" i="1"/>
  <c r="I48" i="1"/>
  <c r="J48" i="1"/>
  <c r="K48" i="1"/>
  <c r="H55" i="1"/>
  <c r="I55" i="1"/>
  <c r="J55" i="1"/>
  <c r="K55" i="1"/>
  <c r="H46" i="1"/>
  <c r="I46" i="1"/>
  <c r="J46" i="1"/>
  <c r="K46" i="1"/>
  <c r="H28" i="1"/>
  <c r="I28" i="1"/>
  <c r="J28" i="1"/>
  <c r="K28" i="1"/>
  <c r="H5" i="1"/>
  <c r="I5" i="1"/>
  <c r="J5" i="1"/>
  <c r="K5" i="1"/>
  <c r="H30" i="1"/>
  <c r="I30" i="1"/>
  <c r="J30" i="1"/>
  <c r="K30" i="1"/>
  <c r="H110" i="1"/>
  <c r="I110" i="1"/>
  <c r="J110" i="1"/>
  <c r="K110" i="1"/>
  <c r="H73" i="1"/>
  <c r="I73" i="1"/>
  <c r="J73" i="1"/>
  <c r="K73" i="1"/>
  <c r="H43" i="1"/>
  <c r="I43" i="1"/>
  <c r="J43" i="1"/>
  <c r="K43" i="1"/>
  <c r="H83" i="1"/>
  <c r="I83" i="1"/>
  <c r="J83" i="1"/>
  <c r="K83" i="1"/>
  <c r="H23" i="1"/>
  <c r="I23" i="1"/>
  <c r="J23" i="1"/>
  <c r="K23" i="1"/>
  <c r="H62" i="1"/>
  <c r="I62" i="1"/>
  <c r="J62" i="1"/>
  <c r="K62" i="1"/>
  <c r="H98" i="1"/>
  <c r="I98" i="1"/>
  <c r="J98" i="1"/>
  <c r="K98" i="1"/>
  <c r="H24" i="1"/>
  <c r="I24" i="1"/>
  <c r="J24" i="1"/>
  <c r="K24" i="1"/>
  <c r="H93" i="1"/>
  <c r="I93" i="1"/>
  <c r="J93" i="1"/>
  <c r="K93" i="1"/>
  <c r="H103" i="1"/>
  <c r="I103" i="1"/>
  <c r="J103" i="1"/>
  <c r="K103" i="1"/>
  <c r="A20" i="1" l="1"/>
  <c r="F20" i="1"/>
  <c r="G20" i="1"/>
  <c r="A21" i="1"/>
  <c r="F21" i="1"/>
  <c r="G21" i="1"/>
  <c r="A56" i="1"/>
  <c r="F56" i="1"/>
  <c r="G56" i="1"/>
  <c r="A67" i="1"/>
  <c r="F67" i="1"/>
  <c r="G67" i="1"/>
  <c r="A57" i="1"/>
  <c r="F57" i="1"/>
  <c r="G57" i="1"/>
  <c r="A5" i="1"/>
  <c r="F5" i="1"/>
  <c r="A6" i="1"/>
  <c r="F6" i="1"/>
  <c r="A7" i="1"/>
  <c r="F7" i="1"/>
  <c r="A8" i="1"/>
  <c r="F8" i="1"/>
  <c r="G8" i="1"/>
  <c r="A26" i="1"/>
  <c r="F26" i="1"/>
  <c r="A27" i="1"/>
  <c r="F27" i="1"/>
  <c r="G27" i="1"/>
  <c r="A28" i="1"/>
  <c r="F28" i="1"/>
  <c r="A29" i="1"/>
  <c r="F29" i="1"/>
  <c r="G29" i="1"/>
  <c r="A30" i="1"/>
  <c r="F30" i="1"/>
  <c r="A31" i="1"/>
  <c r="F31" i="1"/>
  <c r="A32" i="1"/>
  <c r="F32" i="1"/>
  <c r="G32" i="1"/>
  <c r="A91" i="1" l="1"/>
  <c r="F91" i="1"/>
  <c r="G91" i="1"/>
  <c r="A33" i="1"/>
  <c r="F33" i="1"/>
  <c r="A34" i="1"/>
  <c r="F34" i="1"/>
  <c r="A35" i="1"/>
  <c r="F35" i="1"/>
  <c r="A36" i="1"/>
  <c r="F36" i="1"/>
  <c r="G36" i="1"/>
  <c r="A37" i="1"/>
  <c r="F37" i="1"/>
  <c r="A53" i="1"/>
  <c r="F53" i="1"/>
  <c r="A45" i="1"/>
  <c r="F45" i="1"/>
  <c r="A60" i="1"/>
  <c r="F60" i="1"/>
  <c r="A46" i="1"/>
  <c r="F46" i="1"/>
  <c r="A102" i="1"/>
  <c r="F102" i="1"/>
  <c r="G102" i="1"/>
  <c r="A61" i="1"/>
  <c r="F61" i="1"/>
  <c r="A103" i="1"/>
  <c r="F103" i="1"/>
  <c r="A115" i="1" l="1"/>
  <c r="F115" i="1"/>
  <c r="A58" i="1"/>
  <c r="F58" i="1"/>
  <c r="A59" i="1"/>
  <c r="F59" i="1"/>
  <c r="A9" i="1"/>
  <c r="F9" i="1"/>
  <c r="A104" i="1"/>
  <c r="F104" i="1"/>
  <c r="G104" i="1"/>
  <c r="A71" i="1"/>
  <c r="F71" i="1"/>
  <c r="A10" i="1"/>
  <c r="F10" i="1"/>
  <c r="A72" i="1"/>
  <c r="F72" i="1"/>
  <c r="A105" i="1"/>
  <c r="F105" i="1"/>
  <c r="A47" i="1"/>
  <c r="F47" i="1"/>
  <c r="G47" i="1"/>
  <c r="A38" i="1"/>
  <c r="F38" i="1"/>
  <c r="G38" i="1"/>
  <c r="A98" i="1"/>
  <c r="F98" i="1"/>
  <c r="A39" i="1"/>
  <c r="F39" i="1"/>
  <c r="G39" i="1"/>
  <c r="A40" i="1"/>
  <c r="F40" i="1"/>
  <c r="A55" i="1"/>
  <c r="F55" i="1"/>
  <c r="A70" i="1"/>
  <c r="F70" i="1"/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97" i="1" l="1"/>
  <c r="A73" i="1"/>
  <c r="A48" i="1"/>
  <c r="A99" i="1"/>
  <c r="F97" i="1"/>
  <c r="F73" i="1"/>
  <c r="F48" i="1"/>
  <c r="F99" i="1"/>
  <c r="G99" i="1"/>
  <c r="F92" i="1" l="1"/>
  <c r="G92" i="1"/>
  <c r="F116" i="1"/>
  <c r="G116" i="1"/>
  <c r="F86" i="1"/>
  <c r="F87" i="1"/>
  <c r="G87" i="1"/>
  <c r="F117" i="1"/>
  <c r="F118" i="1"/>
  <c r="G118" i="1"/>
  <c r="F41" i="1"/>
  <c r="G41" i="1"/>
  <c r="F42" i="1"/>
  <c r="G42" i="1"/>
  <c r="F90" i="1"/>
  <c r="G90" i="1"/>
  <c r="A92" i="1"/>
  <c r="A116" i="1"/>
  <c r="A86" i="1"/>
  <c r="A87" i="1"/>
  <c r="A117" i="1"/>
  <c r="A118" i="1"/>
  <c r="A41" i="1"/>
  <c r="A42" i="1"/>
  <c r="A90" i="1"/>
  <c r="F74" i="1" l="1"/>
  <c r="G74" i="1"/>
  <c r="F75" i="1"/>
  <c r="F76" i="1"/>
  <c r="G76" i="1"/>
  <c r="F77" i="1"/>
  <c r="F94" i="1"/>
  <c r="F78" i="1"/>
  <c r="G78" i="1"/>
  <c r="F119" i="1"/>
  <c r="G119" i="1"/>
  <c r="F120" i="1"/>
  <c r="G120" i="1"/>
  <c r="F106" i="1"/>
  <c r="G106" i="1"/>
  <c r="F107" i="1"/>
  <c r="G107" i="1"/>
  <c r="F121" i="1"/>
  <c r="G121" i="1"/>
  <c r="F122" i="1"/>
  <c r="G122" i="1"/>
  <c r="F123" i="1"/>
  <c r="F79" i="1"/>
  <c r="F80" i="1"/>
  <c r="G80" i="1"/>
  <c r="F11" i="1"/>
  <c r="F93" i="1"/>
  <c r="F49" i="1"/>
  <c r="F81" i="1"/>
  <c r="F95" i="1"/>
  <c r="F108" i="1"/>
  <c r="F62" i="1"/>
  <c r="F43" i="1"/>
  <c r="F44" i="1"/>
  <c r="G44" i="1"/>
  <c r="F109" i="1"/>
  <c r="F50" i="1"/>
  <c r="F110" i="1"/>
  <c r="F111" i="1"/>
  <c r="A111" i="1"/>
  <c r="A74" i="1"/>
  <c r="A75" i="1"/>
  <c r="A76" i="1"/>
  <c r="A77" i="1"/>
  <c r="A94" i="1"/>
  <c r="A78" i="1"/>
  <c r="A119" i="1"/>
  <c r="A120" i="1"/>
  <c r="A106" i="1"/>
  <c r="A107" i="1"/>
  <c r="A121" i="1"/>
  <c r="A122" i="1"/>
  <c r="A123" i="1"/>
  <c r="A79" i="1"/>
  <c r="A80" i="1"/>
  <c r="A11" i="1"/>
  <c r="A93" i="1"/>
  <c r="A49" i="1"/>
  <c r="A81" i="1"/>
  <c r="A95" i="1"/>
  <c r="A108" i="1"/>
  <c r="A62" i="1"/>
  <c r="A43" i="1"/>
  <c r="A44" i="1"/>
  <c r="A109" i="1"/>
  <c r="A50" i="1"/>
  <c r="A110" i="1"/>
  <c r="F82" i="1" l="1"/>
  <c r="G82" i="1"/>
  <c r="H82" i="1"/>
  <c r="I82" i="1"/>
  <c r="J82" i="1"/>
  <c r="K82" i="1"/>
  <c r="F101" i="1"/>
  <c r="F83" i="1"/>
  <c r="F84" i="1"/>
  <c r="G84" i="1"/>
  <c r="F100" i="1"/>
  <c r="G100" i="1"/>
  <c r="A82" i="1"/>
  <c r="A101" i="1"/>
  <c r="A83" i="1"/>
  <c r="A84" i="1"/>
  <c r="A100" i="1"/>
  <c r="F12" i="1" l="1"/>
  <c r="G12" i="1"/>
  <c r="F112" i="1"/>
  <c r="F113" i="1"/>
  <c r="F124" i="1"/>
  <c r="A12" i="1"/>
  <c r="A112" i="1"/>
  <c r="A113" i="1"/>
  <c r="A124" i="1"/>
  <c r="F63" i="1" l="1"/>
  <c r="G63" i="1"/>
  <c r="F13" i="1"/>
  <c r="A63" i="1"/>
  <c r="A13" i="1"/>
  <c r="G54" i="1" l="1"/>
  <c r="F114" i="1"/>
  <c r="F22" i="1"/>
  <c r="F54" i="1"/>
  <c r="A114" i="1"/>
  <c r="A22" i="1"/>
  <c r="A54" i="1"/>
  <c r="A88" i="1" l="1"/>
  <c r="A89" i="1"/>
  <c r="F88" i="1"/>
  <c r="F89" i="1"/>
  <c r="F14" i="1" l="1"/>
  <c r="A14" i="1"/>
  <c r="F15" i="1" l="1"/>
  <c r="G15" i="1"/>
  <c r="A15" i="1"/>
  <c r="F16" i="1" l="1"/>
  <c r="G16" i="1"/>
  <c r="A16" i="1"/>
  <c r="F64" i="1" l="1"/>
  <c r="A64" i="1"/>
  <c r="F17" i="1"/>
  <c r="F85" i="1"/>
  <c r="G85" i="1"/>
  <c r="A17" i="1"/>
  <c r="A85" i="1"/>
  <c r="A96" i="1" l="1"/>
  <c r="F96" i="1"/>
  <c r="F18" i="1" l="1"/>
  <c r="G18" i="1"/>
  <c r="F19" i="1"/>
  <c r="A18" i="1"/>
  <c r="A19" i="1"/>
  <c r="J1" i="16" l="1"/>
  <c r="H1" i="16"/>
  <c r="F23" i="1"/>
  <c r="F24" i="1"/>
  <c r="A23" i="1"/>
  <c r="A24" i="1"/>
  <c r="I7" i="16" l="1"/>
  <c r="I2" i="16"/>
  <c r="I4" i="16"/>
  <c r="I6" i="16"/>
  <c r="I1" i="16" l="1"/>
  <c r="I5" i="16" s="1"/>
  <c r="I3" i="16"/>
  <c r="G7" i="16"/>
  <c r="A25" i="1" l="1"/>
  <c r="F2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<sst xmlns="http://schemas.openxmlformats.org/spreadsheetml/2006/main" count="13738" uniqueCount="2678">
  <si>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</si>
  <si>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</si>
  <si>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</si>
  <si>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</si>
  <si>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</si>
  <si>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</si>
  <si>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</si>
  <si>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</si>
  <si>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</si>
  <si>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</si>
  <si>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</si>
  <si>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</si>
  <si>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</si>
  <si>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</si>
  <si>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</si>
  <si>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</si>
  <si>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</si>
  <si>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</si>
  <si>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</si>
  <si>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</si>
  <si>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</si>
  <si>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</si>
  <si>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</si>
  <si>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</si>
  <si>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</si>
  <si>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</si>
  <si>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</si>
  <si>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</si>
  <si>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</si>
  <si>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</si>
  <si>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</si>
  <si>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</si>
  <si>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</si>
  <si>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</si>
  <si>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</si>
  <si>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</si>
  <si>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</si>
  <si>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</si>
  <si>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</si>
  <si>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</si>
  <si>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</si>
  <si>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</si>
  <si>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</si>
  <si>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</si>
  <si>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</si>
  <si>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</si>
  <si>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</si>
  <si>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</si>
  <si>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</si>
  <si>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</si>
  <si>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</si>
  <si>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</si>
  <si>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</si>
  <si>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</si>
  <si>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</si>
  <si>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</si>
  <si>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</si>
  <si>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</si>
  <si>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</si>
  <si>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</si>
  <si>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</si>
  <si>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</si>
  <si>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</si>
  <si>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</si>
  <si>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</si>
  <si>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</si>
  <si>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</si>
  <si>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</si>
  <si>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</si>
  <si>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</si>
  <si>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</si>
  <si>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</si>
  <si>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</si>
  <si>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</si>
  <si>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</si>
  <si>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</si>
  <si>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</si>
  <si>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</si>
  <si>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</si>
  <si>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</si>
  <si>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</si>
  <si>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</si>
  <si>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</si>
  <si>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</si>
  <si>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</si>
  <si>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</si>
  <si>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</si>
  <si>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</si>
  <si>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</si>
  <si>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</si>
  <si>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</si>
  <si>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</si>
  <si>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</si>
  <si>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</si>
  <si>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</si>
  <si>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</si>
  <si>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</si>
  <si>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</si>
  <si>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</si>
  <si>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</si>
  <si>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</si>
  <si>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</si>
  <si>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</si>
  <si>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</si>
  <si>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</si>
  <si>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</si>
  <si>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</si>
  <si>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</si>
  <si>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</si>
  <si>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</si>
  <si>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</si>
  <si>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</si>
  <si>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</si>
  <si>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</si>
  <si>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</si>
  <si>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</si>
  <si>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</si>
  <si>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</si>
  <si>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</si>
  <si>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</si>
  <si>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</si>
  <si>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</si>
  <si>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</si>
  <si>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</si>
  <si>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</si>
  <si>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</si>
  <si>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</si>
  <si>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</si>
  <si>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</si>
  <si>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</si>
  <si>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</si>
  <si>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</si>
  <si>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</si>
  <si>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</si>
  <si>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</si>
  <si>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</si>
  <si>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</si>
  <si>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</si>
  <si>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</si>
  <si>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</si>
  <si>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</si>
  <si>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</si>
  <si>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</si>
  <si>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</si>
  <si>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</si>
  <si>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</si>
  <si>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</si>
  <si>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</si>
  <si>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</si>
  <si>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</si>
  <si>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</si>
  <si>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</si>
  <si>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</si>
  <si>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</si>
  <si>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</si>
  <si>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</si>
  <si>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</si>
  <si>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</si>
  <si>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</si>
  <si>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</si>
  <si>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</si>
  <si>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</si>
  <si>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</si>
  <si>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</si>
  <si>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</si>
  <si>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</si>
  <si>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</si>
  <si>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</si>
  <si>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</si>
  <si>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</si>
  <si>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</si>
  <si>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</si>
  <si>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</si>
  <si>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</si>
  <si>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</si>
  <si>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</si>
  <si>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</si>
  <si>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</si>
  <si>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</si>
  <si>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</si>
  <si>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</si>
  <si>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</si>
  <si>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</si>
  <si>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</si>
  <si>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</si>
  <si>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</si>
  <si>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</si>
  <si>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</si>
  <si>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</si>
  <si>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</si>
  <si>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</si>
  <si>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</si>
  <si>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</si>
  <si>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</si>
  <si>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</si>
  <si>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</si>
  <si>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</si>
  <si>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</si>
  <si>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</si>
  <si>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</si>
  <si>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</si>
  <si>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</si>
  <si>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</si>
  <si>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</si>
  <si>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</si>
  <si>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</si>
  <si>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</si>
  <si>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</si>
  <si>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</si>
  <si>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</si>
  <si>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</si>
  <si>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</si>
  <si>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</si>
  <si>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</si>
  <si>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</si>
  <si>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</si>
  <si>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</si>
  <si>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</si>
  <si>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</si>
  <si>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</si>
  <si>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</si>
  <si>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</si>
  <si>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</si>
  <si>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</si>
  <si>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</si>
  <si>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</si>
  <si>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</si>
  <si>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</si>
  <si>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</si>
  <si>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</si>
  <si>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</si>
  <si>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</si>
  <si>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</si>
  <si>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</si>
  <si>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</si>
  <si>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</si>
  <si>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</si>
  <si>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</si>
  <si>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</si>
  <si>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</si>
  <si>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</si>
  <si>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</si>
  <si>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</si>
  <si>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</si>
  <si>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</si>
  <si>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</si>
  <si>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</si>
  <si>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</si>
  <si>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</si>
  <si>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</si>
  <si>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</si>
  <si>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</si>
  <si>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</si>
  <si>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</si>
  <si>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</si>
  <si>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</si>
  <si>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</si>
  <si>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</si>
  <si>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</si>
  <si>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</si>
  <si>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</si>
  <si>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</si>
  <si>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</si>
  <si>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</si>
  <si>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</si>
  <si>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</si>
  <si>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</si>
  <si>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</si>
  <si>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</si>
  <si>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</si>
  <si>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</si>
  <si>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</si>
  <si>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</si>
  <si>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</si>
  <si>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</si>
  <si>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</si>
  <si>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</si>
  <si>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</si>
  <si>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</si>
  <si>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</si>
  <si>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</si>
  <si>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</si>
  <si>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</si>
  <si>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</si>
  <si>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</si>
  <si>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</si>
  <si>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</si>
  <si>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</si>
  <si>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</si>
  <si>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</si>
  <si>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</si>
  <si>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</si>
  <si>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</si>
  <si>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</si>
  <si>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</si>
  <si>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</si>
  <si>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</si>
  <si>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</si>
  <si>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</si>
  <si>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</si>
  <si>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</si>
  <si>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</si>
  <si>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</si>
  <si>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</si>
  <si>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</si>
  <si>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</si>
  <si>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</si>
  <si>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</si>
  <si>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</si>
  <si>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</si>
  <si>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</si>
  <si>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</si>
  <si>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</si>
  <si>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</si>
  <si>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</si>
  <si>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</si>
  <si>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</si>
  <si>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</si>
  <si>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</si>
  <si>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</si>
  <si>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</si>
  <si>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</si>
  <si>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</si>
  <si>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</si>
  <si>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</si>
  <si>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</si>
  <si>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</si>
  <si>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</si>
  <si>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</si>
  <si>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</si>
  <si>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</si>
  <si>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</si>
  <si>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</si>
  <si>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</si>
  <si>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</si>
  <si>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</si>
  <si>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</si>
  <si>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</si>
  <si>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</si>
  <si>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</si>
  <si>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</si>
  <si>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</si>
  <si>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</si>
  <si>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</si>
  <si>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</si>
  <si>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</si>
  <si>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</si>
  <si>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</si>
  <si>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</si>
  <si>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</si>
  <si>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</si>
  <si>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</si>
  <si>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</si>
  <si>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</si>
  <si>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</si>
  <si>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</si>
  <si>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</si>
  <si>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</si>
  <si>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</si>
  <si>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</si>
  <si>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</si>
  <si>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</si>
  <si>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</si>
  <si>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</si>
  <si>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</si>
  <si>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</si>
  <si>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</si>
  <si>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</si>
  <si>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</si>
  <si>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</si>
  <si>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</si>
  <si>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</si>
  <si>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</si>
  <si>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</si>
  <si>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</si>
  <si>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</si>
  <si>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</si>
  <si>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</si>
  <si>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</si>
  <si>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</si>
  <si>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</si>
  <si>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</si>
  <si>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</si>
  <si>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</si>
  <si>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</si>
  <si>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</si>
  <si>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</si>
  <si>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</si>
  <si>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</si>
  <si>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</si>
  <si>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</si>
  <si>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</si>
  <si>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</si>
  <si>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</si>
  <si>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</si>
  <si>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</si>
  <si>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</si>
  <si>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</si>
  <si>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</si>
  <si>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</si>
  <si>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</si>
  <si>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</si>
  <si>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</si>
  <si>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</si>
  <si>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</si>
  <si>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</si>
  <si>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</si>
  <si>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</si>
  <si>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</si>
  <si>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</si>
  <si>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</si>
  <si>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</si>
  <si>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</si>
  <si>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</si>
  <si>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</si>
  <si>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</si>
  <si>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</si>
  <si>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</si>
  <si>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</si>
  <si>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</si>
  <si>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</si>
  <si>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</si>
  <si>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</si>
  <si>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</si>
  <si>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</si>
  <si>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</si>
  <si>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</si>
  <si>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</si>
  <si>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</si>
  <si>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</si>
  <si>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</si>
  <si>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</si>
  <si>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</si>
  <si>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</si>
  <si>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</si>
  <si>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</si>
  <si>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</si>
  <si>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</si>
  <si>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</si>
  <si>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</si>
  <si>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</si>
  <si>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</si>
  <si>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</si>
  <si>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</si>
  <si>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</si>
  <si>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</si>
  <si>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</si>
  <si>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</si>
  <si>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</si>
  <si>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</si>
  <si>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</si>
  <si>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</si>
  <si>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</si>
  <si>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</si>
  <si>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</si>
  <si>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</si>
  <si>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</si>
  <si>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</si>
  <si>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</si>
  <si>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</si>
  <si>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</si>
  <si>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</si>
  <si>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</si>
  <si>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</si>
  <si>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</si>
  <si>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</si>
  <si>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</si>
  <si>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</si>
  <si>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</si>
  <si>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</si>
  <si>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</si>
  <si>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</si>
  <si>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</si>
  <si>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</si>
  <si>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</si>
  <si>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</si>
  <si>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</si>
  <si>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</si>
  <si>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</si>
  <si>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</si>
  <si>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</si>
  <si>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</si>
  <si>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</si>
  <si>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</si>
  <si>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</si>
  <si>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</si>
  <si>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</si>
  <si>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</si>
  <si>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</si>
  <si>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</si>
  <si>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</si>
  <si>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</si>
  <si>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</si>
  <si>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</si>
  <si>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</si>
  <si>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</si>
  <si>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</si>
  <si>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</si>
  <si>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</si>
  <si>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</si>
  <si>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</si>
  <si>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</si>
  <si>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</si>
  <si>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</si>
  <si>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</si>
  <si>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</si>
  <si>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</si>
  <si>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</si>
  <si>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</si>
  <si>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</si>
  <si>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</si>
  <si>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</si>
  <si>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</si>
  <si>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</si>
  <si>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</si>
  <si>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</si>
  <si>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</si>
  <si>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</si>
  <si>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</si>
  <si>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</si>
  <si>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</si>
  <si>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</si>
  <si>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</si>
  <si>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</si>
  <si>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</si>
  <si>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</si>
  <si>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</si>
  <si>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</si>
  <si>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</si>
  <si>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</si>
  <si>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</si>
  <si>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</si>
  <si>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</si>
  <si>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</si>
  <si>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</si>
  <si>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</si>
  <si>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</si>
  <si>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</si>
  <si>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</si>
  <si>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</si>
  <si>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</si>
  <si>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</si>
  <si>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</si>
  <si>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</si>
  <si>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</si>
  <si>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</si>
  <si>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</si>
  <si>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</si>
  <si>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</si>
  <si>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</si>
  <si>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</si>
  <si>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</si>
  <si>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</si>
  <si>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</si>
  <si>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</si>
  <si>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</si>
  <si>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</si>
  <si>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</si>
  <si>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</si>
  <si>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</si>
  <si>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</si>
  <si>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</si>
  <si>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</si>
  <si>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</si>
  <si>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</si>
  <si>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</si>
  <si>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</si>
  <si>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</si>
  <si>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</si>
  <si>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</si>
  <si>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</si>
  <si>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</si>
  <si>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</si>
  <si>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</si>
  <si>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</si>
  <si>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</si>
  <si>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</si>
  <si>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</si>
  <si>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</si>
  <si>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</si>
  <si>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</si>
  <si>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</si>
  <si>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</si>
  <si>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</si>
  <si>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</si>
  <si>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</si>
  <si>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</si>
  <si>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</si>
  <si>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</si>
  <si>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</si>
  <si>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</si>
  <si>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</si>
  <si>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</si>
  <si>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</si>
  <si>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</si>
  <si>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</si>
  <si>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</si>
  <si>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</si>
  <si>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</si>
  <si>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</si>
  <si>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</si>
  <si>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</si>
  <si>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</si>
  <si>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</si>
  <si>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</si>
  <si>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</si>
  <si>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</si>
  <si>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</si>
  <si>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</si>
  <si>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</si>
  <si>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</si>
  <si>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</si>
  <si>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</si>
  <si>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</si>
  <si>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</si>
  <si>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</si>
  <si>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</si>
  <si>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</si>
  <si>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</si>
  <si>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</si>
  <si>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</si>
  <si>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</si>
  <si>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</si>
  <si>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</si>
  <si>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</si>
  <si>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</si>
  <si>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</si>
  <si>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</si>
  <si>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</si>
  <si>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</si>
  <si>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</si>
  <si>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</si>
  <si>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</si>
  <si>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</si>
  <si>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</si>
  <si>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</si>
  <si>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</si>
  <si>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</si>
  <si>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</si>
  <si>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</si>
  <si>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</si>
  <si>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</si>
  <si>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</si>
  <si>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</si>
  <si>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</si>
  <si>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</si>
  <si>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</si>
  <si>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</si>
  <si>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</si>
  <si>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</si>
  <si>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</si>
  <si>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</si>
  <si>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</si>
  <si>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</si>
  <si>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</si>
  <si>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</si>
  <si>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</si>
  <si>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</si>
  <si>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</si>
  <si>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</si>
  <si>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</si>
  <si>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</si>
  <si>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</si>
  <si>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</si>
  <si>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</si>
  <si>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</si>
  <si>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</si>
  <si>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</si>
  <si>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</si>
  <si>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</si>
  <si>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</si>
  <si>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</si>
  <si>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</si>
  <si>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</si>
  <si>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</si>
  <si>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</si>
  <si>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</si>
  <si>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</si>
  <si>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</si>
  <si>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</si>
  <si>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</si>
  <si>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</si>
  <si>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</si>
  <si>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</si>
  <si>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</si>
  <si>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</si>
  <si>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</si>
  <si>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</si>
  <si>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</si>
  <si>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</si>
  <si>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</si>
  <si>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</si>
  <si>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</si>
  <si>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</si>
  <si>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</si>
  <si>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</si>
  <si>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</si>
  <si>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</si>
  <si>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</si>
  <si>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</si>
  <si>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</si>
  <si>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</si>
  <si>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</si>
  <si>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</si>
  <si>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</si>
  <si>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</si>
  <si>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</si>
  <si>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</si>
  <si>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</si>
  <si>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</si>
  <si>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</si>
  <si>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</si>
  <si>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</si>
  <si>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</si>
  <si>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</si>
  <si>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</si>
  <si>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</si>
  <si>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</si>
  <si>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</si>
  <si>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</si>
  <si>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</si>
  <si>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</si>
  <si>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</si>
  <si>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</si>
  <si>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</si>
  <si>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</si>
  <si>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</si>
  <si>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</si>
  <si>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</si>
  <si>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</si>
  <si>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</si>
  <si>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</si>
  <si>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</si>
  <si>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</si>
  <si>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</si>
  <si>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</si>
  <si>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</si>
  <si>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</si>
  <si>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</si>
  <si>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</si>
  <si>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</si>
  <si>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</si>
  <si>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</si>
  <si>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</si>
  <si>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</si>
  <si>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</si>
  <si>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</si>
  <si>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</si>
  <si>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</si>
  <si>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</si>
  <si>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</si>
  <si>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</si>
  <si>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</si>
  <si>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</si>
  <si>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</si>
  <si>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</si>
  <si>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</si>
  <si>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</si>
  <si>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</si>
  <si>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</si>
  <si>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</si>
  <si>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</si>
  <si>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</si>
  <si>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</si>
  <si>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</si>
  <si>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</si>
  <si>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</si>
  <si>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</si>
  <si>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</si>
  <si>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</si>
  <si>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</si>
  <si>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</si>
  <si>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</si>
  <si>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</si>
  <si>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</si>
  <si>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</si>
  <si>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</si>
  <si>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</si>
  <si>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</si>
  <si>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</si>
  <si>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</si>
  <si>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</si>
  <si>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</si>
  <si>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</si>
  <si>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</si>
  <si>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</si>
  <si>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</si>
  <si>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</si>
  <si>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</si>
  <si>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</si>
  <si>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</si>
  <si>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</si>
  <si>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</si>
  <si>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</si>
  <si>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</si>
  <si>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</si>
  <si>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</si>
  <si>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</si>
  <si>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</si>
  <si>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</si>
  <si>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</si>
  <si>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</si>
  <si>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</si>
  <si>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</si>
  <si>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</si>
  <si>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</si>
  <si>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</si>
  <si>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</si>
  <si>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</si>
  <si>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</si>
  <si>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</si>
  <si>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</si>
  <si>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</si>
  <si>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</si>
  <si>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</si>
  <si>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</si>
  <si>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</si>
  <si>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</si>
  <si>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</si>
  <si>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</si>
  <si>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</si>
  <si>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</si>
  <si>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</si>
  <si>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</si>
  <si>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</si>
  <si>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</si>
  <si>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</si>
  <si>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</si>
  <si>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</si>
  <si>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</si>
  <si>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</si>
  <si>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</si>
  <si>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</si>
  <si>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</si>
  <si>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</si>
  <si>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</si>
  <si>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</si>
  <si>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</si>
  <si>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</si>
  <si>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</si>
  <si>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</si>
  <si>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</si>
  <si>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</si>
  <si>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</si>
  <si>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</si>
  <si>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</si>
  <si>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</si>
  <si>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</si>
  <si>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</si>
  <si>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</si>
  <si>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</si>
  <si>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</si>
  <si>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</si>
  <si>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</si>
  <si>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</si>
  <si>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</si>
  <si>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</si>
  <si>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</si>
  <si>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</si>
  <si>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</si>
  <si>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</si>
  <si>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</si>
  <si>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</si>
  <si>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</si>
  <si>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</si>
  <si>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</si>
  <si>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</si>
  <si>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</si>
  <si>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</si>
  <si>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</si>
  <si>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</si>
  <si>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</si>
  <si>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</si>
  <si>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</si>
  <si>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</si>
  <si>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</si>
  <si>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</si>
  <si>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</si>
  <si>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</si>
  <si>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</si>
  <si>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</si>
  <si>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</si>
  <si>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</si>
  <si>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</si>
  <si>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</si>
  <si>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</si>
  <si>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</si>
  <si>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</si>
  <si>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</si>
  <si>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</si>
  <si>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</si>
  <si>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</si>
  <si>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</si>
  <si>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</si>
  <si>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</si>
  <si>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</si>
  <si>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</si>
  <si>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</si>
  <si>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</si>
  <si>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</si>
  <si>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</si>
  <si>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</si>
  <si>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</si>
  <si>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</si>
  <si>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</si>
  <si>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</si>
  <si>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</si>
  <si>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</si>
  <si>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</si>
  <si>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</si>
  <si>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</si>
  <si>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</si>
  <si>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</si>
  <si>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</si>
  <si>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</si>
  <si>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</si>
  <si>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</si>
  <si>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</si>
  <si>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</si>
  <si>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</si>
  <si>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</si>
  <si>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</si>
  <si>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</si>
  <si>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</si>
  <si>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</si>
  <si>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</si>
  <si>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</si>
  <si>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</si>
  <si>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</si>
  <si>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</si>
  <si>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</si>
  <si>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</si>
  <si>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</si>
  <si>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</si>
  <si>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</si>
  <si>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</si>
  <si>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</si>
  <si>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</si>
  <si>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</si>
  <si>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</si>
  <si>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</si>
  <si>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</si>
  <si>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</si>
  <si>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</si>
  <si>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</si>
  <si>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</si>
  <si>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</si>
  <si>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</si>
  <si>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</si>
  <si>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</si>
  <si>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</si>
  <si>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</si>
  <si>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</si>
  <si>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</si>
  <si>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</si>
  <si>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</si>
  <si>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</si>
  <si>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</si>
  <si>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</si>
  <si>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</si>
  <si>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</si>
  <si>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</si>
  <si>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</si>
  <si>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</si>
  <si>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</si>
  <si>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</si>
  <si>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</si>
  <si>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</si>
  <si>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</si>
  <si>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</si>
  <si>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</si>
  <si>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</si>
  <si>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</si>
  <si>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</si>
  <si>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</si>
  <si>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</si>
  <si>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</si>
  <si>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</si>
  <si>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</si>
  <si>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</si>
  <si>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</si>
  <si>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</si>
  <si>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</si>
  <si>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</si>
  <si>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</si>
  <si>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</si>
  <si>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</si>
  <si>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</si>
  <si>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</si>
  <si>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</si>
  <si>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</si>
  <si>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</si>
  <si>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</si>
  <si>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</si>
  <si>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</si>
  <si>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</si>
  <si>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</si>
  <si>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</si>
  <si>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</si>
  <si>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</si>
  <si>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</si>
  <si>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</si>
  <si>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</si>
  <si>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</si>
  <si>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</si>
  <si>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</si>
  <si>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</si>
  <si>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</si>
  <si>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</si>
  <si>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</si>
  <si>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</si>
  <si>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</si>
  <si>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</si>
  <si>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</si>
  <si>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</si>
  <si>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</si>
  <si>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</si>
  <si>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</si>
  <si>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</si>
  <si>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</si>
  <si>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</si>
  <si>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</si>
  <si>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</si>
  <si>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</si>
  <si>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</si>
  <si>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</si>
  <si>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</si>
  <si>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</si>
  <si>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</si>
  <si>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</si>
  <si>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</si>
  <si>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</si>
  <si>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</si>
  <si>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</si>
  <si>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</si>
  <si>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</si>
  <si>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</si>
  <si>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</si>
  <si>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</si>
  <si>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</si>
  <si>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</si>
  <si>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</si>
  <si>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</si>
  <si>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</si>
  <si>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</si>
  <si>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</si>
  <si>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</si>
  <si>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</si>
  <si>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</si>
  <si>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</si>
  <si>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</si>
  <si>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</si>
  <si>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</si>
  <si>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</si>
  <si>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</si>
  <si>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</si>
  <si>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</si>
  <si>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</si>
  <si>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</si>
  <si>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</si>
  <si>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</si>
  <si>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</si>
  <si>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</si>
  <si>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</si>
  <si>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</si>
  <si>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</si>
  <si>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</si>
  <si>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</si>
  <si>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</si>
  <si>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</si>
  <si>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</si>
  <si>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</si>
  <si>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</si>
  <si>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</si>
  <si>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</si>
  <si>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</si>
  <si>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</si>
  <si>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</si>
  <si>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</si>
  <si>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</si>
  <si>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</si>
  <si>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</si>
  <si>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</si>
  <si>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</si>
  <si>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</si>
  <si>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</si>
  <si>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</si>
  <si>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</si>
  <si>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</si>
  <si>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</si>
  <si>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</si>
  <si>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</si>
  <si>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</si>
  <si>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</si>
  <si>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</si>
  <si>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</si>
  <si>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</si>
  <si>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</si>
  <si>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</si>
  <si>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</si>
  <si>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</si>
  <si>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</si>
  <si>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</si>
  <si>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</si>
  <si>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</si>
  <si>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</si>
  <si>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</si>
  <si>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</si>
  <si>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</si>
  <si>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</si>
  <si>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</si>
  <si>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</si>
  <si>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</si>
  <si>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</si>
  <si>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</si>
  <si>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</si>
  <si>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</si>
  <si>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</si>
  <si>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</si>
  <si>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</si>
  <si>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</si>
  <si>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</si>
  <si>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</si>
  <si>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</si>
  <si>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</si>
  <si>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</si>
  <si>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</si>
  <si>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</si>
  <si>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</si>
  <si>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</si>
  <si>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</si>
  <si>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</si>
  <si>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</si>
  <si>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</si>
  <si>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</si>
  <si>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</si>
  <si>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</si>
  <si>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</si>
  <si>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</si>
  <si>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</si>
  <si>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</si>
  <si>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</si>
  <si>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</si>
  <si>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</si>
  <si>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</si>
  <si>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</si>
  <si>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</si>
  <si>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</si>
  <si>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</si>
  <si>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</si>
  <si>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</si>
  <si>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</si>
  <si>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</si>
  <si>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</si>
  <si>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</si>
  <si>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</si>
  <si>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</si>
  <si>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</si>
  <si>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</si>
  <si>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</si>
  <si>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</si>
  <si>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</si>
  <si>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</si>
  <si>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</si>
  <si>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</si>
  <si>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</si>
  <si>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</si>
  <si>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</si>
  <si>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</si>
  <si>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</si>
  <si>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</si>
  <si>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</si>
  <si>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</si>
  <si>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</si>
  <si>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</si>
  <si>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</si>
  <si>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</si>
  <si>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</si>
  <si>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</si>
  <si>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</si>
  <si>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</si>
  <si>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</si>
  <si>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</si>
  <si>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</si>
  <si>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</si>
  <si>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</si>
  <si>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</si>
  <si>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</si>
  <si>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</si>
  <si>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</si>
  <si>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</si>
  <si>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</si>
  <si>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</si>
  <si>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</si>
  <si>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</si>
  <si>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</si>
  <si>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</si>
  <si>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</si>
  <si>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</si>
  <si>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</si>
  <si>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</si>
  <si>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</si>
  <si>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</si>
  <si>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</si>
  <si>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</si>
  <si>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</si>
  <si>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</si>
  <si>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</si>
  <si>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</si>
  <si>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</si>
  <si>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</si>
  <si>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</si>
  <si>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</si>
  <si>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</si>
  <si>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</si>
  <si>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</si>
  <si>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</si>
  <si>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</si>
  <si>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</si>
  <si>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</si>
  <si>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</si>
  <si>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</si>
  <si>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</si>
  <si>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</si>
  <si>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</si>
  <si>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</si>
  <si>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</si>
  <si>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</si>
  <si>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</si>
  <si>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</si>
  <si>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</si>
  <si>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</si>
  <si>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</si>
  <si>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</si>
  <si>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</si>
  <si>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</si>
  <si>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</si>
  <si>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</si>
  <si>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</si>
  <si>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</si>
  <si>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</si>
  <si>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</si>
  <si>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</si>
  <si>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</si>
  <si>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</si>
  <si>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</si>
  <si>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</si>
  <si>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</si>
  <si>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</si>
  <si>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</si>
  <si>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</si>
  <si>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</si>
  <si>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</si>
  <si>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</si>
  <si>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</si>
  <si>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</si>
  <si>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</si>
  <si>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</si>
  <si>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</si>
  <si>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</si>
  <si>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</si>
  <si>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</si>
  <si>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</si>
  <si>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</si>
  <si>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</si>
  <si>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</si>
  <si>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</si>
  <si>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</si>
  <si>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</si>
  <si>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</si>
  <si>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</si>
  <si>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</si>
  <si>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</si>
  <si>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</si>
  <si>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</si>
  <si>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</si>
  <si>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</si>
  <si>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</si>
  <si>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</si>
  <si>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</si>
  <si>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</si>
  <si>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</si>
  <si>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</si>
  <si>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</si>
  <si>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</si>
  <si>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</si>
  <si>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</si>
  <si>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</si>
  <si>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</si>
  <si>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</si>
  <si>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</si>
  <si>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</si>
  <si>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</si>
  <si>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</si>
  <si>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</si>
  <si>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</si>
  <si>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</si>
  <si>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</si>
  <si>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</si>
  <si>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</si>
  <si>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</si>
  <si>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</si>
  <si>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</si>
  <si>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</si>
  <si>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</si>
  <si>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</si>
  <si>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</si>
  <si>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</si>
  <si>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</si>
  <si>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</si>
  <si>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</si>
  <si>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</si>
  <si>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</si>
  <si>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</si>
  <si>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</si>
  <si>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</si>
  <si>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</si>
  <si>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</si>
  <si>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</si>
  <si>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</si>
  <si>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</si>
  <si>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</si>
  <si>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</si>
  <si>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</si>
  <si>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</si>
  <si>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</si>
  <si>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</si>
  <si>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</si>
  <si>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</si>
  <si>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</si>
  <si>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</si>
  <si>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</si>
  <si>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</si>
  <si>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</si>
  <si>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</si>
  <si>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</si>
  <si>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</si>
  <si>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</si>
  <si>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</si>
  <si>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</si>
  <si>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</si>
  <si>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</si>
  <si>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</si>
  <si>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</si>
  <si>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</si>
  <si>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</si>
  <si>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</si>
  <si>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</si>
  <si>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</si>
  <si>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</si>
  <si>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</si>
  <si>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</si>
  <si>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</si>
  <si>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</si>
  <si>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</si>
  <si>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</si>
  <si>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</si>
  <si>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</si>
  <si>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</si>
  <si>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</si>
  <si>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</si>
  <si>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</si>
  <si>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</si>
  <si>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</si>
  <si>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</si>
  <si>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</si>
  <si>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</si>
  <si>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</si>
  <si>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</si>
  <si>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</si>
  <si>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</si>
  <si>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</si>
  <si>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</si>
  <si>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</si>
  <si>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</si>
  <si>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</si>
  <si>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</si>
  <si>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</si>
  <si>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</si>
  <si>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</si>
  <si>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</si>
  <si>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</si>
  <si>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</si>
  <si>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</si>
  <si>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</si>
  <si>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</si>
  <si>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</si>
  <si>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</si>
  <si>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</si>
  <si>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</si>
  <si>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</si>
  <si>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</si>
  <si>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</si>
  <si>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</si>
  <si>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</si>
  <si>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</si>
  <si>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</si>
  <si>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</si>
  <si>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</si>
  <si>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</si>
  <si>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</si>
  <si>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</si>
  <si>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</si>
  <si>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</si>
  <si>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</si>
  <si>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</si>
  <si>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</si>
  <si>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</si>
  <si>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</si>
  <si>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</si>
  <si>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</si>
  <si>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</si>
  <si>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</si>
  <si>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</si>
  <si>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</si>
  <si>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</si>
  <si>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</si>
  <si>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</si>
  <si>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</si>
  <si>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</si>
  <si>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</si>
  <si>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</si>
  <si>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</si>
  <si>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</si>
  <si>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</si>
  <si>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</si>
  <si>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</si>
  <si>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</si>
  <si>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</si>
  <si>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</si>
  <si>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</si>
  <si>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</si>
  <si>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</si>
  <si>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</si>
  <si>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</si>
  <si>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</si>
  <si>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</si>
  <si>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</si>
  <si>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</si>
  <si>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</si>
  <si>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</si>
  <si>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</si>
  <si>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</si>
  <si>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</si>
  <si>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</si>
  <si>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</si>
  <si>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</si>
  <si>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</si>
  <si>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</si>
  <si>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</si>
  <si>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</si>
  <si>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</si>
  <si>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</si>
  <si>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</si>
  <si>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</si>
  <si>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</si>
  <si>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</si>
  <si>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</si>
  <si>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</si>
  <si>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</si>
  <si>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</si>
  <si>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</si>
  <si>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</si>
  <si>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</si>
  <si>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</si>
  <si>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</si>
  <si>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</si>
  <si>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</si>
  <si>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</si>
  <si>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</si>
  <si>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</si>
  <si>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</si>
  <si>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</si>
  <si>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</si>
  <si>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</si>
  <si>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</si>
  <si>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</si>
  <si>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</si>
  <si>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</si>
  <si>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</si>
  <si>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</si>
  <si>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</si>
  <si>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</si>
  <si>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</si>
  <si>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</si>
  <si>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</si>
  <si>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</si>
  <si>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</si>
  <si>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</si>
  <si>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</si>
  <si>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</si>
  <si>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</si>
  <si>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</si>
  <si>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</si>
  <si>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</si>
  <si>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</si>
  <si>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</si>
  <si>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</si>
  <si>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</si>
  <si>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</si>
  <si>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</si>
  <si>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</si>
  <si>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</si>
  <si>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</si>
  <si>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</si>
  <si>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</si>
  <si>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</si>
  <si>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</si>
  <si>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</si>
  <si>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</si>
  <si>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</si>
  <si>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</si>
  <si>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</si>
  <si>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</si>
  <si>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</si>
  <si>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</si>
  <si>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</si>
  <si>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</si>
  <si>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</si>
  <si>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</si>
  <si>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</si>
  <si>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</si>
  <si>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</si>
  <si>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</si>
  <si>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</si>
  <si>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</si>
  <si>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</si>
  <si>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</si>
  <si>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</si>
  <si>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</si>
  <si>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</si>
  <si>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</si>
  <si>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</si>
  <si>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</si>
  <si>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</si>
  <si>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</si>
  <si>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</si>
  <si>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</si>
  <si>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</si>
  <si>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</si>
  <si>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</si>
  <si>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</si>
  <si>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</si>
  <si>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</si>
  <si>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</si>
  <si>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</si>
  <si>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</si>
  <si>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</si>
  <si>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</si>
  <si>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</si>
  <si>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</si>
  <si>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</si>
  <si>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</si>
  <si>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</si>
  <si>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</si>
  <si>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</si>
  <si>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</si>
  <si>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</si>
  <si>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</si>
  <si>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</si>
  <si>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</si>
  <si>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</si>
  <si>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</si>
  <si>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</si>
  <si>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</si>
  <si>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</si>
  <si>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</si>
  <si>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</si>
  <si>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</si>
  <si>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</si>
  <si>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</si>
  <si>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</si>
  <si>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</si>
  <si>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</si>
  <si>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</si>
  <si>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</si>
  <si>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</si>
  <si>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</si>
  <si>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</si>
  <si>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</si>
  <si>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</si>
  <si>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</si>
  <si>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</si>
  <si>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</si>
  <si>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</si>
  <si>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</si>
  <si>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</si>
  <si>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</si>
  <si>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</si>
  <si>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</si>
  <si>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</si>
  <si>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</si>
  <si>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</si>
  <si>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</si>
  <si>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</si>
  <si>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</si>
  <si>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</si>
  <si>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</si>
  <si>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</si>
  <si>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</si>
  <si>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</si>
  <si>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</si>
  <si>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</si>
  <si>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</si>
  <si>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</si>
  <si>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</si>
  <si>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</si>
  <si>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</si>
  <si>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</si>
  <si>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</si>
  <si>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</si>
  <si>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</si>
  <si>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</si>
  <si>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</si>
  <si>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</si>
  <si>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</si>
  <si>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</si>
  <si>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</si>
  <si>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</si>
  <si>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</si>
  <si>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</si>
  <si>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</si>
  <si>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</si>
  <si>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</si>
  <si>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</si>
  <si>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</si>
  <si>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</si>
  <si>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</si>
  <si>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</si>
  <si>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</si>
  <si>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</si>
  <si>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</si>
  <si>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</si>
  <si>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</si>
  <si>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</si>
  <si>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</si>
  <si>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</si>
  <si>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</si>
  <si>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</si>
  <si>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</si>
  <si>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</si>
  <si>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</si>
  <si>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</si>
  <si>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</si>
  <si>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</si>
  <si>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</si>
  <si>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</si>
  <si>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</si>
  <si>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</si>
  <si>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</si>
  <si>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</si>
  <si>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</si>
  <si>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</si>
  <si>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</si>
  <si>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</si>
  <si>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</si>
  <si>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</si>
  <si>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</si>
  <si>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</si>
  <si>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</si>
  <si>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</si>
  <si>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</si>
  <si>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</si>
  <si>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</si>
  <si>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</si>
  <si>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</si>
  <si>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</si>
  <si>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</si>
  <si>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</si>
  <si>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</si>
  <si>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</si>
  <si>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</si>
  <si>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</si>
  <si>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</si>
  <si>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</si>
  <si>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</si>
  <si>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</si>
  <si>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</si>
  <si>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</si>
  <si>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</si>
  <si>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</si>
  <si>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</si>
  <si>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</si>
  <si>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</si>
  <si>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</si>
  <si>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</si>
  <si>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</si>
  <si>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</si>
  <si>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</si>
  <si>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</si>
  <si>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</si>
  <si>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</si>
  <si>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</si>
  <si>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</si>
  <si>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</si>
  <si>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</si>
  <si>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</si>
  <si>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</si>
  <si>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</si>
  <si>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</si>
  <si>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</si>
  <si>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</si>
  <si>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</si>
  <si>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</si>
  <si>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</si>
  <si>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</si>
  <si>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</si>
  <si>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</si>
  <si>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</si>
  <si>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</si>
  <si>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</si>
  <si>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</si>
  <si>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</si>
  <si>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</si>
  <si>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</si>
  <si>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</si>
  <si>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</si>
  <si>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</si>
  <si>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</si>
  <si>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</si>
  <si>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</si>
  <si>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</si>
  <si>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</si>
  <si>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</si>
  <si>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</si>
  <si>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</si>
  <si>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</si>
  <si>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</si>
  <si>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</si>
  <si>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</si>
  <si>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</si>
  <si>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</si>
  <si>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</si>
  <si>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</si>
  <si>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</si>
  <si>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</si>
  <si>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</si>
  <si>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</si>
  <si>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</si>
  <si>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</si>
  <si>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</si>
  <si>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</si>
  <si>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</si>
  <si>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</si>
  <si>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</si>
  <si>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</si>
  <si>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</si>
  <si>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</si>
  <si>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</si>
  <si>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</si>
  <si>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</si>
  <si>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</si>
  <si>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</si>
  <si>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</si>
  <si>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</si>
  <si>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</si>
  <si>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</si>
  <si>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</si>
  <si>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</si>
  <si>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</si>
  <si>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</si>
  <si>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</si>
  <si>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</si>
  <si>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</si>
  <si>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</si>
  <si>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</si>
  <si>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</si>
  <si>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</si>
  <si>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</si>
  <si>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</si>
  <si>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</si>
  <si>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</si>
  <si>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</si>
  <si>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</si>
  <si>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</si>
  <si>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</si>
  <si>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</si>
  <si>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</si>
  <si>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</si>
  <si>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</si>
  <si>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</si>
  <si>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</si>
  <si>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</si>
  <si>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</si>
  <si>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</si>
  <si>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</si>
  <si>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</si>
  <si>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</si>
  <si>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</si>
  <si>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</si>
  <si>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</si>
  <si>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</si>
  <si>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</si>
  <si>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</si>
  <si>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</si>
  <si>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</si>
  <si>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</si>
  <si>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</si>
  <si>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</si>
  <si>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</si>
  <si>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</si>
  <si>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</si>
  <si>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</si>
  <si>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</si>
  <si>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</si>
  <si>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</si>
  <si>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</si>
  <si>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</si>
  <si>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</si>
  <si>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</si>
  <si>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</si>
  <si>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</si>
  <si>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</si>
  <si>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</si>
  <si>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</si>
  <si>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</si>
  <si>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</si>
  <si>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</si>
  <si>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</si>
  <si>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</si>
  <si>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</si>
  <si>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</si>
  <si>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</si>
  <si>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</si>
  <si>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</si>
  <si>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</si>
  <si>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</si>
  <si>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</si>
  <si>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</si>
  <si>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</si>
  <si>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</si>
  <si>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</si>
  <si>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</si>
  <si>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</si>
  <si>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</si>
  <si>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</si>
  <si>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</si>
  <si>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</si>
  <si>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</si>
  <si>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</si>
  <si>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</si>
  <si>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</si>
  <si>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</si>
  <si>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</si>
  <si>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</si>
  <si>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</si>
  <si>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</si>
  <si>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</si>
  <si>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</si>
  <si>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</si>
  <si>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</si>
  <si>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</si>
  <si>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</si>
  <si>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</si>
  <si>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</si>
  <si>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</si>
  <si>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</si>
  <si>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</si>
  <si>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</si>
  <si>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</si>
  <si>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</si>
  <si>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</si>
  <si>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</si>
  <si>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</si>
  <si>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</si>
  <si>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</si>
  <si>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</si>
  <si>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</si>
  <si>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</si>
  <si>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</si>
  <si>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</si>
  <si>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</si>
  <si>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</si>
  <si>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</si>
  <si>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</si>
  <si>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</si>
  <si>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</si>
  <si>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</si>
  <si>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</si>
  <si>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</si>
  <si>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</si>
  <si>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</si>
  <si>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</si>
  <si>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</si>
  <si>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</si>
  <si>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</si>
  <si>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</si>
  <si>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</si>
  <si>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</si>
  <si>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</si>
  <si>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</si>
  <si>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</si>
  <si>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</si>
  <si>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</si>
  <si>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</si>
  <si>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</si>
  <si>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</si>
  <si>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</si>
  <si>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</si>
  <si>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</si>
  <si>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</si>
  <si>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</si>
  <si>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</si>
  <si>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</si>
  <si>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</si>
  <si>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</si>
  <si>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</si>
  <si>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</si>
  <si>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</si>
  <si>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</si>
  <si>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</si>
  <si>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</si>
  <si>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</si>
  <si>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</si>
  <si>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</si>
  <si>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</si>
  <si>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</si>
  <si>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</si>
  <si>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</si>
  <si>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</si>
  <si>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</si>
  <si>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</si>
  <si>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</si>
  <si>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</si>
  <si>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</si>
  <si>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</si>
  <si>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</si>
  <si>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</si>
  <si>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</si>
  <si>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</si>
  <si>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</si>
  <si>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</si>
  <si>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</si>
  <si>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</si>
  <si>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</si>
  <si>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</si>
  <si>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</si>
  <si>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</si>
  <si>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</si>
  <si>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</si>
  <si>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</si>
  <si>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</si>
  <si>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</si>
  <si>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</si>
  <si>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</si>
  <si>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</si>
  <si>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</si>
  <si>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</si>
  <si>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</si>
  <si>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</si>
  <si>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</si>
  <si>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</si>
  <si>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</si>
  <si>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</si>
  <si>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</si>
  <si>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</si>
  <si>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</si>
  <si>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</si>
  <si>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</si>
  <si>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</si>
  <si>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</si>
  <si>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</si>
  <si>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</si>
  <si>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</si>
  <si>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</si>
  <si>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</si>
  <si>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</si>
  <si>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</si>
  <si>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</si>
  <si>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</si>
  <si>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</si>
  <si>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</si>
  <si>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</si>
  <si>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</si>
  <si>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</si>
  <si>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</si>
  <si>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</si>
  <si>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</si>
  <si>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</si>
  <si>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</si>
  <si>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</si>
  <si>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</si>
  <si>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</si>
  <si>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</si>
  <si>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</si>
  <si>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</si>
  <si>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</si>
  <si>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</si>
  <si>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</si>
  <si>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</si>
  <si>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</si>
  <si>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</si>
  <si>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</si>
  <si>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</si>
  <si>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</si>
  <si>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</si>
  <si>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</si>
  <si>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</si>
  <si>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</si>
  <si>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</si>
  <si>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</si>
  <si>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</si>
  <si>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</si>
  <si>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</si>
  <si>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</si>
  <si>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</si>
  <si>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</si>
  <si>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</si>
  <si>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</si>
  <si>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</si>
  <si>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</si>
  <si>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</si>
  <si>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</si>
  <si>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</si>
  <si>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</si>
  <si>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</si>
  <si>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</si>
  <si>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</si>
  <si>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</si>
  <si>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</si>
  <si>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</si>
  <si>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</si>
  <si>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</si>
  <si>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</si>
  <si>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</si>
  <si>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</si>
  <si>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</si>
  <si>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</si>
  <si>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</si>
  <si>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</si>
  <si>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</si>
  <si>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</si>
  <si>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</si>
  <si>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</si>
  <si>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</si>
  <si>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</si>
  <si>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</si>
  <si>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</si>
  <si>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</si>
  <si>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</si>
  <si>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</si>
  <si>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</si>
  <si>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</si>
  <si>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</si>
  <si>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</si>
  <si>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</si>
  <si>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</si>
  <si>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</si>
  <si>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</si>
  <si>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</si>
  <si>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</si>
  <si>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</si>
  <si>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</si>
  <si>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</si>
  <si>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</si>
  <si>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</si>
  <si>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</si>
  <si>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</si>
  <si>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</si>
  <si>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</si>
  <si>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</si>
  <si>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</si>
  <si>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</si>
  <si>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</si>
  <si>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</si>
  <si>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</si>
  <si>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</si>
  <si>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</si>
  <si>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</si>
  <si>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</si>
  <si>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</si>
  <si>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</si>
  <si>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</si>
  <si>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</si>
  <si>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</si>
  <si>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</si>
  <si>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</si>
  <si>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</si>
  <si>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</si>
  <si>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</si>
  <si>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</si>
  <si>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</si>
  <si>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</si>
  <si>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</si>
  <si>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</si>
  <si>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</si>
  <si>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</si>
  <si>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</si>
  <si>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</si>
  <si>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</si>
  <si>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</si>
  <si>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</si>
  <si>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</si>
  <si>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</si>
  <si>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</si>
  <si>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</si>
  <si>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</si>
  <si>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</si>
  <si>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</si>
  <si>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</si>
  <si>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</si>
  <si>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</si>
  <si>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</si>
  <si>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</si>
  <si>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</si>
  <si>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</si>
  <si>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</si>
  <si>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</si>
  <si>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</si>
  <si>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</si>
  <si>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</si>
  <si>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</si>
  <si>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</si>
  <si>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</si>
  <si>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</si>
  <si>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</si>
  <si>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</si>
  <si>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</si>
  <si>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</si>
  <si>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</si>
  <si>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</si>
  <si>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</si>
  <si>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</si>
  <si>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</si>
  <si>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</si>
  <si>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</si>
  <si>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</si>
  <si>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</si>
  <si>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</si>
  <si>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</si>
  <si>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</si>
  <si>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</si>
  <si>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</si>
  <si>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</si>
  <si>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</si>
  <si>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</si>
  <si>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</si>
  <si>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</si>
  <si>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</si>
  <si>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</si>
  <si>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</si>
  <si>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</si>
  <si>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</si>
  <si>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</si>
  <si>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</si>
  <si>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</si>
  <si>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</si>
  <si>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</si>
  <si>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</si>
  <si>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</si>
  <si>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</si>
  <si>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</si>
  <si>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</si>
  <si>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</si>
  <si>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</si>
  <si>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</si>
  <si>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</si>
  <si>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</si>
  <si>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</si>
  <si>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</si>
  <si>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</si>
  <si>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</si>
  <si>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</si>
  <si>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</si>
  <si>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</si>
  <si>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</si>
  <si>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</si>
  <si>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</si>
  <si>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</si>
  <si>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</si>
  <si>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</si>
  <si>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</si>
  <si>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</si>
  <si>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</si>
  <si>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</si>
  <si>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</si>
  <si>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</si>
  <si>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</si>
  <si>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</si>
  <si>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</si>
  <si>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</si>
  <si>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</si>
  <si>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</si>
  <si>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</si>
  <si>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</si>
  <si>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</si>
  <si>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</si>
  <si>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</si>
  <si>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</si>
  <si>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</si>
  <si>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</si>
  <si>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</si>
  <si>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</si>
  <si>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</si>
  <si>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</si>
  <si>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</si>
  <si>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</si>
  <si>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</si>
  <si>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</si>
  <si>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</si>
  <si>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</si>
  <si>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</si>
  <si>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</si>
  <si>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</si>
  <si>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</si>
  <si>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</si>
  <si>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</si>
  <si>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</si>
  <si>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</si>
  <si>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</si>
  <si>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</si>
  <si>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</si>
  <si>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</si>
  <si>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</si>
  <si>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</si>
  <si>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</si>
  <si>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</si>
  <si>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</si>
  <si>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</si>
  <si>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</si>
  <si>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</si>
  <si>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</si>
  <si>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</si>
  <si>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</si>
  <si>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</si>
  <si>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</si>
  <si>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</si>
  <si>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</si>
  <si>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</si>
  <si>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</si>
  <si>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</si>
  <si>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</si>
  <si>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</si>
  <si>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</si>
  <si>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</si>
  <si>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</si>
  <si>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</si>
  <si>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</si>
  <si>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</si>
  <si>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</si>
  <si>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</si>
  <si>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</si>
  <si>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</si>
  <si>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</si>
  <si>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</si>
  <si>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</si>
  <si>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</si>
  <si>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</si>
  <si>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</si>
  <si>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</si>
  <si>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</si>
  <si>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</si>
  <si>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</si>
  <si>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</si>
  <si>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</si>
  <si>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</si>
  <si>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</si>
  <si>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</si>
  <si>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</si>
  <si>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</si>
  <si>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</si>
  <si>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</si>
  <si>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</si>
  <si>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</si>
  <si>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</si>
  <si>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</si>
  <si>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</si>
  <si>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</si>
  <si>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</si>
  <si>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</si>
  <si>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</si>
  <si>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</si>
  <si>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</si>
  <si>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</si>
  <si>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</si>
  <si>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</si>
  <si>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</si>
  <si>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</si>
  <si>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</si>
  <si>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</si>
  <si>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</si>
  <si>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</si>
  <si>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</si>
  <si>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</si>
  <si>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</si>
  <si>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</si>
  <si>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</si>
  <si>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</si>
  <si>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</si>
  <si>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</si>
  <si>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</si>
  <si>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</si>
  <si>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</si>
  <si>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</si>
  <si>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</si>
  <si>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</si>
  <si>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</si>
  <si>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</si>
  <si>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</si>
  <si>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</si>
  <si>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</si>
  <si>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</si>
  <si>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</si>
  <si>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</si>
  <si>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</si>
  <si>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</si>
  <si>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</si>
  <si>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</si>
  <si>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</si>
  <si>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</si>
  <si>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</si>
  <si>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</si>
  <si>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</si>
  <si>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</si>
  <si>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</si>
  <si>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</si>
  <si>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</si>
  <si>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</si>
  <si>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</si>
  <si>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</si>
  <si>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</si>
  <si>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</si>
  <si>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</si>
  <si>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</si>
  <si>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</si>
  <si>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</si>
  <si>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</si>
  <si>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</si>
  <si>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</si>
  <si>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</si>
  <si>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</si>
  <si>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</si>
  <si>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</si>
  <si>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</si>
  <si>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</si>
  <si>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</si>
  <si>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</si>
  <si>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</si>
  <si>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</si>
  <si>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</si>
  <si>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</si>
  <si>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</si>
  <si>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</si>
  <si>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</si>
  <si>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</si>
  <si>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</si>
  <si>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</si>
  <si>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</si>
  <si>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</si>
  <si>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</si>
  <si>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</si>
  <si>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</si>
  <si>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</si>
  <si>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</si>
  <si>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</si>
  <si>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</si>
  <si>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</si>
  <si>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</si>
  <si>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</si>
  <si>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</si>
  <si>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</si>
  <si>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</si>
  <si>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</si>
  <si>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</si>
  <si>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</si>
  <si>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</si>
  <si>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</si>
  <si>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</si>
  <si>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</si>
  <si>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</si>
  <si>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</si>
  <si>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</si>
  <si>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</si>
  <si>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</si>
  <si>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</si>
  <si>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</si>
  <si>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</si>
  <si>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</si>
  <si>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</si>
  <si>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</si>
  <si>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</si>
  <si>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</si>
  <si>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</si>
  <si>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</si>
  <si>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</si>
  <si>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</si>
  <si>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</si>
  <si>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</si>
  <si>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</si>
  <si>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</si>
  <si>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</si>
  <si>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</si>
  <si>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</si>
  <si>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</si>
  <si>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</si>
  <si>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</si>
  <si>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</si>
  <si>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</si>
  <si>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</si>
  <si>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</si>
  <si>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</si>
  <si>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</si>
  <si>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</si>
  <si>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</si>
  <si>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</si>
  <si>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</si>
  <si>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</si>
  <si>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</si>
  <si>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</si>
  <si>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</si>
  <si>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</si>
  <si>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</si>
  <si>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</si>
  <si>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</si>
  <si>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</si>
  <si>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</si>
  <si>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</si>
  <si>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</si>
  <si>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</si>
  <si>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</si>
  <si>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</si>
  <si>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</si>
  <si>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</si>
  <si>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</si>
  <si>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</si>
  <si>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</si>
  <si>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</si>
  <si>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</si>
  <si>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</si>
  <si>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</si>
  <si>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</si>
  <si>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</si>
  <si>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</si>
  <si>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</si>
  <si>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</si>
  <si>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</si>
  <si>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</si>
  <si>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</si>
  <si>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</si>
  <si>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</si>
  <si>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</si>
  <si>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</si>
  <si>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</si>
  <si>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</si>
  <si>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</si>
  <si>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</si>
  <si>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</si>
  <si>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</si>
  <si>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</si>
  <si>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</si>
  <si>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</si>
  <si>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</si>
  <si>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</si>
  <si>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</si>
  <si>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</si>
  <si>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</si>
  <si>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</si>
  <si>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</si>
  <si>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</si>
  <si>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</si>
  <si>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</si>
  <si>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</si>
  <si>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</si>
  <si>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</si>
  <si>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</si>
  <si>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</si>
  <si>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</si>
  <si>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</si>
  <si>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</si>
  <si>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</si>
  <si>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</si>
  <si>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</si>
  <si>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</si>
  <si>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</si>
  <si>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</si>
  <si>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</si>
  <si>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</si>
  <si>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</si>
  <si>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</si>
  <si>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</si>
  <si>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</si>
  <si>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</si>
  <si>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</si>
  <si>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</si>
  <si>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</si>
  <si>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</si>
  <si>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</si>
  <si>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</si>
  <si>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</si>
  <si>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</si>
  <si>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</si>
  <si>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</si>
  <si>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</si>
  <si>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</si>
  <si>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</si>
  <si>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</si>
  <si>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</si>
  <si>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</si>
  <si>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</si>
  <si>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</si>
  <si>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</si>
  <si>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</si>
  <si>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</si>
  <si>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</si>
  <si>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</si>
  <si>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</si>
  <si>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</si>
  <si>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</si>
  <si>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</si>
  <si>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</si>
  <si>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</si>
  <si>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</si>
  <si>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</si>
  <si>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</si>
  <si>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</si>
  <si>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</si>
  <si>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</si>
  <si>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</si>
  <si>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</si>
  <si>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</si>
  <si>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</si>
  <si>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</si>
  <si>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</si>
  <si>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</si>
  <si>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</si>
  <si>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</si>
  <si>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</si>
  <si>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</si>
  <si>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</si>
  <si>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</si>
  <si>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</si>
  <si>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</si>
  <si>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</si>
  <si>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</si>
  <si>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</si>
  <si>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</si>
  <si>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</si>
  <si>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</si>
  <si>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</si>
  <si>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</si>
  <si>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</si>
  <si>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</si>
  <si>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</si>
  <si>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</si>
  <si>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</si>
  <si>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</si>
  <si>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</si>
  <si>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</si>
  <si>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</si>
  <si>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</si>
  <si>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</si>
  <si>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</si>
  <si>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</si>
  <si>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</si>
  <si>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</si>
  <si>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</si>
  <si>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</si>
  <si>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</si>
  <si>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</si>
  <si>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</si>
  <si>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</si>
  <si>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</si>
  <si>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</si>
  <si>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</si>
  <si>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</si>
  <si>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</si>
  <si>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</si>
  <si>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</si>
  <si>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</si>
  <si>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</si>
  <si>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</si>
  <si>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3335924365</t>
  </si>
  <si>
    <t>3335924355</t>
  </si>
  <si>
    <t>3335924354</t>
  </si>
  <si>
    <t>REINICIO FALLIDO POR LECTOR</t>
  </si>
  <si>
    <t>3335924678</t>
  </si>
  <si>
    <t>3335924661</t>
  </si>
  <si>
    <t>3335924365 </t>
  </si>
  <si>
    <t>3335924678 </t>
  </si>
  <si>
    <t>2 Gavetas Vacías + 1 Fallando</t>
  </si>
  <si>
    <t>3335925042</t>
  </si>
  <si>
    <t>3335924967</t>
  </si>
  <si>
    <t>3335924931</t>
  </si>
  <si>
    <t>3335924862</t>
  </si>
  <si>
    <t>3335924931 </t>
  </si>
  <si>
    <t>3335925248</t>
  </si>
  <si>
    <t>3335925245</t>
  </si>
  <si>
    <t>3335925232</t>
  </si>
  <si>
    <t>3335925224</t>
  </si>
  <si>
    <t>3335925211</t>
  </si>
  <si>
    <t>REINICIO FALLIDO POR INHIBIDO</t>
  </si>
  <si>
    <t>INHIBIDO</t>
  </si>
  <si>
    <t>3335925481</t>
  </si>
  <si>
    <t>3335925480</t>
  </si>
  <si>
    <t>3335925479</t>
  </si>
  <si>
    <t>3335925478</t>
  </si>
  <si>
    <t>3335925477</t>
  </si>
  <si>
    <t>3335925476</t>
  </si>
  <si>
    <t>3335925472</t>
  </si>
  <si>
    <t>3335925471</t>
  </si>
  <si>
    <t>3335925469</t>
  </si>
  <si>
    <t>3335925468</t>
  </si>
  <si>
    <t>3335925463</t>
  </si>
  <si>
    <t>3335925462</t>
  </si>
  <si>
    <t>3335925460</t>
  </si>
  <si>
    <t>3335925457</t>
  </si>
  <si>
    <t>3335925456</t>
  </si>
  <si>
    <t>3335925455</t>
  </si>
  <si>
    <t>3335925444</t>
  </si>
  <si>
    <t>3335925430</t>
  </si>
  <si>
    <t>3335925420</t>
  </si>
  <si>
    <t>3335925406</t>
  </si>
  <si>
    <t>3335925388</t>
  </si>
  <si>
    <t>3335925383</t>
  </si>
  <si>
    <t>3335925374</t>
  </si>
  <si>
    <t>3335925372</t>
  </si>
  <si>
    <t>3335925370</t>
  </si>
  <si>
    <t>3335925368</t>
  </si>
  <si>
    <t>3335925362</t>
  </si>
  <si>
    <t>3335925349</t>
  </si>
  <si>
    <t>3335925498</t>
  </si>
  <si>
    <t>3335925497</t>
  </si>
  <si>
    <t>3335925495</t>
  </si>
  <si>
    <t>3335925494</t>
  </si>
  <si>
    <t>3335925493</t>
  </si>
  <si>
    <t>3335925492</t>
  </si>
  <si>
    <t>3335925490</t>
  </si>
  <si>
    <t>3335925489</t>
  </si>
  <si>
    <t>3335925488</t>
  </si>
  <si>
    <t>PIN KEYPAD ERROR</t>
  </si>
  <si>
    <t>Acevedo Dominguez, Victor Leonardo</t>
  </si>
  <si>
    <t>3335925505</t>
  </si>
  <si>
    <t>3335925504</t>
  </si>
  <si>
    <t>3335925503</t>
  </si>
  <si>
    <t>3335925501</t>
  </si>
  <si>
    <t>3335925349 </t>
  </si>
  <si>
    <t>3335925503 </t>
  </si>
  <si>
    <t>3335925534</t>
  </si>
  <si>
    <t>3335925515</t>
  </si>
  <si>
    <t>3335925513</t>
  </si>
  <si>
    <t>3335925512</t>
  </si>
  <si>
    <t>3335925510</t>
  </si>
  <si>
    <t>3335925509</t>
  </si>
  <si>
    <t>Closed</t>
  </si>
  <si>
    <t>De La Cruz Marcelo, Mawel Andres</t>
  </si>
  <si>
    <t>LECTOR</t>
  </si>
  <si>
    <t>FUERA DE SERVICIO</t>
  </si>
  <si>
    <t>CARGA EXITOSA</t>
  </si>
  <si>
    <t>19 Junio de 2021</t>
  </si>
  <si>
    <t>REINICIO EXITOSO</t>
  </si>
  <si>
    <t>3335925664</t>
  </si>
  <si>
    <t>3335925630</t>
  </si>
  <si>
    <t>3335925627</t>
  </si>
  <si>
    <t>SIN ACTIVIDAD DE RETIRO</t>
  </si>
  <si>
    <t>Osoria Torres, Jose Bolivar</t>
  </si>
  <si>
    <t>3335925827</t>
  </si>
  <si>
    <t>3335925826</t>
  </si>
  <si>
    <t>3335925824</t>
  </si>
  <si>
    <t>3335925762</t>
  </si>
  <si>
    <t>3335925756</t>
  </si>
  <si>
    <t>3335925749</t>
  </si>
  <si>
    <t>3335925745</t>
  </si>
  <si>
    <t>3335925743</t>
  </si>
  <si>
    <t>3335925740</t>
  </si>
  <si>
    <t>3335925680</t>
  </si>
  <si>
    <t>GAVETAS PROBLEMAS</t>
  </si>
  <si>
    <t>Peguero Solano, Victor Manuel</t>
  </si>
  <si>
    <t>ATM Base Naval Las Caletas</t>
  </si>
  <si>
    <t>DRBR348</t>
  </si>
  <si>
    <t>REINICIO FALLIDO</t>
  </si>
  <si>
    <t>3335925870</t>
  </si>
  <si>
    <t>3335925869</t>
  </si>
  <si>
    <t>3335925868</t>
  </si>
  <si>
    <t>3335925867</t>
  </si>
  <si>
    <t>3335925865</t>
  </si>
  <si>
    <t>3335925864</t>
  </si>
  <si>
    <t xml:space="preserve">Gonzalez Ceballos, Dionisio </t>
  </si>
  <si>
    <t>6/19/2021  9:43:070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</si>
</sst>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2668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24"/>
  <sheetViews>
    <sheetView tabSelected="1" topLeftCell="E1" zoomScale="98" zoomScaleNormal="98" workbookViewId="0">
      <pane ySplit="4" topLeftCell="A62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customWidth="1"/>
    <col min="5" max="5" width="10.42578125" style="82" customWidth="1"/>
    <col min="6" max="6" width="11.28515625" style="45" customWidth="1"/>
    <col min="7" max="7" width="60.42578125" style="45" customWidth="1"/>
    <col min="8" max="11" width="6.42578125" style="45" customWidth="1"/>
    <col min="12" max="12" width="47.7109375" style="45" customWidth="1"/>
    <col min="13" max="13" width="18.85546875" style="87" bestFit="1" customWidth="1"/>
    <col min="14" max="14" width="17.85546875" style="87" bestFit="1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3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3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3" ht="18.75" thickBot="1" x14ac:dyDescent="0.3">
      <c r="A3" s="161" t="s">
        <v>2648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ht="18" x14ac:dyDescent="0.25">
      <c r="A5" s="117" t="str">
        <f>VLOOKUP(E5,'LISTADO ATM'!$A$2:$C$898,3,0)</f>
        <v>SUR</v>
      </c>
      <c r="B5" s="140">
        <v>3335925843</v>
      </c>
      <c r="C5" s="110">
        <v>44366.651342592595</v>
      </c>
      <c r="D5" s="110" t="s">
        <v>2180</v>
      </c>
      <c r="E5" s="136">
        <v>829</v>
      </c>
      <c r="F5" s="117" t="str">
        <f>VLOOKUP(E5,VIP!$A$2:$O13921,2,0)</f>
        <v>DRBR829</v>
      </c>
      <c r="G5" s="117" t="str">
        <f>VLOOKUP(E5,'LISTADO ATM'!$A$2:$B$897,2,0)</f>
        <v xml:space="preserve">ATM UNP Multicentro Sirena Baní </v>
      </c>
      <c r="H5" s="117" t="str">
        <f>VLOOKUP(E5,VIP!$A$2:$O18843,7,FALSE)</f>
        <v>Si</v>
      </c>
      <c r="I5" s="117" t="str">
        <f>VLOOKUP(E5,VIP!$A$2:$O10808,8,FALSE)</f>
        <v>Si</v>
      </c>
      <c r="J5" s="117" t="str">
        <f>VLOOKUP(E5,VIP!$A$2:$O10758,8,FALSE)</f>
        <v>Si</v>
      </c>
      <c r="K5" s="117" t="str">
        <f>VLOOKUP(E5,VIP!$A$2:$O14332,6,0)</f>
        <v>NO</v>
      </c>
      <c r="L5" s="148" t="s">
        <v>2219</v>
      </c>
      <c r="M5" s="109" t="s">
        <v>2446</v>
      </c>
      <c r="N5" s="109" t="s">
        <v>2453</v>
      </c>
      <c r="O5" s="117" t="s">
        <v>2455</v>
      </c>
      <c r="P5" s="117"/>
      <c r="Q5" s="116" t="s">
        <v>2219</v>
      </c>
      <c r="R5" s="45"/>
      <c r="S5" s="87"/>
      <c r="T5" s="87"/>
      <c r="U5" s="87"/>
      <c r="V5" s="89"/>
      <c r="W5" s="75"/>
    </row>
    <row r="6" spans="1:23" ht="18" x14ac:dyDescent="0.25">
      <c r="A6" s="117" t="str">
        <f>VLOOKUP(E6,'LISTADO ATM'!$A$2:$C$898,3,0)</f>
        <v>DISTRITO NACIONAL</v>
      </c>
      <c r="B6" s="140">
        <v>3335925842</v>
      </c>
      <c r="C6" s="110">
        <v>44366.649305555555</v>
      </c>
      <c r="D6" s="110" t="s">
        <v>2180</v>
      </c>
      <c r="E6" s="136">
        <v>545</v>
      </c>
      <c r="F6" s="117" t="str">
        <f>VLOOKUP(E6,VIP!$A$2:$O13922,2,0)</f>
        <v>DRBR995</v>
      </c>
      <c r="G6" s="117" t="str">
        <f>VLOOKUP(E6,'LISTADO ATM'!$A$2:$B$897,2,0)</f>
        <v xml:space="preserve">ATM Oficina Isabel La Católica II  </v>
      </c>
      <c r="H6" s="117" t="str">
        <f>VLOOKUP(E6,VIP!$A$2:$O18805,7,FALSE)</f>
        <v>Si</v>
      </c>
      <c r="I6" s="117" t="str">
        <f>VLOOKUP(E6,VIP!$A$2:$O10770,8,FALSE)</f>
        <v>Si</v>
      </c>
      <c r="J6" s="117" t="str">
        <f>VLOOKUP(E6,VIP!$A$2:$O10720,8,FALSE)</f>
        <v>Si</v>
      </c>
      <c r="K6" s="117" t="str">
        <f>VLOOKUP(E6,VIP!$A$2:$O14294,6,0)</f>
        <v>NO</v>
      </c>
      <c r="L6" s="148" t="s">
        <v>2219</v>
      </c>
      <c r="M6" s="109" t="s">
        <v>2446</v>
      </c>
      <c r="N6" s="109" t="s">
        <v>2453</v>
      </c>
      <c r="O6" s="117" t="s">
        <v>2455</v>
      </c>
      <c r="P6" s="117"/>
      <c r="Q6" s="116" t="s">
        <v>2219</v>
      </c>
      <c r="R6" s="45"/>
      <c r="S6" s="87"/>
      <c r="T6" s="87"/>
      <c r="U6" s="87"/>
      <c r="V6" s="89"/>
      <c r="W6" s="75"/>
    </row>
    <row r="7" spans="1:23" ht="18" x14ac:dyDescent="0.25">
      <c r="A7" s="117" t="str">
        <f>VLOOKUP(E7,'LISTADO ATM'!$A$2:$C$898,3,0)</f>
        <v>DISTRITO NACIONAL</v>
      </c>
      <c r="B7" s="140">
        <v>3335925841</v>
      </c>
      <c r="C7" s="110">
        <v>44366.648460648146</v>
      </c>
      <c r="D7" s="110" t="s">
        <v>2180</v>
      </c>
      <c r="E7" s="136">
        <v>375</v>
      </c>
      <c r="F7" s="117" t="str">
        <f>VLOOKUP(E7,VIP!$A$2:$O13923,2,0)</f>
        <v>DRBR375</v>
      </c>
      <c r="G7" s="117" t="str">
        <f>VLOOKUP(E7,'LISTADO ATM'!$A$2:$B$897,2,0)</f>
        <v>ATM Base Naval Las Caletas</v>
      </c>
      <c r="H7" s="117" t="str">
        <f>VLOOKUP(E7,VIP!$A$2:$O18787,7,FALSE)</f>
        <v>N/A</v>
      </c>
      <c r="I7" s="117" t="str">
        <f>VLOOKUP(E7,VIP!$A$2:$O10752,8,FALSE)</f>
        <v>N/A</v>
      </c>
      <c r="J7" s="117" t="str">
        <f>VLOOKUP(E7,VIP!$A$2:$O10702,8,FALSE)</f>
        <v>N/A</v>
      </c>
      <c r="K7" s="117" t="str">
        <f>VLOOKUP(E7,VIP!$A$2:$O14276,6,0)</f>
        <v>N/A</v>
      </c>
      <c r="L7" s="148" t="s">
        <v>2219</v>
      </c>
      <c r="M7" s="109" t="s">
        <v>2446</v>
      </c>
      <c r="N7" s="109" t="s">
        <v>2453</v>
      </c>
      <c r="O7" s="117" t="s">
        <v>2455</v>
      </c>
      <c r="P7" s="117"/>
      <c r="Q7" s="116" t="s">
        <v>2219</v>
      </c>
      <c r="R7" s="45"/>
      <c r="S7" s="87"/>
      <c r="T7" s="87"/>
      <c r="U7" s="87"/>
      <c r="V7" s="89"/>
      <c r="W7" s="75"/>
    </row>
    <row r="8" spans="1:23" ht="18" x14ac:dyDescent="0.25">
      <c r="A8" s="117" t="str">
        <f>VLOOKUP(E8,'LISTADO ATM'!$A$2:$C$898,3,0)</f>
        <v>DISTRITO NACIONAL</v>
      </c>
      <c r="B8" s="140">
        <v>3335925840</v>
      </c>
      <c r="C8" s="110">
        <v>44366.647731481484</v>
      </c>
      <c r="D8" s="110" t="s">
        <v>2180</v>
      </c>
      <c r="E8" s="136">
        <v>160</v>
      </c>
      <c r="F8" s="117" t="str">
        <f>VLOOKUP(E8,VIP!$A$2:$O13924,2,0)</f>
        <v>DRBR160</v>
      </c>
      <c r="G8" s="117" t="str">
        <f>VLOOKUP(E8,'LISTADO ATM'!$A$2:$B$897,2,0)</f>
        <v xml:space="preserve">ATM Oficina Herrera </v>
      </c>
      <c r="H8" s="117" t="str">
        <f>VLOOKUP(E8,VIP!$A$2:$O18762,7,FALSE)</f>
        <v>Si</v>
      </c>
      <c r="I8" s="117" t="str">
        <f>VLOOKUP(E8,VIP!$A$2:$O10727,8,FALSE)</f>
        <v>Si</v>
      </c>
      <c r="J8" s="117" t="str">
        <f>VLOOKUP(E8,VIP!$A$2:$O10677,8,FALSE)</f>
        <v>Si</v>
      </c>
      <c r="K8" s="117" t="str">
        <f>VLOOKUP(E8,VIP!$A$2:$O14251,6,0)</f>
        <v>NO</v>
      </c>
      <c r="L8" s="148" t="s">
        <v>2219</v>
      </c>
      <c r="M8" s="109" t="s">
        <v>2446</v>
      </c>
      <c r="N8" s="109" t="s">
        <v>2453</v>
      </c>
      <c r="O8" s="117" t="s">
        <v>2455</v>
      </c>
      <c r="P8" s="117"/>
      <c r="Q8" s="116" t="s">
        <v>2219</v>
      </c>
      <c r="R8" s="45"/>
      <c r="S8" s="87"/>
      <c r="T8" s="87"/>
      <c r="U8" s="87"/>
      <c r="V8" s="89"/>
      <c r="W8" s="75"/>
    </row>
    <row r="9" spans="1:23" ht="18" x14ac:dyDescent="0.25">
      <c r="A9" s="117" t="str">
        <f>VLOOKUP(E9,'LISTADO ATM'!$A$2:$C$898,3,0)</f>
        <v>DISTRITO NACIONAL</v>
      </c>
      <c r="B9" s="140" t="s">
        <v>2657</v>
      </c>
      <c r="C9" s="110">
        <v>44366.579861111109</v>
      </c>
      <c r="D9" s="110" t="s">
        <v>2180</v>
      </c>
      <c r="E9" s="136">
        <v>517</v>
      </c>
      <c r="F9" s="117" t="str">
        <f>VLOOKUP(E9,VIP!$A$2:$O13897,2,0)</f>
        <v>DRBR517</v>
      </c>
      <c r="G9" s="117" t="str">
        <f>VLOOKUP(E9,'LISTADO ATM'!$A$2:$B$897,2,0)</f>
        <v xml:space="preserve">ATM Autobanco Oficina Sans Soucí </v>
      </c>
      <c r="H9" s="117" t="str">
        <f>VLOOKUP(E9,VIP!$A$2:$O18801,7,FALSE)</f>
        <v>Si</v>
      </c>
      <c r="I9" s="117" t="str">
        <f>VLOOKUP(E9,VIP!$A$2:$O10766,8,FALSE)</f>
        <v>Si</v>
      </c>
      <c r="J9" s="117" t="str">
        <f>VLOOKUP(E9,VIP!$A$2:$O10716,8,FALSE)</f>
        <v>Si</v>
      </c>
      <c r="K9" s="117" t="str">
        <f>VLOOKUP(E9,VIP!$A$2:$O14290,6,0)</f>
        <v>SI</v>
      </c>
      <c r="L9" s="148" t="s">
        <v>2219</v>
      </c>
      <c r="M9" s="109" t="s">
        <v>2446</v>
      </c>
      <c r="N9" s="109" t="s">
        <v>2453</v>
      </c>
      <c r="O9" s="117" t="s">
        <v>2455</v>
      </c>
      <c r="P9" s="117"/>
      <c r="Q9" s="116" t="s">
        <v>2219</v>
      </c>
      <c r="R9" s="45"/>
      <c r="S9" s="87"/>
      <c r="T9" s="87"/>
      <c r="U9" s="87"/>
      <c r="V9" s="89"/>
      <c r="W9" s="75"/>
    </row>
    <row r="10" spans="1:23" ht="18" x14ac:dyDescent="0.25">
      <c r="A10" s="117" t="str">
        <f>VLOOKUP(E10,'LISTADO ATM'!$A$2:$C$898,3,0)</f>
        <v>DISTRITO NACIONAL</v>
      </c>
      <c r="B10" s="140" t="s">
        <v>2639</v>
      </c>
      <c r="C10" s="110">
        <v>44366.34983796296</v>
      </c>
      <c r="D10" s="110" t="s">
        <v>2180</v>
      </c>
      <c r="E10" s="136">
        <v>810</v>
      </c>
      <c r="F10" s="117" t="str">
        <f>VLOOKUP(E10,VIP!$A$2:$O13882,2,0)</f>
        <v>DRBR810</v>
      </c>
      <c r="G10" s="117" t="str">
        <f>VLOOKUP(E10,'LISTADO ATM'!$A$2:$B$897,2,0)</f>
        <v xml:space="preserve">ATM UNP Multicentro La Sirena José Contreras </v>
      </c>
      <c r="H10" s="117" t="str">
        <f>VLOOKUP(E10,VIP!$A$2:$O18837,7,FALSE)</f>
        <v>Si</v>
      </c>
      <c r="I10" s="117" t="str">
        <f>VLOOKUP(E10,VIP!$A$2:$O10802,8,FALSE)</f>
        <v>Si</v>
      </c>
      <c r="J10" s="117" t="str">
        <f>VLOOKUP(E10,VIP!$A$2:$O10752,8,FALSE)</f>
        <v>Si</v>
      </c>
      <c r="K10" s="117" t="str">
        <f>VLOOKUP(E10,VIP!$A$2:$O14326,6,0)</f>
        <v>NO</v>
      </c>
      <c r="L10" s="148" t="s">
        <v>2219</v>
      </c>
      <c r="M10" s="109" t="s">
        <v>2446</v>
      </c>
      <c r="N10" s="109" t="s">
        <v>2453</v>
      </c>
      <c r="O10" s="117" t="s">
        <v>2455</v>
      </c>
      <c r="P10" s="117"/>
      <c r="Q10" s="116" t="s">
        <v>2219</v>
      </c>
      <c r="R10" s="45"/>
      <c r="S10" s="87"/>
      <c r="T10" s="87"/>
      <c r="U10" s="87"/>
      <c r="V10" s="89"/>
      <c r="W10" s="75"/>
    </row>
    <row r="11" spans="1:23" ht="18" x14ac:dyDescent="0.25">
      <c r="A11" s="117" t="str">
        <f>VLOOKUP(E11,'LISTADO ATM'!$A$2:$C$898,3,0)</f>
        <v>ESTE</v>
      </c>
      <c r="B11" s="140" t="s">
        <v>2607</v>
      </c>
      <c r="C11" s="110">
        <v>44365.767557870371</v>
      </c>
      <c r="D11" s="110" t="s">
        <v>2180</v>
      </c>
      <c r="E11" s="136">
        <v>609</v>
      </c>
      <c r="F11" s="117" t="str">
        <f>VLOOKUP(E11,VIP!$A$2:$O13892,2,0)</f>
        <v>DRBR120</v>
      </c>
      <c r="G11" s="117" t="str">
        <f>VLOOKUP(E11,'LISTADO ATM'!$A$2:$B$897,2,0)</f>
        <v xml:space="preserve">ATM S/M Jumbo (San Pedro) </v>
      </c>
      <c r="H11" s="117" t="str">
        <f>VLOOKUP(E11,VIP!$A$2:$O18811,7,FALSE)</f>
        <v>Si</v>
      </c>
      <c r="I11" s="117" t="str">
        <f>VLOOKUP(E11,VIP!$A$2:$O10776,8,FALSE)</f>
        <v>Si</v>
      </c>
      <c r="J11" s="117" t="str">
        <f>VLOOKUP(E11,VIP!$A$2:$O10726,8,FALSE)</f>
        <v>Si</v>
      </c>
      <c r="K11" s="117" t="str">
        <f>VLOOKUP(E11,VIP!$A$2:$O14300,6,0)</f>
        <v>NO</v>
      </c>
      <c r="L11" s="148" t="s">
        <v>2219</v>
      </c>
      <c r="M11" s="109" t="s">
        <v>2446</v>
      </c>
      <c r="N11" s="109" t="s">
        <v>2453</v>
      </c>
      <c r="O11" s="117" t="s">
        <v>2455</v>
      </c>
      <c r="P11" s="117"/>
      <c r="Q11" s="109" t="s">
        <v>2219</v>
      </c>
      <c r="R11" s="45"/>
      <c r="S11" s="87"/>
      <c r="T11" s="87"/>
      <c r="U11" s="87"/>
      <c r="V11" s="89"/>
      <c r="W11" s="75"/>
    </row>
    <row r="12" spans="1:23" ht="18" x14ac:dyDescent="0.25">
      <c r="A12" s="117" t="str">
        <f>VLOOKUP(E12,'LISTADO ATM'!$A$2:$C$898,3,0)</f>
        <v>DISTRITO NACIONAL</v>
      </c>
      <c r="B12" s="140" t="s">
        <v>2580</v>
      </c>
      <c r="C12" s="110">
        <v>44365.562743055554</v>
      </c>
      <c r="D12" s="110" t="s">
        <v>2181</v>
      </c>
      <c r="E12" s="136">
        <v>348</v>
      </c>
      <c r="F12" s="117" t="str">
        <f>VLOOKUP(E12,VIP!$A$2:$O13861,2,0)</f>
        <v>DRBR348</v>
      </c>
      <c r="G12" s="117" t="str">
        <f>VLOOKUP(E12,'LISTADO ATM'!$A$2:$B$897,2,0)</f>
        <v>ATM VILLA FLORES</v>
      </c>
      <c r="H12" s="117" t="str">
        <f>VLOOKUP(E12,VIP!$A$2:$O18781,7,FALSE)</f>
        <v>N/A</v>
      </c>
      <c r="I12" s="117" t="str">
        <f>VLOOKUP(E12,VIP!$A$2:$O10746,8,FALSE)</f>
        <v>N/A</v>
      </c>
      <c r="J12" s="117" t="str">
        <f>VLOOKUP(E12,VIP!$A$2:$O10696,8,FALSE)</f>
        <v>N/A</v>
      </c>
      <c r="K12" s="117" t="str">
        <f>VLOOKUP(E12,VIP!$A$2:$O14270,6,0)</f>
        <v>N/A</v>
      </c>
      <c r="L12" s="148" t="s">
        <v>2219</v>
      </c>
      <c r="M12" s="109" t="s">
        <v>2446</v>
      </c>
      <c r="N12" s="109" t="s">
        <v>2453</v>
      </c>
      <c r="O12" s="117" t="s">
        <v>2567</v>
      </c>
      <c r="P12" s="117"/>
      <c r="Q12" s="109" t="s">
        <v>2219</v>
      </c>
      <c r="R12" s="45"/>
      <c r="S12" s="87"/>
      <c r="T12" s="87"/>
      <c r="U12" s="87"/>
      <c r="V12" s="89"/>
      <c r="W12" s="75"/>
    </row>
    <row r="13" spans="1:23" ht="18" x14ac:dyDescent="0.25">
      <c r="A13" s="117" t="str">
        <f>VLOOKUP(E13,'LISTADO ATM'!$A$2:$C$898,3,0)</f>
        <v>DISTRITO NACIONAL</v>
      </c>
      <c r="B13" s="140" t="s">
        <v>2576</v>
      </c>
      <c r="C13" s="110">
        <v>44365.425543981481</v>
      </c>
      <c r="D13" s="110" t="s">
        <v>2180</v>
      </c>
      <c r="E13" s="136">
        <v>542</v>
      </c>
      <c r="F13" s="117" t="str">
        <f>VLOOKUP(E13,VIP!$A$2:$O13849,2,0)</f>
        <v>DRBR542</v>
      </c>
      <c r="G13" s="117" t="str">
        <f>VLOOKUP(E13,'LISTADO ATM'!$A$2:$B$897,2,0)</f>
        <v>ATM S/M la Cadena Carretera Mella</v>
      </c>
      <c r="H13" s="117" t="str">
        <f>VLOOKUP(E13,VIP!$A$2:$O18804,7,FALSE)</f>
        <v>NO</v>
      </c>
      <c r="I13" s="117" t="str">
        <f>VLOOKUP(E13,VIP!$A$2:$O10769,8,FALSE)</f>
        <v>SI</v>
      </c>
      <c r="J13" s="117" t="str">
        <f>VLOOKUP(E13,VIP!$A$2:$O10719,8,FALSE)</f>
        <v>SI</v>
      </c>
      <c r="K13" s="117" t="str">
        <f>VLOOKUP(E13,VIP!$A$2:$O14293,6,0)</f>
        <v>NO</v>
      </c>
      <c r="L13" s="148" t="s">
        <v>2219</v>
      </c>
      <c r="M13" s="109" t="s">
        <v>2446</v>
      </c>
      <c r="N13" s="109" t="s">
        <v>2453</v>
      </c>
      <c r="O13" s="117" t="s">
        <v>2455</v>
      </c>
      <c r="P13" s="117"/>
      <c r="Q13" s="109" t="s">
        <v>2219</v>
      </c>
      <c r="R13" s="45"/>
      <c r="S13" s="87"/>
      <c r="T13" s="87"/>
      <c r="U13" s="87"/>
      <c r="V13" s="89"/>
      <c r="W13" s="75"/>
    </row>
    <row r="14" spans="1:23" ht="18" x14ac:dyDescent="0.25">
      <c r="A14" s="117" t="str">
        <f>VLOOKUP(E14,'LISTADO ATM'!$A$2:$C$898,3,0)</f>
        <v>DISTRITO NACIONAL</v>
      </c>
      <c r="B14" s="140">
        <v>3335924309</v>
      </c>
      <c r="C14" s="110">
        <v>44364.817673611113</v>
      </c>
      <c r="D14" s="110" t="s">
        <v>2180</v>
      </c>
      <c r="E14" s="136">
        <v>722</v>
      </c>
      <c r="F14" s="117" t="str">
        <f>VLOOKUP(E14,VIP!$A$2:$O13826,2,0)</f>
        <v>DRBR393</v>
      </c>
      <c r="G14" s="117" t="str">
        <f>VLOOKUP(E14,'LISTADO ATM'!$A$2:$B$897,2,0)</f>
        <v xml:space="preserve">ATM Oficina Charles de Gaulle III </v>
      </c>
      <c r="H14" s="117" t="str">
        <f>VLOOKUP(E14,VIP!$A$2:$O18827,7,FALSE)</f>
        <v>Si</v>
      </c>
      <c r="I14" s="117" t="str">
        <f>VLOOKUP(E14,VIP!$A$2:$O10792,8,FALSE)</f>
        <v>Si</v>
      </c>
      <c r="J14" s="117" t="str">
        <f>VLOOKUP(E14,VIP!$A$2:$O10742,8,FALSE)</f>
        <v>Si</v>
      </c>
      <c r="K14" s="117" t="str">
        <f>VLOOKUP(E14,VIP!$A$2:$O14316,6,0)</f>
        <v>SI</v>
      </c>
      <c r="L14" s="148" t="s">
        <v>2219</v>
      </c>
      <c r="M14" s="109" t="s">
        <v>2446</v>
      </c>
      <c r="N14" s="109" t="s">
        <v>2453</v>
      </c>
      <c r="O14" s="117" t="s">
        <v>2455</v>
      </c>
      <c r="P14" s="117"/>
      <c r="Q14" s="109" t="s">
        <v>2219</v>
      </c>
      <c r="R14" s="45"/>
      <c r="S14" s="87"/>
      <c r="T14" s="87"/>
      <c r="U14" s="87"/>
      <c r="V14" s="89"/>
      <c r="W14" s="75"/>
    </row>
    <row r="15" spans="1:23" ht="18" x14ac:dyDescent="0.25">
      <c r="A15" s="117" t="str">
        <f>VLOOKUP(E15,'LISTADO ATM'!$A$2:$C$898,3,0)</f>
        <v>SUR</v>
      </c>
      <c r="B15" s="140">
        <v>3335924216</v>
      </c>
      <c r="C15" s="110">
        <v>44364.713842592595</v>
      </c>
      <c r="D15" s="110" t="s">
        <v>2180</v>
      </c>
      <c r="E15" s="136">
        <v>5</v>
      </c>
      <c r="F15" s="117" t="str">
        <f>VLOOKUP(E15,VIP!$A$2:$O13841,2,0)</f>
        <v>DRBR005</v>
      </c>
      <c r="G15" s="117" t="str">
        <f>VLOOKUP(E15,'LISTADO ATM'!$A$2:$B$897,2,0)</f>
        <v>ATM Oficina Autoservicio Villa Ofelia (San Juan)</v>
      </c>
      <c r="H15" s="117" t="str">
        <f>VLOOKUP(E15,VIP!$A$2:$O18744,7,FALSE)</f>
        <v>Si</v>
      </c>
      <c r="I15" s="117" t="str">
        <f>VLOOKUP(E15,VIP!$A$2:$O10709,8,FALSE)</f>
        <v>Si</v>
      </c>
      <c r="J15" s="117" t="str">
        <f>VLOOKUP(E15,VIP!$A$2:$O10659,8,FALSE)</f>
        <v>Si</v>
      </c>
      <c r="K15" s="117" t="str">
        <f>VLOOKUP(E15,VIP!$A$2:$O14233,6,0)</f>
        <v>NO</v>
      </c>
      <c r="L15" s="148" t="s">
        <v>2219</v>
      </c>
      <c r="M15" s="109" t="s">
        <v>2446</v>
      </c>
      <c r="N15" s="109" t="s">
        <v>2453</v>
      </c>
      <c r="O15" s="117" t="s">
        <v>2455</v>
      </c>
      <c r="P15" s="117"/>
      <c r="Q15" s="109" t="s">
        <v>2219</v>
      </c>
      <c r="R15" s="45"/>
      <c r="S15" s="87"/>
      <c r="T15" s="87"/>
      <c r="U15" s="87"/>
      <c r="V15" s="89"/>
      <c r="W15" s="75"/>
    </row>
    <row r="16" spans="1:23" ht="18" x14ac:dyDescent="0.25">
      <c r="A16" s="117" t="str">
        <f>VLOOKUP(E16,'LISTADO ATM'!$A$2:$C$898,3,0)</f>
        <v>SUR</v>
      </c>
      <c r="B16" s="140">
        <v>3335924000</v>
      </c>
      <c r="C16" s="110">
        <v>44364.643206018518</v>
      </c>
      <c r="D16" s="110" t="s">
        <v>2180</v>
      </c>
      <c r="E16" s="136">
        <v>6</v>
      </c>
      <c r="F16" s="117" t="str">
        <f>VLOOKUP(E16,VIP!$A$2:$O13841,2,0)</f>
        <v>DRBR006</v>
      </c>
      <c r="G16" s="117" t="str">
        <f>VLOOKUP(E16,'LISTADO ATM'!$A$2:$B$897,2,0)</f>
        <v xml:space="preserve">ATM Plaza WAO San Juan </v>
      </c>
      <c r="H16" s="117" t="str">
        <f>VLOOKUP(E16,VIP!$A$2:$O18745,7,FALSE)</f>
        <v>N/A</v>
      </c>
      <c r="I16" s="117" t="str">
        <f>VLOOKUP(E16,VIP!$A$2:$O10710,8,FALSE)</f>
        <v>N/A</v>
      </c>
      <c r="J16" s="117" t="str">
        <f>VLOOKUP(E16,VIP!$A$2:$O10660,8,FALSE)</f>
        <v>N/A</v>
      </c>
      <c r="K16" s="117" t="str">
        <f>VLOOKUP(E16,VIP!$A$2:$O14234,6,0)</f>
        <v/>
      </c>
      <c r="L16" s="148" t="s">
        <v>2219</v>
      </c>
      <c r="M16" s="109" t="s">
        <v>2446</v>
      </c>
      <c r="N16" s="109" t="s">
        <v>2558</v>
      </c>
      <c r="O16" s="117" t="s">
        <v>2455</v>
      </c>
      <c r="P16" s="117"/>
      <c r="Q16" s="109" t="s">
        <v>2219</v>
      </c>
      <c r="R16" s="45"/>
      <c r="S16" s="87"/>
      <c r="T16" s="87"/>
      <c r="U16" s="87"/>
      <c r="V16" s="89"/>
      <c r="W16" s="75"/>
    </row>
    <row r="17" spans="1:23" ht="18" x14ac:dyDescent="0.25">
      <c r="A17" s="117" t="str">
        <f>VLOOKUP(E17,'LISTADO ATM'!$A$2:$C$898,3,0)</f>
        <v>DISTRITO NACIONAL</v>
      </c>
      <c r="B17" s="140">
        <v>3335923863</v>
      </c>
      <c r="C17" s="110">
        <v>44364.586064814815</v>
      </c>
      <c r="D17" s="110" t="s">
        <v>2180</v>
      </c>
      <c r="E17" s="136">
        <v>487</v>
      </c>
      <c r="F17" s="117" t="str">
        <f>VLOOKUP(E17,VIP!$A$2:$O13835,2,0)</f>
        <v>DRBR487</v>
      </c>
      <c r="G17" s="117" t="str">
        <f>VLOOKUP(E17,'LISTADO ATM'!$A$2:$B$897,2,0)</f>
        <v xml:space="preserve">ATM Olé Hainamosa </v>
      </c>
      <c r="H17" s="117" t="str">
        <f>VLOOKUP(E17,VIP!$A$2:$O18796,7,FALSE)</f>
        <v>Si</v>
      </c>
      <c r="I17" s="117" t="str">
        <f>VLOOKUP(E17,VIP!$A$2:$O10761,8,FALSE)</f>
        <v>Si</v>
      </c>
      <c r="J17" s="117" t="str">
        <f>VLOOKUP(E17,VIP!$A$2:$O10711,8,FALSE)</f>
        <v>Si</v>
      </c>
      <c r="K17" s="117" t="str">
        <f>VLOOKUP(E17,VIP!$A$2:$O14285,6,0)</f>
        <v>SI</v>
      </c>
      <c r="L17" s="148" t="s">
        <v>2219</v>
      </c>
      <c r="M17" s="109" t="s">
        <v>2446</v>
      </c>
      <c r="N17" s="109" t="s">
        <v>2558</v>
      </c>
      <c r="O17" s="117" t="s">
        <v>2455</v>
      </c>
      <c r="P17" s="117"/>
      <c r="Q17" s="109" t="s">
        <v>2219</v>
      </c>
      <c r="R17" s="45"/>
      <c r="S17" s="87"/>
      <c r="T17" s="87"/>
      <c r="U17" s="87"/>
      <c r="V17" s="89"/>
      <c r="W17" s="75"/>
    </row>
    <row r="18" spans="1:23" ht="18" x14ac:dyDescent="0.25">
      <c r="A18" s="117" t="str">
        <f>VLOOKUP(E18,'LISTADO ATM'!$A$2:$C$898,3,0)</f>
        <v>DISTRITO NACIONAL</v>
      </c>
      <c r="B18" s="140">
        <v>3335922576</v>
      </c>
      <c r="C18" s="110">
        <v>44363.600219907406</v>
      </c>
      <c r="D18" s="110" t="s">
        <v>2180</v>
      </c>
      <c r="E18" s="136">
        <v>139</v>
      </c>
      <c r="F18" s="117" t="str">
        <f>VLOOKUP(E18,VIP!$A$2:$O13824,2,0)</f>
        <v>DRBR139</v>
      </c>
      <c r="G18" s="117" t="str">
        <f>VLOOKUP(E18,'LISTADO ATM'!$A$2:$B$897,2,0)</f>
        <v xml:space="preserve">ATM Oficina Plaza Lama Zona Oriental I </v>
      </c>
      <c r="H18" s="117" t="str">
        <f>VLOOKUP(E18,VIP!$A$2:$O18756,7,FALSE)</f>
        <v>Si</v>
      </c>
      <c r="I18" s="117" t="str">
        <f>VLOOKUP(E18,VIP!$A$2:$O10721,8,FALSE)</f>
        <v>Si</v>
      </c>
      <c r="J18" s="117" t="str">
        <f>VLOOKUP(E18,VIP!$A$2:$O10671,8,FALSE)</f>
        <v>Si</v>
      </c>
      <c r="K18" s="117" t="str">
        <f>VLOOKUP(E18,VIP!$A$2:$O14245,6,0)</f>
        <v>NO</v>
      </c>
      <c r="L18" s="148" t="s">
        <v>2219</v>
      </c>
      <c r="M18" s="109" t="s">
        <v>2446</v>
      </c>
      <c r="N18" s="109" t="s">
        <v>2558</v>
      </c>
      <c r="O18" s="117" t="s">
        <v>2455</v>
      </c>
      <c r="P18" s="117"/>
      <c r="Q18" s="109" t="s">
        <v>2219</v>
      </c>
      <c r="R18" s="45"/>
      <c r="S18" s="87"/>
      <c r="T18" s="87"/>
      <c r="U18" s="87"/>
      <c r="V18" s="89"/>
      <c r="W18" s="75"/>
    </row>
    <row r="19" spans="1:23" ht="18" x14ac:dyDescent="0.25">
      <c r="A19" s="117" t="str">
        <f>VLOOKUP(E19,'LISTADO ATM'!$A$2:$C$898,3,0)</f>
        <v>DISTRITO NACIONAL</v>
      </c>
      <c r="B19" s="140">
        <v>3335922570</v>
      </c>
      <c r="C19" s="110">
        <v>44363.597233796296</v>
      </c>
      <c r="D19" s="110" t="s">
        <v>2180</v>
      </c>
      <c r="E19" s="136">
        <v>686</v>
      </c>
      <c r="F19" s="117" t="str">
        <f>VLOOKUP(E19,VIP!$A$2:$O13825,2,0)</f>
        <v>DRBR686</v>
      </c>
      <c r="G19" s="117" t="str">
        <f>VLOOKUP(E19,'LISTADO ATM'!$A$2:$B$897,2,0)</f>
        <v>ATM Autoservicio Oficina Máximo Gómez</v>
      </c>
      <c r="H19" s="117" t="str">
        <f>VLOOKUP(E19,VIP!$A$2:$O18821,7,FALSE)</f>
        <v>Si</v>
      </c>
      <c r="I19" s="117" t="str">
        <f>VLOOKUP(E19,VIP!$A$2:$O10786,8,FALSE)</f>
        <v>Si</v>
      </c>
      <c r="J19" s="117" t="str">
        <f>VLOOKUP(E19,VIP!$A$2:$O10736,8,FALSE)</f>
        <v>Si</v>
      </c>
      <c r="K19" s="117" t="str">
        <f>VLOOKUP(E19,VIP!$A$2:$O14310,6,0)</f>
        <v>NO</v>
      </c>
      <c r="L19" s="148" t="s">
        <v>2219</v>
      </c>
      <c r="M19" s="109" t="s">
        <v>2446</v>
      </c>
      <c r="N19" s="109" t="s">
        <v>2558</v>
      </c>
      <c r="O19" s="117" t="s">
        <v>2455</v>
      </c>
      <c r="P19" s="117"/>
      <c r="Q19" s="109" t="s">
        <v>2219</v>
      </c>
      <c r="R19" s="45"/>
      <c r="S19" s="87"/>
      <c r="T19" s="87"/>
      <c r="U19" s="87"/>
      <c r="V19" s="89"/>
      <c r="W19" s="75"/>
    </row>
    <row r="20" spans="1:23" ht="18" x14ac:dyDescent="0.25">
      <c r="A20" s="117" t="str">
        <f>VLOOKUP(E20,'LISTADO ATM'!$A$2:$C$898,3,0)</f>
        <v>SUR</v>
      </c>
      <c r="B20" s="140">
        <v>3335925850</v>
      </c>
      <c r="C20" s="110">
        <v>44366.653854166667</v>
      </c>
      <c r="D20" s="110" t="s">
        <v>2180</v>
      </c>
      <c r="E20" s="136">
        <v>360</v>
      </c>
      <c r="F20" s="117" t="str">
        <f>VLOOKUP(E20,VIP!$A$2:$O13914,2,0)</f>
        <v>DRBR360</v>
      </c>
      <c r="G20" s="117" t="str">
        <f>VLOOKUP(E20,'LISTADO ATM'!$A$2:$B$897,2,0)</f>
        <v>ATM Ayuntamiento Guayabal</v>
      </c>
      <c r="H20" s="117" t="str">
        <f>VLOOKUP(E20,VIP!$A$2:$O18784,7,FALSE)</f>
        <v>si</v>
      </c>
      <c r="I20" s="117" t="str">
        <f>VLOOKUP(E20,VIP!$A$2:$O10749,8,FALSE)</f>
        <v>si</v>
      </c>
      <c r="J20" s="117" t="str">
        <f>VLOOKUP(E20,VIP!$A$2:$O10699,8,FALSE)</f>
        <v>si</v>
      </c>
      <c r="K20" s="117" t="str">
        <f>VLOOKUP(E20,VIP!$A$2:$O14273,6,0)</f>
        <v>NO</v>
      </c>
      <c r="L20" s="148" t="s">
        <v>2245</v>
      </c>
      <c r="M20" s="109" t="s">
        <v>2446</v>
      </c>
      <c r="N20" s="109" t="s">
        <v>2453</v>
      </c>
      <c r="O20" s="117" t="s">
        <v>2455</v>
      </c>
      <c r="P20" s="117"/>
      <c r="Q20" s="116" t="s">
        <v>2245</v>
      </c>
      <c r="R20" s="45"/>
      <c r="S20" s="87"/>
      <c r="T20" s="87"/>
      <c r="U20" s="87"/>
      <c r="V20" s="89"/>
      <c r="W20" s="75"/>
    </row>
    <row r="21" spans="1:23" ht="18" x14ac:dyDescent="0.25">
      <c r="A21" s="117" t="str">
        <f>VLOOKUP(E21,'LISTADO ATM'!$A$2:$C$898,3,0)</f>
        <v>DISTRITO NACIONAL</v>
      </c>
      <c r="B21" s="140">
        <v>3335925849</v>
      </c>
      <c r="C21" s="110">
        <v>44366.653298611112</v>
      </c>
      <c r="D21" s="110" t="s">
        <v>2180</v>
      </c>
      <c r="E21" s="136">
        <v>363</v>
      </c>
      <c r="F21" s="117" t="str">
        <f>VLOOKUP(E21,VIP!$A$2:$O13915,2,0)</f>
        <v>DRBR363</v>
      </c>
      <c r="G21" s="117" t="str">
        <f>VLOOKUP(E21,'LISTADO ATM'!$A$2:$B$897,2,0)</f>
        <v>ATM Sirena Villa Mella</v>
      </c>
      <c r="H21" s="117" t="str">
        <f>VLOOKUP(E21,VIP!$A$2:$O18785,7,FALSE)</f>
        <v>N/A</v>
      </c>
      <c r="I21" s="117" t="str">
        <f>VLOOKUP(E21,VIP!$A$2:$O10750,8,FALSE)</f>
        <v>N/A</v>
      </c>
      <c r="J21" s="117" t="str">
        <f>VLOOKUP(E21,VIP!$A$2:$O10700,8,FALSE)</f>
        <v>N/A</v>
      </c>
      <c r="K21" s="117" t="str">
        <f>VLOOKUP(E21,VIP!$A$2:$O14274,6,0)</f>
        <v>N/A</v>
      </c>
      <c r="L21" s="148" t="s">
        <v>2245</v>
      </c>
      <c r="M21" s="109" t="s">
        <v>2446</v>
      </c>
      <c r="N21" s="109" t="s">
        <v>2453</v>
      </c>
      <c r="O21" s="117" t="s">
        <v>2455</v>
      </c>
      <c r="P21" s="117"/>
      <c r="Q21" s="116" t="s">
        <v>2245</v>
      </c>
      <c r="R21" s="45"/>
      <c r="S21" s="87"/>
      <c r="T21" s="87"/>
      <c r="U21" s="87"/>
      <c r="V21" s="89"/>
      <c r="W21" s="75"/>
    </row>
    <row r="22" spans="1:23" ht="18" x14ac:dyDescent="0.25">
      <c r="A22" s="117" t="e">
        <f>VLOOKUP(L22,'LISTADO ATM'!$A$2:$C$898,3,0)</f>
        <v>#N/A</v>
      </c>
      <c r="B22" s="140" t="s">
        <v>2572</v>
      </c>
      <c r="C22" s="110">
        <v>44365.313171296293</v>
      </c>
      <c r="D22" s="110" t="s">
        <v>2180</v>
      </c>
      <c r="E22" s="136">
        <v>812</v>
      </c>
      <c r="F22" s="117" t="str">
        <f>VLOOKUP(E22,VIP!$A$2:$O13842,2,0)</f>
        <v>DRBR812</v>
      </c>
      <c r="G22" s="117" t="str">
        <f>VLOOKUP(E22,'LISTADO ATM'!$A$2:$B$897,2,0)</f>
        <v xml:space="preserve">ATM Canasta del Pueblo </v>
      </c>
      <c r="H22" s="117" t="str">
        <f>VLOOKUP(E22,VIP!$A$2:$O18838,7,FALSE)</f>
        <v>Si</v>
      </c>
      <c r="I22" s="117" t="str">
        <f>VLOOKUP(E22,VIP!$A$2:$O10803,8,FALSE)</f>
        <v>Si</v>
      </c>
      <c r="J22" s="117" t="str">
        <f>VLOOKUP(E22,VIP!$A$2:$O10753,8,FALSE)</f>
        <v>Si</v>
      </c>
      <c r="K22" s="117" t="str">
        <f>VLOOKUP(E22,VIP!$A$2:$O14327,6,0)</f>
        <v>NO</v>
      </c>
      <c r="L22" s="148" t="s">
        <v>2245</v>
      </c>
      <c r="M22" s="109" t="s">
        <v>2446</v>
      </c>
      <c r="N22" s="109" t="s">
        <v>2453</v>
      </c>
      <c r="O22" s="117" t="s">
        <v>2455</v>
      </c>
      <c r="P22" s="117"/>
      <c r="Q22" s="109" t="s">
        <v>2245</v>
      </c>
    </row>
    <row r="23" spans="1:23" ht="18" x14ac:dyDescent="0.25">
      <c r="A23" s="117" t="str">
        <f>VLOOKUP(E23,'LISTADO ATM'!$A$2:$C$898,3,0)</f>
        <v>DISTRITO NACIONAL</v>
      </c>
      <c r="B23" s="140">
        <v>3335920777</v>
      </c>
      <c r="C23" s="110">
        <v>44362.50141203704</v>
      </c>
      <c r="D23" s="110" t="s">
        <v>2180</v>
      </c>
      <c r="E23" s="136">
        <v>909</v>
      </c>
      <c r="F23" s="117" t="str">
        <f>VLOOKUP(E23,VIP!$A$2:$O13798,2,0)</f>
        <v>DRBR01A</v>
      </c>
      <c r="G23" s="117" t="str">
        <f>VLOOKUP(E23,'LISTADO ATM'!$A$2:$B$897,2,0)</f>
        <v xml:space="preserve">ATM UNP UASD </v>
      </c>
      <c r="H23" s="117" t="str">
        <f>VLOOKUP(E23,VIP!$A$2:$O18849,7,FALSE)</f>
        <v>Si</v>
      </c>
      <c r="I23" s="117" t="str">
        <f>VLOOKUP(E23,VIP!$A$2:$O10814,8,FALSE)</f>
        <v>Si</v>
      </c>
      <c r="J23" s="117" t="str">
        <f>VLOOKUP(E23,VIP!$A$2:$O10764,8,FALSE)</f>
        <v>Si</v>
      </c>
      <c r="K23" s="117" t="str">
        <f>VLOOKUP(E23,VIP!$A$2:$O14338,6,0)</f>
        <v>SI</v>
      </c>
      <c r="L23" s="148" t="s">
        <v>2245</v>
      </c>
      <c r="M23" s="109" t="s">
        <v>2446</v>
      </c>
      <c r="N23" s="109" t="s">
        <v>2558</v>
      </c>
      <c r="O23" s="117" t="s">
        <v>2455</v>
      </c>
      <c r="P23" s="117"/>
      <c r="Q23" s="109" t="s">
        <v>2245</v>
      </c>
    </row>
    <row r="24" spans="1:23" ht="18" x14ac:dyDescent="0.25">
      <c r="A24" s="117" t="str">
        <f>VLOOKUP(E24,'LISTADO ATM'!$A$2:$C$898,3,0)</f>
        <v>DISTRITO NACIONAL</v>
      </c>
      <c r="B24" s="140">
        <v>3335920397</v>
      </c>
      <c r="C24" s="110">
        <v>44362.423842592594</v>
      </c>
      <c r="D24" s="110" t="s">
        <v>2180</v>
      </c>
      <c r="E24" s="136">
        <v>961</v>
      </c>
      <c r="F24" s="117" t="str">
        <f>VLOOKUP(E24,VIP!$A$2:$O13818,2,0)</f>
        <v>DRBR03H</v>
      </c>
      <c r="G24" s="117" t="str">
        <f>VLOOKUP(E24,'LISTADO ATM'!$A$2:$B$897,2,0)</f>
        <v xml:space="preserve">ATM Listín Diario </v>
      </c>
      <c r="H24" s="117" t="str">
        <f>VLOOKUP(E24,VIP!$A$2:$O18852,7,FALSE)</f>
        <v>Si</v>
      </c>
      <c r="I24" s="117" t="str">
        <f>VLOOKUP(E24,VIP!$A$2:$O10817,8,FALSE)</f>
        <v>Si</v>
      </c>
      <c r="J24" s="117" t="str">
        <f>VLOOKUP(E24,VIP!$A$2:$O10767,8,FALSE)</f>
        <v>Si</v>
      </c>
      <c r="K24" s="117" t="str">
        <f>VLOOKUP(E24,VIP!$A$2:$O14341,6,0)</f>
        <v>NO</v>
      </c>
      <c r="L24" s="148" t="s">
        <v>2245</v>
      </c>
      <c r="M24" s="109" t="s">
        <v>2446</v>
      </c>
      <c r="N24" s="109" t="s">
        <v>2558</v>
      </c>
      <c r="O24" s="117" t="s">
        <v>2455</v>
      </c>
      <c r="P24" s="117"/>
      <c r="Q24" s="109" t="s">
        <v>2245</v>
      </c>
    </row>
    <row r="25" spans="1:23" ht="18" x14ac:dyDescent="0.25">
      <c r="A25" s="117" t="str">
        <f>VLOOKUP(E25,'LISTADO ATM'!$A$2:$C$898,3,0)</f>
        <v>DISTRITO NACIONAL</v>
      </c>
      <c r="B25" s="140">
        <v>3335910002</v>
      </c>
      <c r="C25" s="110">
        <v>44351.65902777778</v>
      </c>
      <c r="D25" s="110" t="s">
        <v>2180</v>
      </c>
      <c r="E25" s="136">
        <v>744</v>
      </c>
      <c r="F25" s="117" t="str">
        <f>VLOOKUP(E25,VIP!$A$2:$O13694,2,0)</f>
        <v>DRBR289</v>
      </c>
      <c r="G25" s="117" t="str">
        <f>VLOOKUP(E25,'LISTADO ATM'!$A$2:$B$897,2,0)</f>
        <v xml:space="preserve">ATM Multicentro La Sirena Venezuela </v>
      </c>
      <c r="H25" s="117" t="str">
        <f>VLOOKUP(E25,VIP!$A$2:$O18828,7,FALSE)</f>
        <v>Si</v>
      </c>
      <c r="I25" s="117" t="str">
        <f>VLOOKUP(E25,VIP!$A$2:$O10793,8,FALSE)</f>
        <v>Si</v>
      </c>
      <c r="J25" s="117" t="str">
        <f>VLOOKUP(E25,VIP!$A$2:$O10743,8,FALSE)</f>
        <v>Si</v>
      </c>
      <c r="K25" s="117" t="str">
        <f>VLOOKUP(E25,VIP!$A$2:$O14317,6,0)</f>
        <v>SI</v>
      </c>
      <c r="L25" s="110" t="s">
        <v>2245</v>
      </c>
      <c r="M25" s="109" t="s">
        <v>2446</v>
      </c>
      <c r="N25" s="109" t="s">
        <v>2558</v>
      </c>
      <c r="O25" s="117" t="s">
        <v>2455</v>
      </c>
      <c r="P25" s="109"/>
      <c r="Q25" s="116" t="s">
        <v>2245</v>
      </c>
    </row>
    <row r="26" spans="1:23" ht="18" x14ac:dyDescent="0.25">
      <c r="A26" s="117" t="str">
        <f>VLOOKUP(E26,'LISTADO ATM'!$A$2:$C$898,3,0)</f>
        <v>ESTE</v>
      </c>
      <c r="B26" s="140">
        <v>3335925838</v>
      </c>
      <c r="C26" s="110">
        <v>44366.643854166665</v>
      </c>
      <c r="D26" s="110" t="s">
        <v>2470</v>
      </c>
      <c r="E26" s="136">
        <v>630</v>
      </c>
      <c r="F26" s="117" t="str">
        <f>VLOOKUP(E26,VIP!$A$2:$O13905,2,0)</f>
        <v>DRBR112</v>
      </c>
      <c r="G26" s="117" t="str">
        <f>VLOOKUP(E26,'LISTADO ATM'!$A$2:$B$897,2,0)</f>
        <v xml:space="preserve">ATM Oficina Plaza Zaglul (SPM) </v>
      </c>
      <c r="H26" s="117" t="str">
        <f>VLOOKUP(E26,VIP!$A$2:$O18815,7,FALSE)</f>
        <v>Si</v>
      </c>
      <c r="I26" s="117" t="str">
        <f>VLOOKUP(E26,VIP!$A$2:$O10780,8,FALSE)</f>
        <v>Si</v>
      </c>
      <c r="J26" s="117" t="str">
        <f>VLOOKUP(E26,VIP!$A$2:$O10730,8,FALSE)</f>
        <v>Si</v>
      </c>
      <c r="K26" s="117" t="str">
        <f>VLOOKUP(E26,VIP!$A$2:$O14304,6,0)</f>
        <v>NO</v>
      </c>
      <c r="L26" s="148" t="s">
        <v>2646</v>
      </c>
      <c r="M26" s="109" t="s">
        <v>2446</v>
      </c>
      <c r="N26" s="109" t="s">
        <v>2643</v>
      </c>
      <c r="O26" s="117" t="s">
        <v>2471</v>
      </c>
      <c r="P26" s="153" t="s">
        <v>2647</v>
      </c>
      <c r="Q26" s="154">
        <v>44366.655555555553</v>
      </c>
    </row>
    <row r="27" spans="1:23" ht="18" x14ac:dyDescent="0.25">
      <c r="A27" s="117" t="str">
        <f>VLOOKUP(E27,'LISTADO ATM'!$A$2:$C$898,3,0)</f>
        <v>ESTE</v>
      </c>
      <c r="B27" s="140">
        <v>3335925837</v>
      </c>
      <c r="C27" s="110">
        <v>44366.643090277779</v>
      </c>
      <c r="D27" s="110" t="s">
        <v>2470</v>
      </c>
      <c r="E27" s="136">
        <v>293</v>
      </c>
      <c r="F27" s="117" t="str">
        <f>VLOOKUP(E27,VIP!$A$2:$O13906,2,0)</f>
        <v>DRBR293</v>
      </c>
      <c r="G27" s="117" t="str">
        <f>VLOOKUP(E27,'LISTADO ATM'!$A$2:$B$897,2,0)</f>
        <v xml:space="preserve">ATM S/M Nueva Visión (San Pedro) </v>
      </c>
      <c r="H27" s="117" t="str">
        <f>VLOOKUP(E27,VIP!$A$2:$O18775,7,FALSE)</f>
        <v>Si</v>
      </c>
      <c r="I27" s="117" t="str">
        <f>VLOOKUP(E27,VIP!$A$2:$O10740,8,FALSE)</f>
        <v>Si</v>
      </c>
      <c r="J27" s="117" t="str">
        <f>VLOOKUP(E27,VIP!$A$2:$O10690,8,FALSE)</f>
        <v>Si</v>
      </c>
      <c r="K27" s="117" t="str">
        <f>VLOOKUP(E27,VIP!$A$2:$O14264,6,0)</f>
        <v>NO</v>
      </c>
      <c r="L27" s="148" t="s">
        <v>2646</v>
      </c>
      <c r="M27" s="109" t="s">
        <v>2446</v>
      </c>
      <c r="N27" s="109" t="s">
        <v>2643</v>
      </c>
      <c r="O27" s="117" t="s">
        <v>2471</v>
      </c>
      <c r="P27" s="153" t="s">
        <v>2647</v>
      </c>
      <c r="Q27" s="154">
        <v>44366.648611111108</v>
      </c>
    </row>
    <row r="28" spans="1:23" ht="18" x14ac:dyDescent="0.25">
      <c r="A28" s="117" t="str">
        <f>VLOOKUP(E28,'LISTADO ATM'!$A$2:$C$898,3,0)</f>
        <v>SUR</v>
      </c>
      <c r="B28" s="140">
        <v>3335925836</v>
      </c>
      <c r="C28" s="110">
        <v>44366.642175925925</v>
      </c>
      <c r="D28" s="110" t="s">
        <v>2470</v>
      </c>
      <c r="E28" s="136">
        <v>829</v>
      </c>
      <c r="F28" s="117" t="str">
        <f>VLOOKUP(E28,VIP!$A$2:$O13907,2,0)</f>
        <v>DRBR829</v>
      </c>
      <c r="G28" s="117" t="str">
        <f>VLOOKUP(E28,'LISTADO ATM'!$A$2:$B$897,2,0)</f>
        <v xml:space="preserve">ATM UNP Multicentro Sirena Baní </v>
      </c>
      <c r="H28" s="117" t="str">
        <f>VLOOKUP(E28,VIP!$A$2:$O18842,7,FALSE)</f>
        <v>Si</v>
      </c>
      <c r="I28" s="117" t="str">
        <f>VLOOKUP(E28,VIP!$A$2:$O10807,8,FALSE)</f>
        <v>Si</v>
      </c>
      <c r="J28" s="117" t="str">
        <f>VLOOKUP(E28,VIP!$A$2:$O10757,8,FALSE)</f>
        <v>Si</v>
      </c>
      <c r="K28" s="117" t="str">
        <f>VLOOKUP(E28,VIP!$A$2:$O14331,6,0)</f>
        <v>NO</v>
      </c>
      <c r="L28" s="148" t="s">
        <v>2646</v>
      </c>
      <c r="M28" s="109" t="s">
        <v>2446</v>
      </c>
      <c r="N28" s="109" t="s">
        <v>2643</v>
      </c>
      <c r="O28" s="117" t="s">
        <v>2471</v>
      </c>
      <c r="P28" s="153" t="s">
        <v>2647</v>
      </c>
      <c r="Q28" s="154">
        <v>44366.487500000003</v>
      </c>
    </row>
    <row r="29" spans="1:23" ht="18" x14ac:dyDescent="0.25">
      <c r="A29" s="117" t="str">
        <f>VLOOKUP(E29,'LISTADO ATM'!$A$2:$C$898,3,0)</f>
        <v>NORTE</v>
      </c>
      <c r="B29" s="140">
        <v>3335925835</v>
      </c>
      <c r="C29" s="110">
        <v>44366.641377314816</v>
      </c>
      <c r="D29" s="110" t="s">
        <v>2470</v>
      </c>
      <c r="E29" s="136">
        <v>351</v>
      </c>
      <c r="F29" s="117" t="str">
        <f>VLOOKUP(E29,VIP!$A$2:$O13908,2,0)</f>
        <v>DRBR351</v>
      </c>
      <c r="G29" s="117" t="str">
        <f>VLOOKUP(E29,'LISTADO ATM'!$A$2:$B$897,2,0)</f>
        <v xml:space="preserve">ATM S/M José Luís (Puerto Plata) </v>
      </c>
      <c r="H29" s="117" t="str">
        <f>VLOOKUP(E29,VIP!$A$2:$O18783,7,FALSE)</f>
        <v>Si</v>
      </c>
      <c r="I29" s="117" t="str">
        <f>VLOOKUP(E29,VIP!$A$2:$O10748,8,FALSE)</f>
        <v>Si</v>
      </c>
      <c r="J29" s="117" t="str">
        <f>VLOOKUP(E29,VIP!$A$2:$O10698,8,FALSE)</f>
        <v>Si</v>
      </c>
      <c r="K29" s="117" t="str">
        <f>VLOOKUP(E29,VIP!$A$2:$O14272,6,0)</f>
        <v>NO</v>
      </c>
      <c r="L29" s="148" t="s">
        <v>2646</v>
      </c>
      <c r="M29" s="109" t="s">
        <v>2446</v>
      </c>
      <c r="N29" s="109" t="s">
        <v>2643</v>
      </c>
      <c r="O29" s="117" t="s">
        <v>2471</v>
      </c>
      <c r="P29" s="153" t="s">
        <v>2647</v>
      </c>
      <c r="Q29" s="154">
        <v>44366.456250000003</v>
      </c>
    </row>
    <row r="30" spans="1:23" ht="18" x14ac:dyDescent="0.25">
      <c r="A30" s="117" t="str">
        <f>VLOOKUP(E30,'LISTADO ATM'!$A$2:$C$898,3,0)</f>
        <v>DISTRITO NACIONAL</v>
      </c>
      <c r="B30" s="140">
        <v>3335925834</v>
      </c>
      <c r="C30" s="110">
        <v>44366.640486111108</v>
      </c>
      <c r="D30" s="110" t="s">
        <v>2470</v>
      </c>
      <c r="E30" s="136">
        <v>836</v>
      </c>
      <c r="F30" s="117" t="str">
        <f>VLOOKUP(E30,VIP!$A$2:$O13909,2,0)</f>
        <v>DRBR836</v>
      </c>
      <c r="G30" s="117" t="str">
        <f>VLOOKUP(E30,'LISTADO ATM'!$A$2:$B$897,2,0)</f>
        <v xml:space="preserve">ATM UNP Plaza Luperón </v>
      </c>
      <c r="H30" s="117" t="str">
        <f>VLOOKUP(E30,VIP!$A$2:$O18844,7,FALSE)</f>
        <v>Si</v>
      </c>
      <c r="I30" s="117" t="str">
        <f>VLOOKUP(E30,VIP!$A$2:$O10809,8,FALSE)</f>
        <v>Si</v>
      </c>
      <c r="J30" s="117" t="str">
        <f>VLOOKUP(E30,VIP!$A$2:$O10759,8,FALSE)</f>
        <v>Si</v>
      </c>
      <c r="K30" s="117" t="str">
        <f>VLOOKUP(E30,VIP!$A$2:$O14333,6,0)</f>
        <v>NO</v>
      </c>
      <c r="L30" s="148" t="s">
        <v>2646</v>
      </c>
      <c r="M30" s="109" t="s">
        <v>2446</v>
      </c>
      <c r="N30" s="109" t="s">
        <v>2643</v>
      </c>
      <c r="O30" s="117" t="s">
        <v>2471</v>
      </c>
      <c r="P30" s="153" t="s">
        <v>2647</v>
      </c>
      <c r="Q30" s="154">
        <v>44366.652777777781</v>
      </c>
    </row>
    <row r="31" spans="1:23" ht="18" x14ac:dyDescent="0.25">
      <c r="A31" s="117" t="str">
        <f>VLOOKUP(E31,'LISTADO ATM'!$A$2:$C$898,3,0)</f>
        <v>DISTRITO NACIONAL</v>
      </c>
      <c r="B31" s="140">
        <v>3335925833</v>
      </c>
      <c r="C31" s="110">
        <v>44366.63958333333</v>
      </c>
      <c r="D31" s="110" t="s">
        <v>2470</v>
      </c>
      <c r="E31" s="136">
        <v>755</v>
      </c>
      <c r="F31" s="117" t="str">
        <f>VLOOKUP(E31,VIP!$A$2:$O13910,2,0)</f>
        <v>DRBR755</v>
      </c>
      <c r="G31" s="117" t="str">
        <f>VLOOKUP(E31,'LISTADO ATM'!$A$2:$B$897,2,0)</f>
        <v xml:space="preserve">ATM Oficina Galería del Este (Plaza) </v>
      </c>
      <c r="H31" s="117" t="str">
        <f>VLOOKUP(E31,VIP!$A$2:$O18832,7,FALSE)</f>
        <v>Si</v>
      </c>
      <c r="I31" s="117" t="str">
        <f>VLOOKUP(E31,VIP!$A$2:$O10797,8,FALSE)</f>
        <v>Si</v>
      </c>
      <c r="J31" s="117" t="str">
        <f>VLOOKUP(E31,VIP!$A$2:$O10747,8,FALSE)</f>
        <v>Si</v>
      </c>
      <c r="K31" s="117" t="str">
        <f>VLOOKUP(E31,VIP!$A$2:$O14321,6,0)</f>
        <v>NO</v>
      </c>
      <c r="L31" s="148" t="s">
        <v>2646</v>
      </c>
      <c r="M31" s="109" t="s">
        <v>2446</v>
      </c>
      <c r="N31" s="109" t="s">
        <v>2643</v>
      </c>
      <c r="O31" s="117" t="s">
        <v>2471</v>
      </c>
      <c r="P31" s="153" t="s">
        <v>2647</v>
      </c>
      <c r="Q31" s="154">
        <v>44366.654166666667</v>
      </c>
    </row>
    <row r="32" spans="1:23" ht="18" x14ac:dyDescent="0.25">
      <c r="A32" s="117" t="str">
        <f>VLOOKUP(E32,'LISTADO ATM'!$A$2:$C$898,3,0)</f>
        <v>DISTRITO NACIONAL</v>
      </c>
      <c r="B32" s="140">
        <v>3335925832</v>
      </c>
      <c r="C32" s="110">
        <v>44366.638854166667</v>
      </c>
      <c r="D32" s="110" t="s">
        <v>2470</v>
      </c>
      <c r="E32" s="136">
        <v>26</v>
      </c>
      <c r="F32" s="117" t="str">
        <f>VLOOKUP(E32,VIP!$A$2:$O13911,2,0)</f>
        <v>DRBR221</v>
      </c>
      <c r="G32" s="117" t="str">
        <f>VLOOKUP(E32,'LISTADO ATM'!$A$2:$B$897,2,0)</f>
        <v>ATM S/M Jumbo San Isidro</v>
      </c>
      <c r="H32" s="117" t="str">
        <f>VLOOKUP(E32,VIP!$A$2:$O18746,7,FALSE)</f>
        <v>Si</v>
      </c>
      <c r="I32" s="117" t="str">
        <f>VLOOKUP(E32,VIP!$A$2:$O10711,8,FALSE)</f>
        <v>Si</v>
      </c>
      <c r="J32" s="117" t="str">
        <f>VLOOKUP(E32,VIP!$A$2:$O10661,8,FALSE)</f>
        <v>Si</v>
      </c>
      <c r="K32" s="117" t="str">
        <f>VLOOKUP(E32,VIP!$A$2:$O14235,6,0)</f>
        <v>NO</v>
      </c>
      <c r="L32" s="148" t="s">
        <v>2646</v>
      </c>
      <c r="M32" s="109" t="s">
        <v>2446</v>
      </c>
      <c r="N32" s="109" t="s">
        <v>2643</v>
      </c>
      <c r="O32" s="117" t="s">
        <v>2471</v>
      </c>
      <c r="P32" s="153" t="s">
        <v>2647</v>
      </c>
      <c r="Q32" s="154">
        <v>44366.655555555553</v>
      </c>
    </row>
    <row r="33" spans="1:17" ht="18" x14ac:dyDescent="0.25">
      <c r="A33" s="117" t="str">
        <f>VLOOKUP(E33,'LISTADO ATM'!$A$2:$C$898,3,0)</f>
        <v>NORTE</v>
      </c>
      <c r="B33" s="140">
        <v>3335925822</v>
      </c>
      <c r="C33" s="110">
        <v>44366.558796296296</v>
      </c>
      <c r="D33" s="110" t="s">
        <v>2470</v>
      </c>
      <c r="E33" s="136">
        <v>511</v>
      </c>
      <c r="F33" s="117" t="str">
        <f>VLOOKUP(E33,VIP!$A$2:$O13908,2,0)</f>
        <v>DRBR511</v>
      </c>
      <c r="G33" s="117" t="str">
        <f>VLOOKUP(E33,'LISTADO ATM'!$A$2:$B$897,2,0)</f>
        <v xml:space="preserve">ATM UNP Río San Juan (Nagua) </v>
      </c>
      <c r="H33" s="117" t="str">
        <f>VLOOKUP(E33,VIP!$A$2:$O18800,7,FALSE)</f>
        <v>Si</v>
      </c>
      <c r="I33" s="117" t="str">
        <f>VLOOKUP(E33,VIP!$A$2:$O10765,8,FALSE)</f>
        <v>Si</v>
      </c>
      <c r="J33" s="117" t="str">
        <f>VLOOKUP(E33,VIP!$A$2:$O10715,8,FALSE)</f>
        <v>Si</v>
      </c>
      <c r="K33" s="117" t="str">
        <f>VLOOKUP(E33,VIP!$A$2:$O14289,6,0)</f>
        <v>NO</v>
      </c>
      <c r="L33" s="148" t="s">
        <v>2646</v>
      </c>
      <c r="M33" s="109" t="s">
        <v>2446</v>
      </c>
      <c r="N33" s="109" t="s">
        <v>2643</v>
      </c>
      <c r="O33" s="117" t="s">
        <v>2644</v>
      </c>
      <c r="P33" s="153" t="s">
        <v>2647</v>
      </c>
      <c r="Q33" s="154">
        <v>44366.633333333331</v>
      </c>
    </row>
    <row r="34" spans="1:17" ht="18" x14ac:dyDescent="0.25">
      <c r="A34" s="117" t="str">
        <f>VLOOKUP(E34,'LISTADO ATM'!$A$2:$C$898,3,0)</f>
        <v>NORTE</v>
      </c>
      <c r="B34" s="140">
        <v>3335925747</v>
      </c>
      <c r="C34" s="110">
        <v>44366.494675925926</v>
      </c>
      <c r="D34" s="110" t="s">
        <v>2470</v>
      </c>
      <c r="E34" s="136">
        <v>520</v>
      </c>
      <c r="F34" s="117" t="str">
        <f>VLOOKUP(E34,VIP!$A$2:$O13909,2,0)</f>
        <v>DRBR520</v>
      </c>
      <c r="G34" s="117" t="str">
        <f>VLOOKUP(E34,'LISTADO ATM'!$A$2:$B$897,2,0)</f>
        <v xml:space="preserve">ATM Cooperativa Navarrete (COOPNAVA) </v>
      </c>
      <c r="H34" s="117" t="str">
        <f>VLOOKUP(E34,VIP!$A$2:$O18802,7,FALSE)</f>
        <v>Si</v>
      </c>
      <c r="I34" s="117" t="str">
        <f>VLOOKUP(E34,VIP!$A$2:$O10767,8,FALSE)</f>
        <v>Si</v>
      </c>
      <c r="J34" s="117" t="str">
        <f>VLOOKUP(E34,VIP!$A$2:$O10717,8,FALSE)</f>
        <v>Si</v>
      </c>
      <c r="K34" s="117" t="str">
        <f>VLOOKUP(E34,VIP!$A$2:$O14291,6,0)</f>
        <v>NO</v>
      </c>
      <c r="L34" s="148" t="s">
        <v>2646</v>
      </c>
      <c r="M34" s="109" t="s">
        <v>2446</v>
      </c>
      <c r="N34" s="109" t="s">
        <v>2643</v>
      </c>
      <c r="O34" s="117" t="s">
        <v>2644</v>
      </c>
      <c r="P34" s="153" t="s">
        <v>2647</v>
      </c>
      <c r="Q34" s="154">
        <v>44366.634027777778</v>
      </c>
    </row>
    <row r="35" spans="1:17" ht="18" x14ac:dyDescent="0.25">
      <c r="A35" s="117" t="str">
        <f>VLOOKUP(E35,'LISTADO ATM'!$A$2:$C$898,3,0)</f>
        <v>NORTE</v>
      </c>
      <c r="B35" s="140">
        <v>3335925700</v>
      </c>
      <c r="C35" s="110">
        <v>44366.48159722222</v>
      </c>
      <c r="D35" s="110" t="s">
        <v>2470</v>
      </c>
      <c r="E35" s="136">
        <v>405</v>
      </c>
      <c r="F35" s="117" t="str">
        <f>VLOOKUP(E35,VIP!$A$2:$O13911,2,0)</f>
        <v>DRBR405</v>
      </c>
      <c r="G35" s="117" t="str">
        <f>VLOOKUP(E35,'LISTADO ATM'!$A$2:$B$897,2,0)</f>
        <v xml:space="preserve">ATM UNP Loma de Cabrera </v>
      </c>
      <c r="H35" s="117" t="str">
        <f>VLOOKUP(E35,VIP!$A$2:$O18792,7,FALSE)</f>
        <v>Si</v>
      </c>
      <c r="I35" s="117" t="str">
        <f>VLOOKUP(E35,VIP!$A$2:$O10757,8,FALSE)</f>
        <v>Si</v>
      </c>
      <c r="J35" s="117" t="str">
        <f>VLOOKUP(E35,VIP!$A$2:$O10707,8,FALSE)</f>
        <v>Si</v>
      </c>
      <c r="K35" s="117" t="str">
        <f>VLOOKUP(E35,VIP!$A$2:$O14281,6,0)</f>
        <v>NO</v>
      </c>
      <c r="L35" s="148" t="s">
        <v>2646</v>
      </c>
      <c r="M35" s="109" t="s">
        <v>2446</v>
      </c>
      <c r="N35" s="109" t="s">
        <v>2643</v>
      </c>
      <c r="O35" s="117" t="s">
        <v>2666</v>
      </c>
      <c r="P35" s="153" t="s">
        <v>2647</v>
      </c>
      <c r="Q35" s="154">
        <v>44366.633333333331</v>
      </c>
    </row>
    <row r="36" spans="1:17" ht="18" x14ac:dyDescent="0.25">
      <c r="A36" s="117" t="str">
        <f>VLOOKUP(E36,'LISTADO ATM'!$A$2:$C$898,3,0)</f>
        <v>NORTE</v>
      </c>
      <c r="B36" s="140">
        <v>3335925697</v>
      </c>
      <c r="C36" s="110">
        <v>44366.480150462965</v>
      </c>
      <c r="D36" s="110" t="s">
        <v>2470</v>
      </c>
      <c r="E36" s="136">
        <v>307</v>
      </c>
      <c r="F36" s="117" t="str">
        <f>VLOOKUP(E36,VIP!$A$2:$O13912,2,0)</f>
        <v>DRBR307</v>
      </c>
      <c r="G36" s="117" t="str">
        <f>VLOOKUP(E36,'LISTADO ATM'!$A$2:$B$897,2,0)</f>
        <v>ATM Oficina Nagua II</v>
      </c>
      <c r="H36" s="117" t="str">
        <f>VLOOKUP(E36,VIP!$A$2:$O18777,7,FALSE)</f>
        <v>Si</v>
      </c>
      <c r="I36" s="117" t="str">
        <f>VLOOKUP(E36,VIP!$A$2:$O10742,8,FALSE)</f>
        <v>Si</v>
      </c>
      <c r="J36" s="117" t="str">
        <f>VLOOKUP(E36,VIP!$A$2:$O10692,8,FALSE)</f>
        <v>Si</v>
      </c>
      <c r="K36" s="117" t="str">
        <f>VLOOKUP(E36,VIP!$A$2:$O14266,6,0)</f>
        <v>SI</v>
      </c>
      <c r="L36" s="148" t="s">
        <v>2646</v>
      </c>
      <c r="M36" s="109" t="s">
        <v>2446</v>
      </c>
      <c r="N36" s="109" t="s">
        <v>2643</v>
      </c>
      <c r="O36" s="117" t="s">
        <v>2644</v>
      </c>
      <c r="P36" s="153" t="s">
        <v>2647</v>
      </c>
      <c r="Q36" s="154">
        <v>44366.630555555559</v>
      </c>
    </row>
    <row r="37" spans="1:17" ht="18" x14ac:dyDescent="0.25">
      <c r="A37" s="117" t="str">
        <f>VLOOKUP(E37,'LISTADO ATM'!$A$2:$C$898,3,0)</f>
        <v>NORTE</v>
      </c>
      <c r="B37" s="140">
        <v>3335925695</v>
      </c>
      <c r="C37" s="110">
        <v>44366.47855324074</v>
      </c>
      <c r="D37" s="110" t="s">
        <v>2470</v>
      </c>
      <c r="E37" s="136">
        <v>405</v>
      </c>
      <c r="F37" s="117" t="str">
        <f>VLOOKUP(E37,VIP!$A$2:$O13913,2,0)</f>
        <v>DRBR405</v>
      </c>
      <c r="G37" s="117" t="str">
        <f>VLOOKUP(E37,'LISTADO ATM'!$A$2:$B$897,2,0)</f>
        <v xml:space="preserve">ATM UNP Loma de Cabrera </v>
      </c>
      <c r="H37" s="117" t="str">
        <f>VLOOKUP(E37,VIP!$A$2:$O18791,7,FALSE)</f>
        <v>Si</v>
      </c>
      <c r="I37" s="117" t="str">
        <f>VLOOKUP(E37,VIP!$A$2:$O10756,8,FALSE)</f>
        <v>Si</v>
      </c>
      <c r="J37" s="117" t="str">
        <f>VLOOKUP(E37,VIP!$A$2:$O10706,8,FALSE)</f>
        <v>Si</v>
      </c>
      <c r="K37" s="117" t="str">
        <f>VLOOKUP(E37,VIP!$A$2:$O14280,6,0)</f>
        <v>NO</v>
      </c>
      <c r="L37" s="148" t="s">
        <v>2646</v>
      </c>
      <c r="M37" s="109" t="s">
        <v>2446</v>
      </c>
      <c r="N37" s="109" t="s">
        <v>2643</v>
      </c>
      <c r="O37" s="117" t="s">
        <v>2644</v>
      </c>
      <c r="P37" s="153" t="s">
        <v>2647</v>
      </c>
      <c r="Q37" s="154">
        <v>44366.633333333331</v>
      </c>
    </row>
    <row r="38" spans="1:17" ht="18" x14ac:dyDescent="0.25">
      <c r="A38" s="117" t="str">
        <f>VLOOKUP(E38,'LISTADO ATM'!$A$2:$C$898,3,0)</f>
        <v>SUR</v>
      </c>
      <c r="B38" s="140">
        <v>3335925628</v>
      </c>
      <c r="C38" s="110">
        <v>44366.418865740743</v>
      </c>
      <c r="D38" s="110" t="s">
        <v>2470</v>
      </c>
      <c r="E38" s="136">
        <v>182</v>
      </c>
      <c r="F38" s="117" t="str">
        <f>VLOOKUP(E38,VIP!$A$2:$O13886,2,0)</f>
        <v>DRBR182</v>
      </c>
      <c r="G38" s="117" t="str">
        <f>VLOOKUP(E38,'LISTADO ATM'!$A$2:$B$897,2,0)</f>
        <v xml:space="preserve">ATM Barahona Comb </v>
      </c>
      <c r="H38" s="117" t="str">
        <f>VLOOKUP(E38,VIP!$A$2:$O18765,7,FALSE)</f>
        <v>Si</v>
      </c>
      <c r="I38" s="117" t="str">
        <f>VLOOKUP(E38,VIP!$A$2:$O10730,8,FALSE)</f>
        <v>Si</v>
      </c>
      <c r="J38" s="117" t="str">
        <f>VLOOKUP(E38,VIP!$A$2:$O10680,8,FALSE)</f>
        <v>Si</v>
      </c>
      <c r="K38" s="117" t="str">
        <f>VLOOKUP(E38,VIP!$A$2:$O14254,6,0)</f>
        <v>NO</v>
      </c>
      <c r="L38" s="148" t="s">
        <v>2646</v>
      </c>
      <c r="M38" s="109" t="s">
        <v>2446</v>
      </c>
      <c r="N38" s="109" t="s">
        <v>2643</v>
      </c>
      <c r="O38" s="117" t="s">
        <v>2471</v>
      </c>
      <c r="P38" s="153" t="s">
        <v>2647</v>
      </c>
      <c r="Q38" s="154">
        <v>44366.434027777781</v>
      </c>
    </row>
    <row r="39" spans="1:17" ht="18" x14ac:dyDescent="0.25">
      <c r="A39" s="117" t="str">
        <f>VLOOKUP(E39,'LISTADO ATM'!$A$2:$C$898,3,0)</f>
        <v>NORTE</v>
      </c>
      <c r="B39" s="140">
        <v>3335925567</v>
      </c>
      <c r="C39" s="110">
        <v>44366.390104166669</v>
      </c>
      <c r="D39" s="110" t="s">
        <v>2470</v>
      </c>
      <c r="E39" s="136">
        <v>94</v>
      </c>
      <c r="F39" s="117" t="str">
        <f>VLOOKUP(E39,VIP!$A$2:$O13888,2,0)</f>
        <v>DRBR094</v>
      </c>
      <c r="G39" s="117" t="str">
        <f>VLOOKUP(E39,'LISTADO ATM'!$A$2:$B$897,2,0)</f>
        <v xml:space="preserve">ATM Centro de Caja Porvenir (San Francisco) </v>
      </c>
      <c r="H39" s="117" t="str">
        <f>VLOOKUP(E39,VIP!$A$2:$O18752,7,FALSE)</f>
        <v>Si</v>
      </c>
      <c r="I39" s="117" t="str">
        <f>VLOOKUP(E39,VIP!$A$2:$O10717,8,FALSE)</f>
        <v>Si</v>
      </c>
      <c r="J39" s="117" t="str">
        <f>VLOOKUP(E39,VIP!$A$2:$O10667,8,FALSE)</f>
        <v>Si</v>
      </c>
      <c r="K39" s="117" t="str">
        <f>VLOOKUP(E39,VIP!$A$2:$O14241,6,0)</f>
        <v>NO</v>
      </c>
      <c r="L39" s="148" t="s">
        <v>2646</v>
      </c>
      <c r="M39" s="109" t="s">
        <v>2446</v>
      </c>
      <c r="N39" s="109" t="s">
        <v>2643</v>
      </c>
      <c r="O39" s="117" t="s">
        <v>2471</v>
      </c>
      <c r="P39" s="153" t="s">
        <v>2647</v>
      </c>
      <c r="Q39" s="154">
        <v>44366.43472222222</v>
      </c>
    </row>
    <row r="40" spans="1:17" ht="18" x14ac:dyDescent="0.25">
      <c r="A40" s="117" t="str">
        <f>VLOOKUP(E40,'LISTADO ATM'!$A$2:$C$898,3,0)</f>
        <v>NORTE</v>
      </c>
      <c r="B40" s="140">
        <v>3335925538</v>
      </c>
      <c r="C40" s="110">
        <v>44366.372002314813</v>
      </c>
      <c r="D40" s="110" t="s">
        <v>2470</v>
      </c>
      <c r="E40" s="136">
        <v>372</v>
      </c>
      <c r="F40" s="117" t="str">
        <f>VLOOKUP(E40,VIP!$A$2:$O13889,2,0)</f>
        <v>DRBR372</v>
      </c>
      <c r="G40" s="117" t="str">
        <f>VLOOKUP(E40,'LISTADO ATM'!$A$2:$B$897,2,0)</f>
        <v>ATM Oficina Sánchez II</v>
      </c>
      <c r="H40" s="117" t="str">
        <f>VLOOKUP(E40,VIP!$A$2:$O18786,7,FALSE)</f>
        <v>N/A</v>
      </c>
      <c r="I40" s="117" t="str">
        <f>VLOOKUP(E40,VIP!$A$2:$O10751,8,FALSE)</f>
        <v>N/A</v>
      </c>
      <c r="J40" s="117" t="str">
        <f>VLOOKUP(E40,VIP!$A$2:$O10701,8,FALSE)</f>
        <v>N/A</v>
      </c>
      <c r="K40" s="117" t="str">
        <f>VLOOKUP(E40,VIP!$A$2:$O14275,6,0)</f>
        <v>N/A</v>
      </c>
      <c r="L40" s="148" t="s">
        <v>2646</v>
      </c>
      <c r="M40" s="109" t="s">
        <v>2446</v>
      </c>
      <c r="N40" s="109" t="s">
        <v>2643</v>
      </c>
      <c r="O40" s="117" t="s">
        <v>2644</v>
      </c>
      <c r="P40" s="153" t="s">
        <v>2647</v>
      </c>
      <c r="Q40" s="154">
        <v>44366.434027777781</v>
      </c>
    </row>
    <row r="41" spans="1:17" ht="18" x14ac:dyDescent="0.25">
      <c r="A41" s="117" t="str">
        <f>VLOOKUP(E41,'LISTADO ATM'!$A$2:$C$898,3,0)</f>
        <v>ESTE</v>
      </c>
      <c r="B41" s="140" t="s">
        <v>2626</v>
      </c>
      <c r="C41" s="110">
        <v>44365.851064814815</v>
      </c>
      <c r="D41" s="110" t="s">
        <v>2470</v>
      </c>
      <c r="E41" s="136">
        <v>158</v>
      </c>
      <c r="F41" s="117" t="str">
        <f>VLOOKUP(E41,VIP!$A$2:$O13883,2,0)</f>
        <v>DRBR158</v>
      </c>
      <c r="G41" s="117" t="str">
        <f>VLOOKUP(E41,'LISTADO ATM'!$A$2:$B$897,2,0)</f>
        <v xml:space="preserve">ATM Oficina Romana Norte </v>
      </c>
      <c r="H41" s="117" t="str">
        <f>VLOOKUP(E41,VIP!$A$2:$O18760,7,FALSE)</f>
        <v>Si</v>
      </c>
      <c r="I41" s="117" t="str">
        <f>VLOOKUP(E41,VIP!$A$2:$O10725,8,FALSE)</f>
        <v>Si</v>
      </c>
      <c r="J41" s="117" t="str">
        <f>VLOOKUP(E41,VIP!$A$2:$O10675,8,FALSE)</f>
        <v>Si</v>
      </c>
      <c r="K41" s="117" t="str">
        <f>VLOOKUP(E41,VIP!$A$2:$O14249,6,0)</f>
        <v>SI</v>
      </c>
      <c r="L41" s="148" t="s">
        <v>2568</v>
      </c>
      <c r="M41" s="109" t="s">
        <v>2446</v>
      </c>
      <c r="N41" s="109" t="s">
        <v>2453</v>
      </c>
      <c r="O41" s="117" t="s">
        <v>2471</v>
      </c>
      <c r="P41" s="117"/>
      <c r="Q41" s="109" t="s">
        <v>2568</v>
      </c>
    </row>
    <row r="42" spans="1:17" ht="18" x14ac:dyDescent="0.25">
      <c r="A42" s="117" t="str">
        <f>VLOOKUP(E42,'LISTADO ATM'!$A$2:$C$898,3,0)</f>
        <v>NORTE</v>
      </c>
      <c r="B42" s="140" t="s">
        <v>2627</v>
      </c>
      <c r="C42" s="110">
        <v>44365.849791666667</v>
      </c>
      <c r="D42" s="110" t="s">
        <v>2569</v>
      </c>
      <c r="E42" s="136">
        <v>291</v>
      </c>
      <c r="F42" s="117" t="str">
        <f>VLOOKUP(E42,VIP!$A$2:$O13884,2,0)</f>
        <v>DRBR291</v>
      </c>
      <c r="G42" s="117" t="str">
        <f>VLOOKUP(E42,'LISTADO ATM'!$A$2:$B$897,2,0)</f>
        <v xml:space="preserve">ATM S/M Jumbo Las Colinas </v>
      </c>
      <c r="H42" s="117" t="str">
        <f>VLOOKUP(E42,VIP!$A$2:$O18773,7,FALSE)</f>
        <v>Si</v>
      </c>
      <c r="I42" s="117" t="str">
        <f>VLOOKUP(E42,VIP!$A$2:$O10738,8,FALSE)</f>
        <v>Si</v>
      </c>
      <c r="J42" s="117" t="str">
        <f>VLOOKUP(E42,VIP!$A$2:$O10688,8,FALSE)</f>
        <v>Si</v>
      </c>
      <c r="K42" s="117" t="str">
        <f>VLOOKUP(E42,VIP!$A$2:$O14262,6,0)</f>
        <v>NO</v>
      </c>
      <c r="L42" s="148" t="s">
        <v>2568</v>
      </c>
      <c r="M42" s="109" t="s">
        <v>2446</v>
      </c>
      <c r="N42" s="109" t="s">
        <v>2453</v>
      </c>
      <c r="O42" s="117" t="s">
        <v>2570</v>
      </c>
      <c r="P42" s="117"/>
      <c r="Q42" s="109" t="s">
        <v>2568</v>
      </c>
    </row>
    <row r="43" spans="1:17" ht="18" x14ac:dyDescent="0.25">
      <c r="A43" s="117" t="str">
        <f>VLOOKUP(E43,'LISTADO ATM'!$A$2:$C$898,3,0)</f>
        <v>SUR</v>
      </c>
      <c r="B43" s="140" t="s">
        <v>2614</v>
      </c>
      <c r="C43" s="110">
        <v>44365.686666666668</v>
      </c>
      <c r="D43" s="110" t="s">
        <v>2470</v>
      </c>
      <c r="E43" s="136">
        <v>880</v>
      </c>
      <c r="F43" s="117" t="str">
        <f>VLOOKUP(E43,VIP!$A$2:$O13899,2,0)</f>
        <v>DRBR880</v>
      </c>
      <c r="G43" s="117" t="str">
        <f>VLOOKUP(E43,'LISTADO ATM'!$A$2:$B$897,2,0)</f>
        <v xml:space="preserve">ATM Autoservicio Barahona II </v>
      </c>
      <c r="H43" s="117" t="str">
        <f>VLOOKUP(E43,VIP!$A$2:$O18847,7,FALSE)</f>
        <v>Si</v>
      </c>
      <c r="I43" s="117" t="str">
        <f>VLOOKUP(E43,VIP!$A$2:$O10812,8,FALSE)</f>
        <v>Si</v>
      </c>
      <c r="J43" s="117" t="str">
        <f>VLOOKUP(E43,VIP!$A$2:$O10762,8,FALSE)</f>
        <v>Si</v>
      </c>
      <c r="K43" s="117" t="str">
        <f>VLOOKUP(E43,VIP!$A$2:$O14336,6,0)</f>
        <v>SI</v>
      </c>
      <c r="L43" s="148" t="s">
        <v>2568</v>
      </c>
      <c r="M43" s="109" t="s">
        <v>2446</v>
      </c>
      <c r="N43" s="109" t="s">
        <v>2453</v>
      </c>
      <c r="O43" s="117" t="s">
        <v>2471</v>
      </c>
      <c r="P43" s="117"/>
      <c r="Q43" s="109" t="s">
        <v>2568</v>
      </c>
    </row>
    <row r="44" spans="1:17" ht="18" x14ac:dyDescent="0.25">
      <c r="A44" s="117" t="str">
        <f>VLOOKUP(E44,'LISTADO ATM'!$A$2:$C$898,3,0)</f>
        <v>ESTE</v>
      </c>
      <c r="B44" s="140" t="s">
        <v>2615</v>
      </c>
      <c r="C44" s="110">
        <v>44365.684432870374</v>
      </c>
      <c r="D44" s="110" t="s">
        <v>2470</v>
      </c>
      <c r="E44" s="136">
        <v>117</v>
      </c>
      <c r="F44" s="117" t="str">
        <f>VLOOKUP(E44,VIP!$A$2:$O13900,2,0)</f>
        <v>DRBR117</v>
      </c>
      <c r="G44" s="117" t="str">
        <f>VLOOKUP(E44,'LISTADO ATM'!$A$2:$B$897,2,0)</f>
        <v xml:space="preserve">ATM Oficina El Seybo </v>
      </c>
      <c r="H44" s="117" t="str">
        <f>VLOOKUP(E44,VIP!$A$2:$O18754,7,FALSE)</f>
        <v>Si</v>
      </c>
      <c r="I44" s="117" t="str">
        <f>VLOOKUP(E44,VIP!$A$2:$O10719,8,FALSE)</f>
        <v>Si</v>
      </c>
      <c r="J44" s="117" t="str">
        <f>VLOOKUP(E44,VIP!$A$2:$O10669,8,FALSE)</f>
        <v>Si</v>
      </c>
      <c r="K44" s="117" t="str">
        <f>VLOOKUP(E44,VIP!$A$2:$O14243,6,0)</f>
        <v>SI</v>
      </c>
      <c r="L44" s="148" t="s">
        <v>2568</v>
      </c>
      <c r="M44" s="109" t="s">
        <v>2446</v>
      </c>
      <c r="N44" s="109" t="s">
        <v>2453</v>
      </c>
      <c r="O44" s="117" t="s">
        <v>2471</v>
      </c>
      <c r="P44" s="117"/>
      <c r="Q44" s="109" t="s">
        <v>2568</v>
      </c>
    </row>
    <row r="45" spans="1:17" ht="18" x14ac:dyDescent="0.25">
      <c r="A45" s="117" t="str">
        <f>VLOOKUP(E45,'LISTADO ATM'!$A$2:$C$898,3,0)</f>
        <v>SUR</v>
      </c>
      <c r="B45" s="140" t="s">
        <v>2658</v>
      </c>
      <c r="C45" s="110">
        <v>44366.500138888892</v>
      </c>
      <c r="D45" s="110" t="s">
        <v>2470</v>
      </c>
      <c r="E45" s="136">
        <v>767</v>
      </c>
      <c r="F45" s="117" t="str">
        <f>VLOOKUP(E45,VIP!$A$2:$O13899,2,0)</f>
        <v>DRBR059</v>
      </c>
      <c r="G45" s="117" t="str">
        <f>VLOOKUP(E45,'LISTADO ATM'!$A$2:$B$897,2,0)</f>
        <v xml:space="preserve">ATM S/M Diverso (Azua) </v>
      </c>
      <c r="H45" s="117" t="str">
        <f>VLOOKUP(E45,VIP!$A$2:$O18834,7,FALSE)</f>
        <v>Si</v>
      </c>
      <c r="I45" s="117" t="str">
        <f>VLOOKUP(E45,VIP!$A$2:$O10799,8,FALSE)</f>
        <v>No</v>
      </c>
      <c r="J45" s="117" t="str">
        <f>VLOOKUP(E45,VIP!$A$2:$O10749,8,FALSE)</f>
        <v>No</v>
      </c>
      <c r="K45" s="117" t="str">
        <f>VLOOKUP(E45,VIP!$A$2:$O14323,6,0)</f>
        <v>NO</v>
      </c>
      <c r="L45" s="148" t="s">
        <v>2442</v>
      </c>
      <c r="M45" s="109" t="s">
        <v>2446</v>
      </c>
      <c r="N45" s="109" t="s">
        <v>2453</v>
      </c>
      <c r="O45" s="117" t="s">
        <v>2471</v>
      </c>
      <c r="P45" s="117"/>
      <c r="Q45" s="116" t="s">
        <v>2665</v>
      </c>
    </row>
    <row r="46" spans="1:17" ht="18" x14ac:dyDescent="0.25">
      <c r="A46" s="117" t="str">
        <f>VLOOKUP(E46,'LISTADO ATM'!$A$2:$C$898,3,0)</f>
        <v>SUR</v>
      </c>
      <c r="B46" s="140" t="s">
        <v>2660</v>
      </c>
      <c r="C46" s="110">
        <v>44366.496435185189</v>
      </c>
      <c r="D46" s="110" t="s">
        <v>2470</v>
      </c>
      <c r="E46" s="136">
        <v>825</v>
      </c>
      <c r="F46" s="117" t="str">
        <f>VLOOKUP(E46,VIP!$A$2:$O13901,2,0)</f>
        <v>DRBR825</v>
      </c>
      <c r="G46" s="117" t="str">
        <f>VLOOKUP(E46,'LISTADO ATM'!$A$2:$B$897,2,0)</f>
        <v xml:space="preserve">ATM Estacion Eco Cibeles (Las Matas de Farfán) </v>
      </c>
      <c r="H46" s="117" t="str">
        <f>VLOOKUP(E46,VIP!$A$2:$O18841,7,FALSE)</f>
        <v>Si</v>
      </c>
      <c r="I46" s="117" t="str">
        <f>VLOOKUP(E46,VIP!$A$2:$O10806,8,FALSE)</f>
        <v>Si</v>
      </c>
      <c r="J46" s="117" t="str">
        <f>VLOOKUP(E46,VIP!$A$2:$O10756,8,FALSE)</f>
        <v>Si</v>
      </c>
      <c r="K46" s="117" t="str">
        <f>VLOOKUP(E46,VIP!$A$2:$O14330,6,0)</f>
        <v>NO</v>
      </c>
      <c r="L46" s="148" t="s">
        <v>2442</v>
      </c>
      <c r="M46" s="109" t="s">
        <v>2446</v>
      </c>
      <c r="N46" s="109" t="s">
        <v>2453</v>
      </c>
      <c r="O46" s="117" t="s">
        <v>2471</v>
      </c>
      <c r="P46" s="117"/>
      <c r="Q46" s="116" t="s">
        <v>2665</v>
      </c>
    </row>
    <row r="47" spans="1:17" ht="18" x14ac:dyDescent="0.25">
      <c r="A47" s="117" t="str">
        <f>VLOOKUP(E47,'LISTADO ATM'!$A$2:$C$898,3,0)</f>
        <v>ESTE</v>
      </c>
      <c r="B47" s="140" t="s">
        <v>2642</v>
      </c>
      <c r="C47" s="110">
        <v>44366.321215277778</v>
      </c>
      <c r="D47" s="110" t="s">
        <v>2449</v>
      </c>
      <c r="E47" s="136">
        <v>289</v>
      </c>
      <c r="F47" s="117" t="str">
        <f>VLOOKUP(E47,VIP!$A$2:$O13885,2,0)</f>
        <v>DRBR910</v>
      </c>
      <c r="G47" s="117" t="str">
        <f>VLOOKUP(E47,'LISTADO ATM'!$A$2:$B$897,2,0)</f>
        <v>ATM Oficina Bávaro II</v>
      </c>
      <c r="H47" s="117" t="str">
        <f>VLOOKUP(E47,VIP!$A$2:$O18772,7,FALSE)</f>
        <v>Si</v>
      </c>
      <c r="I47" s="117" t="str">
        <f>VLOOKUP(E47,VIP!$A$2:$O10737,8,FALSE)</f>
        <v>Si</v>
      </c>
      <c r="J47" s="117" t="str">
        <f>VLOOKUP(E47,VIP!$A$2:$O10687,8,FALSE)</f>
        <v>Si</v>
      </c>
      <c r="K47" s="117" t="str">
        <f>VLOOKUP(E47,VIP!$A$2:$O14261,6,0)</f>
        <v>NO</v>
      </c>
      <c r="L47" s="148" t="s">
        <v>2442</v>
      </c>
      <c r="M47" s="109" t="s">
        <v>2446</v>
      </c>
      <c r="N47" s="109" t="s">
        <v>2453</v>
      </c>
      <c r="O47" s="117" t="s">
        <v>2454</v>
      </c>
      <c r="P47" s="117"/>
      <c r="Q47" s="116" t="s">
        <v>2442</v>
      </c>
    </row>
    <row r="48" spans="1:17" ht="18" x14ac:dyDescent="0.25">
      <c r="A48" s="117" t="str">
        <f>VLOOKUP(E48,'LISTADO ATM'!$A$2:$C$898,3,0)</f>
        <v>DISTRITO NACIONAL</v>
      </c>
      <c r="B48" s="140" t="s">
        <v>2633</v>
      </c>
      <c r="C48" s="110">
        <v>44366.059652777774</v>
      </c>
      <c r="D48" s="110" t="s">
        <v>2449</v>
      </c>
      <c r="E48" s="136">
        <v>823</v>
      </c>
      <c r="F48" s="117" t="str">
        <f>VLOOKUP(E48,VIP!$A$2:$O13880,2,0)</f>
        <v>DRBR823</v>
      </c>
      <c r="G48" s="117" t="str">
        <f>VLOOKUP(E48,'LISTADO ATM'!$A$2:$B$897,2,0)</f>
        <v xml:space="preserve">ATM UNP El Carril (Haina) </v>
      </c>
      <c r="H48" s="117" t="str">
        <f>VLOOKUP(E48,VIP!$A$2:$O18839,7,FALSE)</f>
        <v>Si</v>
      </c>
      <c r="I48" s="117" t="str">
        <f>VLOOKUP(E48,VIP!$A$2:$O10804,8,FALSE)</f>
        <v>Si</v>
      </c>
      <c r="J48" s="117" t="str">
        <f>VLOOKUP(E48,VIP!$A$2:$O10754,8,FALSE)</f>
        <v>Si</v>
      </c>
      <c r="K48" s="117" t="str">
        <f>VLOOKUP(E48,VIP!$A$2:$O14328,6,0)</f>
        <v>NO</v>
      </c>
      <c r="L48" s="148" t="s">
        <v>2442</v>
      </c>
      <c r="M48" s="109" t="s">
        <v>2446</v>
      </c>
      <c r="N48" s="109" t="s">
        <v>2453</v>
      </c>
      <c r="O48" s="117" t="s">
        <v>2454</v>
      </c>
      <c r="P48" s="117"/>
      <c r="Q48" s="109" t="s">
        <v>2442</v>
      </c>
    </row>
    <row r="49" spans="1:17" ht="18" x14ac:dyDescent="0.25">
      <c r="A49" s="117" t="str">
        <f>VLOOKUP(E49,'LISTADO ATM'!$A$2:$C$898,3,0)</f>
        <v>DISTRITO NACIONAL</v>
      </c>
      <c r="B49" s="140" t="s">
        <v>2609</v>
      </c>
      <c r="C49" s="110">
        <v>44365.727650462963</v>
      </c>
      <c r="D49" s="110" t="s">
        <v>2449</v>
      </c>
      <c r="E49" s="136">
        <v>719</v>
      </c>
      <c r="F49" s="117" t="str">
        <f>VLOOKUP(E49,VIP!$A$2:$O13894,2,0)</f>
        <v>DRBR419</v>
      </c>
      <c r="G49" s="117" t="str">
        <f>VLOOKUP(E49,'LISTADO ATM'!$A$2:$B$897,2,0)</f>
        <v xml:space="preserve">ATM Ayuntamiento Municipal San Luís </v>
      </c>
      <c r="H49" s="117" t="str">
        <f>VLOOKUP(E49,VIP!$A$2:$O18825,7,FALSE)</f>
        <v>Si</v>
      </c>
      <c r="I49" s="117" t="str">
        <f>VLOOKUP(E49,VIP!$A$2:$O10790,8,FALSE)</f>
        <v>Si</v>
      </c>
      <c r="J49" s="117" t="str">
        <f>VLOOKUP(E49,VIP!$A$2:$O10740,8,FALSE)</f>
        <v>Si</v>
      </c>
      <c r="K49" s="117" t="str">
        <f>VLOOKUP(E49,VIP!$A$2:$O14314,6,0)</f>
        <v>NO</v>
      </c>
      <c r="L49" s="148" t="s">
        <v>2442</v>
      </c>
      <c r="M49" s="109" t="s">
        <v>2446</v>
      </c>
      <c r="N49" s="109" t="s">
        <v>2453</v>
      </c>
      <c r="O49" s="117" t="s">
        <v>2454</v>
      </c>
      <c r="P49" s="117"/>
      <c r="Q49" s="109" t="s">
        <v>2442</v>
      </c>
    </row>
    <row r="50" spans="1:17" ht="18" x14ac:dyDescent="0.25">
      <c r="A50" s="117" t="str">
        <f>VLOOKUP(E50,'LISTADO ATM'!$A$2:$C$898,3,0)</f>
        <v>DISTRITO NACIONAL</v>
      </c>
      <c r="B50" s="140" t="s">
        <v>2617</v>
      </c>
      <c r="C50" s="110">
        <v>44365.681527777779</v>
      </c>
      <c r="D50" s="110" t="s">
        <v>2470</v>
      </c>
      <c r="E50" s="136">
        <v>745</v>
      </c>
      <c r="F50" s="117" t="str">
        <f>VLOOKUP(E50,VIP!$A$2:$O13902,2,0)</f>
        <v>DRBR027</v>
      </c>
      <c r="G50" s="117" t="str">
        <f>VLOOKUP(E50,'LISTADO ATM'!$A$2:$B$897,2,0)</f>
        <v xml:space="preserve">ATM Oficina Ave. Duarte </v>
      </c>
      <c r="H50" s="117" t="str">
        <f>VLOOKUP(E50,VIP!$A$2:$O18829,7,FALSE)</f>
        <v>No</v>
      </c>
      <c r="I50" s="117" t="str">
        <f>VLOOKUP(E50,VIP!$A$2:$O10794,8,FALSE)</f>
        <v>No</v>
      </c>
      <c r="J50" s="117" t="str">
        <f>VLOOKUP(E50,VIP!$A$2:$O10744,8,FALSE)</f>
        <v>No</v>
      </c>
      <c r="K50" s="117" t="str">
        <f>VLOOKUP(E50,VIP!$A$2:$O14318,6,0)</f>
        <v>NO</v>
      </c>
      <c r="L50" s="148" t="s">
        <v>2442</v>
      </c>
      <c r="M50" s="109" t="s">
        <v>2446</v>
      </c>
      <c r="N50" s="109" t="s">
        <v>2453</v>
      </c>
      <c r="O50" s="117" t="s">
        <v>2471</v>
      </c>
      <c r="P50" s="117"/>
      <c r="Q50" s="109" t="s">
        <v>2442</v>
      </c>
    </row>
    <row r="51" spans="1:17" ht="18" x14ac:dyDescent="0.25">
      <c r="A51" s="117" t="str">
        <f>VLOOKUP(E51,'LISTADO ATM'!$A$2:$C$898,3,0)</f>
        <v>DISTRITO NACIONAL</v>
      </c>
      <c r="B51" s="140" t="s">
        <v>2672</v>
      </c>
      <c r="C51" s="110">
        <v>44366.731145833335</v>
      </c>
      <c r="D51" s="110" t="s">
        <v>2470</v>
      </c>
      <c r="E51" s="136">
        <v>409</v>
      </c>
      <c r="F51" s="117" t="str">
        <f>VLOOKUP(E51,VIP!$A$2:$O13697,2,0)</f>
        <v>DRBR409</v>
      </c>
      <c r="G51" s="117" t="str">
        <f>VLOOKUP(E51,'LISTADO ATM'!$A$2:$B$897,2,0)</f>
        <v xml:space="preserve">ATM Oficina Las Palmas de Herrera I </v>
      </c>
      <c r="H51" s="117" t="str">
        <f>VLOOKUP(E51,VIP!$A$2:$O18831,7,FALSE)</f>
        <v>Si</v>
      </c>
      <c r="I51" s="117" t="str">
        <f>VLOOKUP(E51,VIP!$A$2:$O10796,8,FALSE)</f>
        <v>Si</v>
      </c>
      <c r="J51" s="117" t="str">
        <f>VLOOKUP(E51,VIP!$A$2:$O10746,8,FALSE)</f>
        <v>Si</v>
      </c>
      <c r="K51" s="117" t="str">
        <f>VLOOKUP(E51,VIP!$A$2:$O14320,6,0)</f>
        <v>NO</v>
      </c>
      <c r="L51" s="110" t="s">
        <v>2442</v>
      </c>
      <c r="M51" s="109" t="s">
        <v>2446</v>
      </c>
      <c r="N51" s="109" t="s">
        <v>2453</v>
      </c>
      <c r="O51" s="117" t="s">
        <v>2676</v>
      </c>
      <c r="P51" s="109"/>
      <c r="Q51" s="116" t="s">
        <v>2442</v>
      </c>
    </row>
    <row r="52" spans="1:17" ht="18" x14ac:dyDescent="0.25">
      <c r="A52" s="117" t="str">
        <f>VLOOKUP(E52,'LISTADO ATM'!$A$2:$C$898,3,0)</f>
        <v>SUR</v>
      </c>
      <c r="B52" s="140" t="s">
        <v>2674</v>
      </c>
      <c r="C52" s="110">
        <v>44366.694675925923</v>
      </c>
      <c r="D52" s="110" t="s">
        <v>2470</v>
      </c>
      <c r="E52" s="136">
        <v>962</v>
      </c>
      <c r="F52" s="117" t="str">
        <f>VLOOKUP(E52,VIP!$A$2:$O13699,2,0)</f>
        <v>DRBR962</v>
      </c>
      <c r="G52" s="117" t="str">
        <f>VLOOKUP(E52,'LISTADO ATM'!$A$2:$B$897,2,0)</f>
        <v xml:space="preserve">ATM Oficina Villa Ofelia II (San Juan) </v>
      </c>
      <c r="H52" s="117" t="str">
        <f>VLOOKUP(E52,VIP!$A$2:$O18833,7,FALSE)</f>
        <v>Si</v>
      </c>
      <c r="I52" s="117" t="str">
        <f>VLOOKUP(E52,VIP!$A$2:$O10798,8,FALSE)</f>
        <v>Si</v>
      </c>
      <c r="J52" s="117" t="str">
        <f>VLOOKUP(E52,VIP!$A$2:$O10748,8,FALSE)</f>
        <v>Si</v>
      </c>
      <c r="K52" s="117" t="str">
        <f>VLOOKUP(E52,VIP!$A$2:$O14322,6,0)</f>
        <v>NO</v>
      </c>
      <c r="L52" s="110" t="s">
        <v>2442</v>
      </c>
      <c r="M52" s="109" t="s">
        <v>2446</v>
      </c>
      <c r="N52" s="109" t="s">
        <v>2453</v>
      </c>
      <c r="O52" s="117" t="s">
        <v>2676</v>
      </c>
      <c r="P52" s="109"/>
      <c r="Q52" s="116" t="s">
        <v>2442</v>
      </c>
    </row>
    <row r="53" spans="1:17" ht="18" x14ac:dyDescent="0.25">
      <c r="A53" s="117" t="str">
        <f>VLOOKUP(E53,'LISTADO ATM'!$A$2:$C$898,3,0)</f>
        <v>NORTE</v>
      </c>
      <c r="B53" s="140">
        <v>3335925692</v>
      </c>
      <c r="C53" s="110">
        <v>44366.477500000001</v>
      </c>
      <c r="D53" s="110" t="s">
        <v>2470</v>
      </c>
      <c r="E53" s="136">
        <v>747</v>
      </c>
      <c r="F53" s="117" t="str">
        <f>VLOOKUP(E53,VIP!$A$2:$O13914,2,0)</f>
        <v>DRBR200</v>
      </c>
      <c r="G53" s="117" t="str">
        <f>VLOOKUP(E53,'LISTADO ATM'!$A$2:$B$897,2,0)</f>
        <v xml:space="preserve">ATM Club BR (Santiago) </v>
      </c>
      <c r="H53" s="117" t="str">
        <f>VLOOKUP(E53,VIP!$A$2:$O18830,7,FALSE)</f>
        <v>Si</v>
      </c>
      <c r="I53" s="117" t="str">
        <f>VLOOKUP(E53,VIP!$A$2:$O10795,8,FALSE)</f>
        <v>Si</v>
      </c>
      <c r="J53" s="117" t="str">
        <f>VLOOKUP(E53,VIP!$A$2:$O10745,8,FALSE)</f>
        <v>Si</v>
      </c>
      <c r="K53" s="117" t="str">
        <f>VLOOKUP(E53,VIP!$A$2:$O14319,6,0)</f>
        <v>SI</v>
      </c>
      <c r="L53" s="148" t="s">
        <v>2645</v>
      </c>
      <c r="M53" s="109" t="s">
        <v>2446</v>
      </c>
      <c r="N53" s="109" t="s">
        <v>2643</v>
      </c>
      <c r="O53" s="117" t="s">
        <v>2644</v>
      </c>
      <c r="P53" s="153" t="s">
        <v>2649</v>
      </c>
      <c r="Q53" s="154">
        <v>44366.633333333331</v>
      </c>
    </row>
    <row r="54" spans="1:17" ht="18" x14ac:dyDescent="0.25">
      <c r="A54" s="117" t="e">
        <f>VLOOKUP(L54,'LISTADO ATM'!$A$2:$C$898,3,0)</f>
        <v>#N/A</v>
      </c>
      <c r="B54" s="140" t="s">
        <v>2573</v>
      </c>
      <c r="C54" s="110">
        <v>44365.3124537037</v>
      </c>
      <c r="D54" s="110" t="s">
        <v>2180</v>
      </c>
      <c r="E54" s="136">
        <v>224</v>
      </c>
      <c r="F54" s="117" t="str">
        <f>VLOOKUP(E54,VIP!$A$2:$O13843,2,0)</f>
        <v>DRBR224</v>
      </c>
      <c r="G54" s="117" t="str">
        <f>VLOOKUP(E54,'LISTADO ATM'!$A$2:$B$897,2,0)</f>
        <v xml:space="preserve">ATM S/M Nacional El Millón (Núñez de Cáceres) </v>
      </c>
      <c r="H54" s="117" t="str">
        <f>VLOOKUP(E54,VIP!$A$2:$O18766,7,FALSE)</f>
        <v>Si</v>
      </c>
      <c r="I54" s="117" t="str">
        <f>VLOOKUP(E54,VIP!$A$2:$O10731,8,FALSE)</f>
        <v>Si</v>
      </c>
      <c r="J54" s="117" t="str">
        <f>VLOOKUP(E54,VIP!$A$2:$O10681,8,FALSE)</f>
        <v>Si</v>
      </c>
      <c r="K54" s="117" t="str">
        <f>VLOOKUP(E54,VIP!$A$2:$O14255,6,0)</f>
        <v>SI</v>
      </c>
      <c r="L54" s="148" t="s">
        <v>2574</v>
      </c>
      <c r="M54" s="109" t="s">
        <v>2446</v>
      </c>
      <c r="N54" s="109" t="s">
        <v>2453</v>
      </c>
      <c r="O54" s="117" t="s">
        <v>2455</v>
      </c>
      <c r="P54" s="109" t="s">
        <v>2669</v>
      </c>
      <c r="Q54" s="109" t="s">
        <v>2574</v>
      </c>
    </row>
    <row r="55" spans="1:17" ht="18" x14ac:dyDescent="0.25">
      <c r="A55" s="117" t="str">
        <f>VLOOKUP(E55,'LISTADO ATM'!$A$2:$C$898,3,0)</f>
        <v>ESTE</v>
      </c>
      <c r="B55" s="140" t="s">
        <v>2650</v>
      </c>
      <c r="C55" s="110">
        <v>44366.45884259259</v>
      </c>
      <c r="D55" s="110" t="s">
        <v>2180</v>
      </c>
      <c r="E55" s="136">
        <v>824</v>
      </c>
      <c r="F55" s="117" t="str">
        <f>VLOOKUP(E55,VIP!$A$2:$O13891,2,0)</f>
        <v>DRBR824</v>
      </c>
      <c r="G55" s="117" t="str">
        <f>VLOOKUP(E55,'LISTADO ATM'!$A$2:$B$897,2,0)</f>
        <v xml:space="preserve">ATM Multiplaza (Higuey) </v>
      </c>
      <c r="H55" s="117" t="str">
        <f>VLOOKUP(E55,VIP!$A$2:$O18840,7,FALSE)</f>
        <v>Si</v>
      </c>
      <c r="I55" s="117" t="str">
        <f>VLOOKUP(E55,VIP!$A$2:$O10805,8,FALSE)</f>
        <v>Si</v>
      </c>
      <c r="J55" s="117" t="str">
        <f>VLOOKUP(E55,VIP!$A$2:$O10755,8,FALSE)</f>
        <v>Si</v>
      </c>
      <c r="K55" s="117" t="str">
        <f>VLOOKUP(E55,VIP!$A$2:$O14329,6,0)</f>
        <v>NO</v>
      </c>
      <c r="L55" s="148" t="s">
        <v>2653</v>
      </c>
      <c r="M55" s="109" t="s">
        <v>2446</v>
      </c>
      <c r="N55" s="109" t="s">
        <v>2453</v>
      </c>
      <c r="O55" s="117" t="s">
        <v>2455</v>
      </c>
      <c r="P55" s="109" t="s">
        <v>2669</v>
      </c>
      <c r="Q55" s="116" t="s">
        <v>2653</v>
      </c>
    </row>
    <row r="56" spans="1:17" ht="18" x14ac:dyDescent="0.25">
      <c r="A56" s="117" t="str">
        <f>VLOOKUP(E56,'LISTADO ATM'!$A$2:$C$898,3,0)</f>
        <v>NORTE</v>
      </c>
      <c r="B56" s="140">
        <v>3335925847</v>
      </c>
      <c r="C56" s="110">
        <v>44366.652581018519</v>
      </c>
      <c r="D56" s="110" t="s">
        <v>2470</v>
      </c>
      <c r="E56" s="136">
        <v>142</v>
      </c>
      <c r="F56" s="117" t="str">
        <f>VLOOKUP(E56,VIP!$A$2:$O13917,2,0)</f>
        <v>DRBR142</v>
      </c>
      <c r="G56" s="117" t="str">
        <f>VLOOKUP(E56,'LISTADO ATM'!$A$2:$B$897,2,0)</f>
        <v xml:space="preserve">ATM Centro de Caja Galerías Bonao </v>
      </c>
      <c r="H56" s="117" t="str">
        <f>VLOOKUP(E56,VIP!$A$2:$O18757,7,FALSE)</f>
        <v>Si</v>
      </c>
      <c r="I56" s="117" t="str">
        <f>VLOOKUP(E56,VIP!$A$2:$O10722,8,FALSE)</f>
        <v>Si</v>
      </c>
      <c r="J56" s="117" t="str">
        <f>VLOOKUP(E56,VIP!$A$2:$O10672,8,FALSE)</f>
        <v>Si</v>
      </c>
      <c r="K56" s="117" t="str">
        <f>VLOOKUP(E56,VIP!$A$2:$O14246,6,0)</f>
        <v>SI</v>
      </c>
      <c r="L56" s="148" t="s">
        <v>2418</v>
      </c>
      <c r="M56" s="109" t="s">
        <v>2446</v>
      </c>
      <c r="N56" s="109" t="s">
        <v>2453</v>
      </c>
      <c r="O56" s="117" t="s">
        <v>2471</v>
      </c>
      <c r="P56" s="117"/>
      <c r="Q56" s="116" t="s">
        <v>2418</v>
      </c>
    </row>
    <row r="57" spans="1:17" ht="18" x14ac:dyDescent="0.25">
      <c r="A57" s="117" t="str">
        <f>VLOOKUP(E57,'LISTADO ATM'!$A$2:$C$898,3,0)</f>
        <v>SUR</v>
      </c>
      <c r="B57" s="140">
        <v>3335925845</v>
      </c>
      <c r="C57" s="110">
        <v>44366.651701388888</v>
      </c>
      <c r="D57" s="110" t="s">
        <v>2449</v>
      </c>
      <c r="E57" s="136">
        <v>252</v>
      </c>
      <c r="F57" s="117" t="str">
        <f>VLOOKUP(E57,VIP!$A$2:$O13919,2,0)</f>
        <v>DRBR252</v>
      </c>
      <c r="G57" s="117" t="str">
        <f>VLOOKUP(E57,'LISTADO ATM'!$A$2:$B$897,2,0)</f>
        <v xml:space="preserve">ATM Banco Agrícola (Barahona) </v>
      </c>
      <c r="H57" s="117" t="str">
        <f>VLOOKUP(E57,VIP!$A$2:$O18769,7,FALSE)</f>
        <v>Si</v>
      </c>
      <c r="I57" s="117" t="str">
        <f>VLOOKUP(E57,VIP!$A$2:$O10734,8,FALSE)</f>
        <v>Si</v>
      </c>
      <c r="J57" s="117" t="str">
        <f>VLOOKUP(E57,VIP!$A$2:$O10684,8,FALSE)</f>
        <v>Si</v>
      </c>
      <c r="K57" s="117" t="str">
        <f>VLOOKUP(E57,VIP!$A$2:$O14258,6,0)</f>
        <v>NO</v>
      </c>
      <c r="L57" s="148" t="s">
        <v>2418</v>
      </c>
      <c r="M57" s="109" t="s">
        <v>2446</v>
      </c>
      <c r="N57" s="109" t="s">
        <v>2453</v>
      </c>
      <c r="O57" s="117" t="s">
        <v>2454</v>
      </c>
      <c r="P57" s="117"/>
      <c r="Q57" s="116" t="s">
        <v>2418</v>
      </c>
    </row>
    <row r="58" spans="1:17" ht="18" x14ac:dyDescent="0.25">
      <c r="A58" s="117" t="str">
        <f>VLOOKUP(E58,'LISTADO ATM'!$A$2:$C$898,3,0)</f>
        <v>ESTE</v>
      </c>
      <c r="B58" s="140" t="s">
        <v>2655</v>
      </c>
      <c r="C58" s="110">
        <v>44366.600312499999</v>
      </c>
      <c r="D58" s="110" t="s">
        <v>2449</v>
      </c>
      <c r="E58" s="136">
        <v>429</v>
      </c>
      <c r="F58" s="117" t="str">
        <f>VLOOKUP(E58,VIP!$A$2:$O13895,2,0)</f>
        <v>DRBR429</v>
      </c>
      <c r="G58" s="117" t="str">
        <f>VLOOKUP(E58,'LISTADO ATM'!$A$2:$B$897,2,0)</f>
        <v xml:space="preserve">ATM Oficina Jumbo La Romana </v>
      </c>
      <c r="H58" s="117" t="str">
        <f>VLOOKUP(E58,VIP!$A$2:$O18793,7,FALSE)</f>
        <v>Si</v>
      </c>
      <c r="I58" s="117" t="str">
        <f>VLOOKUP(E58,VIP!$A$2:$O10758,8,FALSE)</f>
        <v>Si</v>
      </c>
      <c r="J58" s="117" t="str">
        <f>VLOOKUP(E58,VIP!$A$2:$O10708,8,FALSE)</f>
        <v>Si</v>
      </c>
      <c r="K58" s="117" t="str">
        <f>VLOOKUP(E58,VIP!$A$2:$O14282,6,0)</f>
        <v>NO</v>
      </c>
      <c r="L58" s="148" t="s">
        <v>2418</v>
      </c>
      <c r="M58" s="109" t="s">
        <v>2446</v>
      </c>
      <c r="N58" s="109" t="s">
        <v>2453</v>
      </c>
      <c r="O58" s="117" t="s">
        <v>2454</v>
      </c>
      <c r="P58" s="117"/>
      <c r="Q58" s="116" t="s">
        <v>2418</v>
      </c>
    </row>
    <row r="59" spans="1:17" ht="18" x14ac:dyDescent="0.25">
      <c r="A59" s="117" t="str">
        <f>VLOOKUP(E59,'LISTADO ATM'!$A$2:$C$898,3,0)</f>
        <v>DISTRITO NACIONAL</v>
      </c>
      <c r="B59" s="140" t="s">
        <v>2656</v>
      </c>
      <c r="C59" s="110">
        <v>44366.597662037035</v>
      </c>
      <c r="D59" s="110" t="s">
        <v>2470</v>
      </c>
      <c r="E59" s="136">
        <v>554</v>
      </c>
      <c r="F59" s="117" t="str">
        <f>VLOOKUP(E59,VIP!$A$2:$O13896,2,0)</f>
        <v>DRBR011</v>
      </c>
      <c r="G59" s="117" t="str">
        <f>VLOOKUP(E59,'LISTADO ATM'!$A$2:$B$897,2,0)</f>
        <v xml:space="preserve">ATM Oficina Isabel La Católica I </v>
      </c>
      <c r="H59" s="117" t="str">
        <f>VLOOKUP(E59,VIP!$A$2:$O18807,7,FALSE)</f>
        <v>Si</v>
      </c>
      <c r="I59" s="117" t="str">
        <f>VLOOKUP(E59,VIP!$A$2:$O10772,8,FALSE)</f>
        <v>Si</v>
      </c>
      <c r="J59" s="117" t="str">
        <f>VLOOKUP(E59,VIP!$A$2:$O10722,8,FALSE)</f>
        <v>Si</v>
      </c>
      <c r="K59" s="117" t="str">
        <f>VLOOKUP(E59,VIP!$A$2:$O14296,6,0)</f>
        <v>NO</v>
      </c>
      <c r="L59" s="148" t="s">
        <v>2418</v>
      </c>
      <c r="M59" s="109" t="s">
        <v>2446</v>
      </c>
      <c r="N59" s="109" t="s">
        <v>2453</v>
      </c>
      <c r="O59" s="117" t="s">
        <v>2471</v>
      </c>
      <c r="P59" s="117"/>
      <c r="Q59" s="116" t="s">
        <v>2418</v>
      </c>
    </row>
    <row r="60" spans="1:17" ht="18" x14ac:dyDescent="0.25">
      <c r="A60" s="117" t="str">
        <f>VLOOKUP(E60,'LISTADO ATM'!$A$2:$C$898,3,0)</f>
        <v>DISTRITO NACIONAL</v>
      </c>
      <c r="B60" s="140" t="s">
        <v>2659</v>
      </c>
      <c r="C60" s="110">
        <v>44366.498495370368</v>
      </c>
      <c r="D60" s="110" t="s">
        <v>2470</v>
      </c>
      <c r="E60" s="136">
        <v>721</v>
      </c>
      <c r="F60" s="117" t="str">
        <f>VLOOKUP(E60,VIP!$A$2:$O13900,2,0)</f>
        <v>DRBR23A</v>
      </c>
      <c r="G60" s="117" t="str">
        <f>VLOOKUP(E60,'LISTADO ATM'!$A$2:$B$897,2,0)</f>
        <v xml:space="preserve">ATM Oficina Charles de Gaulle II </v>
      </c>
      <c r="H60" s="117" t="str">
        <f>VLOOKUP(E60,VIP!$A$2:$O18826,7,FALSE)</f>
        <v>Si</v>
      </c>
      <c r="I60" s="117" t="str">
        <f>VLOOKUP(E60,VIP!$A$2:$O10791,8,FALSE)</f>
        <v>Si</v>
      </c>
      <c r="J60" s="117" t="str">
        <f>VLOOKUP(E60,VIP!$A$2:$O10741,8,FALSE)</f>
        <v>Si</v>
      </c>
      <c r="K60" s="117" t="str">
        <f>VLOOKUP(E60,VIP!$A$2:$O14315,6,0)</f>
        <v>NO</v>
      </c>
      <c r="L60" s="148" t="s">
        <v>2418</v>
      </c>
      <c r="M60" s="109" t="s">
        <v>2446</v>
      </c>
      <c r="N60" s="109" t="s">
        <v>2453</v>
      </c>
      <c r="O60" s="117" t="s">
        <v>2471</v>
      </c>
      <c r="P60" s="117"/>
      <c r="Q60" s="116" t="s">
        <v>2418</v>
      </c>
    </row>
    <row r="61" spans="1:17" ht="18" x14ac:dyDescent="0.25">
      <c r="A61" s="117" t="str">
        <f>VLOOKUP(E61,'LISTADO ATM'!$A$2:$C$898,3,0)</f>
        <v>DISTRITO NACIONAL</v>
      </c>
      <c r="B61" s="140" t="s">
        <v>2662</v>
      </c>
      <c r="C61" s="110">
        <v>44366.49114583333</v>
      </c>
      <c r="D61" s="110" t="s">
        <v>2470</v>
      </c>
      <c r="E61" s="136">
        <v>791</v>
      </c>
      <c r="F61" s="117" t="str">
        <f>VLOOKUP(E61,VIP!$A$2:$O13903,2,0)</f>
        <v>DRBR791</v>
      </c>
      <c r="G61" s="117" t="str">
        <f>VLOOKUP(E61,'LISTADO ATM'!$A$2:$B$897,2,0)</f>
        <v xml:space="preserve">ATM Oficina Sans Soucí </v>
      </c>
      <c r="H61" s="117" t="str">
        <f>VLOOKUP(E61,VIP!$A$2:$O18836,7,FALSE)</f>
        <v>Si</v>
      </c>
      <c r="I61" s="117" t="str">
        <f>VLOOKUP(E61,VIP!$A$2:$O10801,8,FALSE)</f>
        <v>No</v>
      </c>
      <c r="J61" s="117" t="str">
        <f>VLOOKUP(E61,VIP!$A$2:$O10751,8,FALSE)</f>
        <v>No</v>
      </c>
      <c r="K61" s="117" t="str">
        <f>VLOOKUP(E61,VIP!$A$2:$O14325,6,0)</f>
        <v>NO</v>
      </c>
      <c r="L61" s="148" t="s">
        <v>2418</v>
      </c>
      <c r="M61" s="109" t="s">
        <v>2446</v>
      </c>
      <c r="N61" s="109" t="s">
        <v>2453</v>
      </c>
      <c r="O61" s="117" t="s">
        <v>2471</v>
      </c>
      <c r="P61" s="117"/>
      <c r="Q61" s="116" t="s">
        <v>2418</v>
      </c>
    </row>
    <row r="62" spans="1:17" ht="18" x14ac:dyDescent="0.25">
      <c r="A62" s="117" t="str">
        <f>VLOOKUP(E62,'LISTADO ATM'!$A$2:$C$898,3,0)</f>
        <v>DISTRITO NACIONAL</v>
      </c>
      <c r="B62" s="140" t="s">
        <v>2613</v>
      </c>
      <c r="C62" s="110">
        <v>44365.689027777778</v>
      </c>
      <c r="D62" s="110" t="s">
        <v>2470</v>
      </c>
      <c r="E62" s="136">
        <v>946</v>
      </c>
      <c r="F62" s="117" t="str">
        <f>VLOOKUP(E62,VIP!$A$2:$O13898,2,0)</f>
        <v>DRBR24R</v>
      </c>
      <c r="G62" s="117" t="str">
        <f>VLOOKUP(E62,'LISTADO ATM'!$A$2:$B$897,2,0)</f>
        <v xml:space="preserve">ATM Oficina Núñez de Cáceres I </v>
      </c>
      <c r="H62" s="117" t="str">
        <f>VLOOKUP(E62,VIP!$A$2:$O18850,7,FALSE)</f>
        <v>Si</v>
      </c>
      <c r="I62" s="117" t="str">
        <f>VLOOKUP(E62,VIP!$A$2:$O10815,8,FALSE)</f>
        <v>Si</v>
      </c>
      <c r="J62" s="117" t="str">
        <f>VLOOKUP(E62,VIP!$A$2:$O10765,8,FALSE)</f>
        <v>Si</v>
      </c>
      <c r="K62" s="117" t="str">
        <f>VLOOKUP(E62,VIP!$A$2:$O14339,6,0)</f>
        <v>NO</v>
      </c>
      <c r="L62" s="148" t="s">
        <v>2418</v>
      </c>
      <c r="M62" s="109" t="s">
        <v>2446</v>
      </c>
      <c r="N62" s="109" t="s">
        <v>2453</v>
      </c>
      <c r="O62" s="117" t="s">
        <v>2471</v>
      </c>
      <c r="P62" s="117"/>
      <c r="Q62" s="109" t="s">
        <v>2418</v>
      </c>
    </row>
    <row r="63" spans="1:17" ht="18" x14ac:dyDescent="0.25">
      <c r="A63" s="117" t="str">
        <f>VLOOKUP(E63,'LISTADO ATM'!$A$2:$C$898,3,0)</f>
        <v>SUR</v>
      </c>
      <c r="B63" s="140" t="s">
        <v>2575</v>
      </c>
      <c r="C63" s="110">
        <v>44365.428900462961</v>
      </c>
      <c r="D63" s="110" t="s">
        <v>2449</v>
      </c>
      <c r="E63" s="136">
        <v>249</v>
      </c>
      <c r="F63" s="117" t="str">
        <f>VLOOKUP(E63,VIP!$A$2:$O13845,2,0)</f>
        <v>DRBR249</v>
      </c>
      <c r="G63" s="117" t="str">
        <f>VLOOKUP(E63,'LISTADO ATM'!$A$2:$B$897,2,0)</f>
        <v xml:space="preserve">ATM Banco Agrícola Neiba </v>
      </c>
      <c r="H63" s="117" t="str">
        <f>VLOOKUP(E63,VIP!$A$2:$O18768,7,FALSE)</f>
        <v>Si</v>
      </c>
      <c r="I63" s="117" t="str">
        <f>VLOOKUP(E63,VIP!$A$2:$O10733,8,FALSE)</f>
        <v>Si</v>
      </c>
      <c r="J63" s="117" t="str">
        <f>VLOOKUP(E63,VIP!$A$2:$O10683,8,FALSE)</f>
        <v>Si</v>
      </c>
      <c r="K63" s="117" t="str">
        <f>VLOOKUP(E63,VIP!$A$2:$O14257,6,0)</f>
        <v>NO</v>
      </c>
      <c r="L63" s="148" t="s">
        <v>2418</v>
      </c>
      <c r="M63" s="109" t="s">
        <v>2446</v>
      </c>
      <c r="N63" s="109" t="s">
        <v>2453</v>
      </c>
      <c r="O63" s="117" t="s">
        <v>2454</v>
      </c>
      <c r="P63" s="117"/>
      <c r="Q63" s="109" t="s">
        <v>2418</v>
      </c>
    </row>
    <row r="64" spans="1:17" ht="18" x14ac:dyDescent="0.25">
      <c r="A64" s="117" t="str">
        <f>VLOOKUP(E64,'LISTADO ATM'!$A$2:$C$898,3,0)</f>
        <v>DISTRITO NACIONAL</v>
      </c>
      <c r="B64" s="140">
        <v>3335923938</v>
      </c>
      <c r="C64" s="110">
        <v>44364.625694444447</v>
      </c>
      <c r="D64" s="110" t="s">
        <v>2449</v>
      </c>
      <c r="E64" s="136">
        <v>394</v>
      </c>
      <c r="F64" s="117" t="str">
        <f>VLOOKUP(E64,VIP!$A$2:$O13836,2,0)</f>
        <v>DRBR394</v>
      </c>
      <c r="G64" s="117" t="str">
        <f>VLOOKUP(E64,'LISTADO ATM'!$A$2:$B$897,2,0)</f>
        <v xml:space="preserve">ATM Multicentro La Sirena Luperón </v>
      </c>
      <c r="H64" s="117" t="str">
        <f>VLOOKUP(E64,VIP!$A$2:$O18789,7,FALSE)</f>
        <v>Si</v>
      </c>
      <c r="I64" s="117" t="str">
        <f>VLOOKUP(E64,VIP!$A$2:$O10754,8,FALSE)</f>
        <v>Si</v>
      </c>
      <c r="J64" s="117" t="str">
        <f>VLOOKUP(E64,VIP!$A$2:$O10704,8,FALSE)</f>
        <v>Si</v>
      </c>
      <c r="K64" s="117" t="str">
        <f>VLOOKUP(E64,VIP!$A$2:$O14278,6,0)</f>
        <v>NO</v>
      </c>
      <c r="L64" s="148" t="s">
        <v>2418</v>
      </c>
      <c r="M64" s="109" t="s">
        <v>2446</v>
      </c>
      <c r="N64" s="109" t="s">
        <v>2453</v>
      </c>
      <c r="O64" s="117" t="s">
        <v>2454</v>
      </c>
      <c r="P64" s="117"/>
      <c r="Q64" s="109" t="s">
        <v>2418</v>
      </c>
    </row>
    <row r="65" spans="1:17" ht="18" x14ac:dyDescent="0.25">
      <c r="A65" s="117" t="str">
        <f>VLOOKUP(E65,'LISTADO ATM'!$A$2:$C$898,3,0)</f>
        <v>ESTE</v>
      </c>
      <c r="B65" s="140" t="s">
        <v>2673</v>
      </c>
      <c r="C65" s="110">
        <v>44366.728067129632</v>
      </c>
      <c r="D65" s="110" t="s">
        <v>2449</v>
      </c>
      <c r="E65" s="136">
        <v>114</v>
      </c>
      <c r="F65" s="117" t="str">
        <f>VLOOKUP(E65,VIP!$A$2:$O13698,2,0)</f>
        <v>DRBR114</v>
      </c>
      <c r="G65" s="117" t="str">
        <f>VLOOKUP(E65,'LISTADO ATM'!$A$2:$B$897,2,0)</f>
        <v xml:space="preserve">ATM Oficina Hato Mayor </v>
      </c>
      <c r="H65" s="117" t="str">
        <f>VLOOKUP(E65,VIP!$A$2:$O18832,7,FALSE)</f>
        <v>Si</v>
      </c>
      <c r="I65" s="117" t="str">
        <f>VLOOKUP(E65,VIP!$A$2:$O10797,8,FALSE)</f>
        <v>Si</v>
      </c>
      <c r="J65" s="117" t="str">
        <f>VLOOKUP(E65,VIP!$A$2:$O10747,8,FALSE)</f>
        <v>Si</v>
      </c>
      <c r="K65" s="117" t="str">
        <f>VLOOKUP(E65,VIP!$A$2:$O14321,6,0)</f>
        <v>NO</v>
      </c>
      <c r="L65" s="110" t="s">
        <v>2418</v>
      </c>
      <c r="M65" s="109" t="s">
        <v>2446</v>
      </c>
      <c r="N65" s="109" t="s">
        <v>2453</v>
      </c>
      <c r="O65" s="117" t="s">
        <v>2454</v>
      </c>
      <c r="P65" s="109"/>
      <c r="Q65" s="116" t="s">
        <v>2418</v>
      </c>
    </row>
    <row r="66" spans="1:17" ht="18" x14ac:dyDescent="0.25">
      <c r="A66" s="117" t="str">
        <f>VLOOKUP(E66,'LISTADO ATM'!$A$2:$C$898,3,0)</f>
        <v>SUR</v>
      </c>
      <c r="B66" s="140" t="s">
        <v>2675</v>
      </c>
      <c r="C66" s="110">
        <v>44366.693124999998</v>
      </c>
      <c r="D66" s="110" t="s">
        <v>2449</v>
      </c>
      <c r="E66" s="136">
        <v>301</v>
      </c>
      <c r="F66" s="117" t="str">
        <f>VLOOKUP(E66,VIP!$A$2:$O13700,2,0)</f>
        <v>DRBR301</v>
      </c>
      <c r="G66" s="117" t="str">
        <f>VLOOKUP(E66,'LISTADO ATM'!$A$2:$B$897,2,0)</f>
        <v xml:space="preserve">ATM UNP Alfa y Omega (Barahona) </v>
      </c>
      <c r="H66" s="117" t="str">
        <f>VLOOKUP(E66,VIP!$A$2:$O18834,7,FALSE)</f>
        <v>Si</v>
      </c>
      <c r="I66" s="117" t="str">
        <f>VLOOKUP(E66,VIP!$A$2:$O10799,8,FALSE)</f>
        <v>Si</v>
      </c>
      <c r="J66" s="117" t="str">
        <f>VLOOKUP(E66,VIP!$A$2:$O10749,8,FALSE)</f>
        <v>Si</v>
      </c>
      <c r="K66" s="117" t="str">
        <f>VLOOKUP(E66,VIP!$A$2:$O14323,6,0)</f>
        <v>NO</v>
      </c>
      <c r="L66" s="110" t="s">
        <v>2418</v>
      </c>
      <c r="M66" s="109" t="s">
        <v>2446</v>
      </c>
      <c r="N66" s="109" t="s">
        <v>2453</v>
      </c>
      <c r="O66" s="117" t="s">
        <v>2454</v>
      </c>
      <c r="P66" s="109"/>
      <c r="Q66" s="116" t="s">
        <v>2418</v>
      </c>
    </row>
    <row r="67" spans="1:17" ht="18" x14ac:dyDescent="0.25">
      <c r="A67" s="117" t="str">
        <f>VLOOKUP(E67,'LISTADO ATM'!$A$2:$C$898,3,0)</f>
        <v>ESTE</v>
      </c>
      <c r="B67" s="140">
        <v>3335925846</v>
      </c>
      <c r="C67" s="110">
        <v>44366.65184027778</v>
      </c>
      <c r="D67" s="110" t="s">
        <v>2180</v>
      </c>
      <c r="E67" s="136">
        <v>330</v>
      </c>
      <c r="F67" s="117" t="str">
        <f>VLOOKUP(E67,VIP!$A$2:$O13918,2,0)</f>
        <v>DRBR330</v>
      </c>
      <c r="G67" s="117" t="str">
        <f>VLOOKUP(E67,'LISTADO ATM'!$A$2:$B$897,2,0)</f>
        <v xml:space="preserve">ATM Oficina Boulevard (Higuey) </v>
      </c>
      <c r="H67" s="117" t="str">
        <f>VLOOKUP(E67,VIP!$A$2:$O18780,7,FALSE)</f>
        <v>Si</v>
      </c>
      <c r="I67" s="117" t="str">
        <f>VLOOKUP(E67,VIP!$A$2:$O10745,8,FALSE)</f>
        <v>Si</v>
      </c>
      <c r="J67" s="117" t="str">
        <f>VLOOKUP(E67,VIP!$A$2:$O10695,8,FALSE)</f>
        <v>Si</v>
      </c>
      <c r="K67" s="117" t="str">
        <f>VLOOKUP(E67,VIP!$A$2:$O14269,6,0)</f>
        <v>SI</v>
      </c>
      <c r="L67" s="148" t="s">
        <v>2466</v>
      </c>
      <c r="M67" s="109" t="s">
        <v>2446</v>
      </c>
      <c r="N67" s="109" t="s">
        <v>2453</v>
      </c>
      <c r="O67" s="117" t="s">
        <v>2455</v>
      </c>
      <c r="P67" s="117"/>
      <c r="Q67" s="116" t="s">
        <v>2466</v>
      </c>
    </row>
    <row r="68" spans="1:17" ht="18" x14ac:dyDescent="0.25">
      <c r="A68" s="117" t="str">
        <f>VLOOKUP(E68,'LISTADO ATM'!$A$2:$C$898,3,0)</f>
        <v>DISTRITO NACIONAL</v>
      </c>
      <c r="B68" s="140" t="s">
        <v>2670</v>
      </c>
      <c r="C68" s="110">
        <v>44366.756412037037</v>
      </c>
      <c r="D68" s="110" t="s">
        <v>2180</v>
      </c>
      <c r="E68" s="136">
        <v>390</v>
      </c>
      <c r="F68" s="117" t="str">
        <f>VLOOKUP(E68,VIP!$A$2:$O13695,2,0)</f>
        <v>DRBR390</v>
      </c>
      <c r="G68" s="117" t="str">
        <f>VLOOKUP(E68,'LISTADO ATM'!$A$2:$B$897,2,0)</f>
        <v xml:space="preserve">ATM Oficina Boca Chica II </v>
      </c>
      <c r="H68" s="117" t="str">
        <f>VLOOKUP(E68,VIP!$A$2:$O18829,7,FALSE)</f>
        <v>Si</v>
      </c>
      <c r="I68" s="117" t="str">
        <f>VLOOKUP(E68,VIP!$A$2:$O10794,8,FALSE)</f>
        <v>Si</v>
      </c>
      <c r="J68" s="117" t="str">
        <f>VLOOKUP(E68,VIP!$A$2:$O10744,8,FALSE)</f>
        <v>Si</v>
      </c>
      <c r="K68" s="117" t="str">
        <f>VLOOKUP(E68,VIP!$A$2:$O14318,6,0)</f>
        <v>NO</v>
      </c>
      <c r="L68" s="110" t="s">
        <v>2466</v>
      </c>
      <c r="M68" s="109" t="s">
        <v>2446</v>
      </c>
      <c r="N68" s="109" t="s">
        <v>2453</v>
      </c>
      <c r="O68" s="117" t="s">
        <v>2455</v>
      </c>
      <c r="P68" s="109"/>
      <c r="Q68" s="116" t="s">
        <v>2466</v>
      </c>
    </row>
    <row r="69" spans="1:17" ht="18" x14ac:dyDescent="0.25">
      <c r="A69" s="117" t="str">
        <f>VLOOKUP(E69,'LISTADO ATM'!$A$2:$C$898,3,0)</f>
        <v>DISTRITO NACIONAL</v>
      </c>
      <c r="B69" s="140" t="s">
        <v>2671</v>
      </c>
      <c r="C69" s="110">
        <v>44366.755370370367</v>
      </c>
      <c r="D69" s="110" t="s">
        <v>2180</v>
      </c>
      <c r="E69" s="136">
        <v>925</v>
      </c>
      <c r="F69" s="117" t="str">
        <f>VLOOKUP(E69,VIP!$A$2:$O13696,2,0)</f>
        <v>DRBR24L</v>
      </c>
      <c r="G69" s="117" t="str">
        <f>VLOOKUP(E69,'LISTADO ATM'!$A$2:$B$897,2,0)</f>
        <v xml:space="preserve">ATM Oficina Plaza Lama Av. 27 de Febrero </v>
      </c>
      <c r="H69" s="117" t="str">
        <f>VLOOKUP(E69,VIP!$A$2:$O18830,7,FALSE)</f>
        <v>Si</v>
      </c>
      <c r="I69" s="117" t="str">
        <f>VLOOKUP(E69,VIP!$A$2:$O10795,8,FALSE)</f>
        <v>Si</v>
      </c>
      <c r="J69" s="117" t="str">
        <f>VLOOKUP(E69,VIP!$A$2:$O10745,8,FALSE)</f>
        <v>Si</v>
      </c>
      <c r="K69" s="117" t="str">
        <f>VLOOKUP(E69,VIP!$A$2:$O14319,6,0)</f>
        <v>SI</v>
      </c>
      <c r="L69" s="110" t="s">
        <v>2466</v>
      </c>
      <c r="M69" s="109" t="s">
        <v>2446</v>
      </c>
      <c r="N69" s="109" t="s">
        <v>2453</v>
      </c>
      <c r="O69" s="117" t="s">
        <v>2455</v>
      </c>
      <c r="P69" s="109"/>
      <c r="Q69" s="116" t="s">
        <v>2466</v>
      </c>
    </row>
    <row r="70" spans="1:17" s="118" customFormat="1" ht="18" x14ac:dyDescent="0.25">
      <c r="A70" s="117" t="str">
        <f>VLOOKUP(E70,'LISTADO ATM'!$A$2:$C$898,3,0)</f>
        <v>NORTE</v>
      </c>
      <c r="B70" s="140" t="s">
        <v>2651</v>
      </c>
      <c r="C70" s="110">
        <v>44366.41983796296</v>
      </c>
      <c r="D70" s="110" t="s">
        <v>2181</v>
      </c>
      <c r="E70" s="136">
        <v>756</v>
      </c>
      <c r="F70" s="117" t="str">
        <f>VLOOKUP(E70,VIP!$A$2:$O13892,2,0)</f>
        <v>DRBR756</v>
      </c>
      <c r="G70" s="117" t="str">
        <f>VLOOKUP(E70,'LISTADO ATM'!$A$2:$B$897,2,0)</f>
        <v xml:space="preserve">ATM UNP Villa La Mata (Cotuí) </v>
      </c>
      <c r="H70" s="117" t="str">
        <f>VLOOKUP(E70,VIP!$A$2:$O18833,7,FALSE)</f>
        <v>Si</v>
      </c>
      <c r="I70" s="117" t="str">
        <f>VLOOKUP(E70,VIP!$A$2:$O10798,8,FALSE)</f>
        <v>Si</v>
      </c>
      <c r="J70" s="117" t="str">
        <f>VLOOKUP(E70,VIP!$A$2:$O10748,8,FALSE)</f>
        <v>Si</v>
      </c>
      <c r="K70" s="117" t="str">
        <f>VLOOKUP(E70,VIP!$A$2:$O14322,6,0)</f>
        <v>NO</v>
      </c>
      <c r="L70" s="148" t="s">
        <v>2219</v>
      </c>
      <c r="M70" s="153" t="s">
        <v>2550</v>
      </c>
      <c r="N70" s="109" t="s">
        <v>2453</v>
      </c>
      <c r="O70" s="117" t="s">
        <v>2654</v>
      </c>
      <c r="P70" s="117"/>
      <c r="Q70" s="154">
        <v>44366.597222222219</v>
      </c>
    </row>
    <row r="71" spans="1:17" s="118" customFormat="1" ht="18" x14ac:dyDescent="0.25">
      <c r="A71" s="117" t="str">
        <f>VLOOKUP(E71,'LISTADO ATM'!$A$2:$C$898,3,0)</f>
        <v>DISTRITO NACIONAL</v>
      </c>
      <c r="B71" s="140" t="s">
        <v>2638</v>
      </c>
      <c r="C71" s="110">
        <v>44366.350590277776</v>
      </c>
      <c r="D71" s="110" t="s">
        <v>2180</v>
      </c>
      <c r="E71" s="136">
        <v>670</v>
      </c>
      <c r="F71" s="117" t="str">
        <f>VLOOKUP(E71,VIP!$A$2:$O13881,2,0)</f>
        <v>DRBR670</v>
      </c>
      <c r="G71" s="117" t="str">
        <f>VLOOKUP(E71,'LISTADO ATM'!$A$2:$B$897,2,0)</f>
        <v>ATM Estación Texaco Algodón</v>
      </c>
      <c r="H71" s="117" t="str">
        <f>VLOOKUP(E71,VIP!$A$2:$O18818,7,FALSE)</f>
        <v>Si</v>
      </c>
      <c r="I71" s="117" t="str">
        <f>VLOOKUP(E71,VIP!$A$2:$O10783,8,FALSE)</f>
        <v>Si</v>
      </c>
      <c r="J71" s="117" t="str">
        <f>VLOOKUP(E71,VIP!$A$2:$O10733,8,FALSE)</f>
        <v>Si</v>
      </c>
      <c r="K71" s="117" t="str">
        <f>VLOOKUP(E71,VIP!$A$2:$O14307,6,0)</f>
        <v>NO</v>
      </c>
      <c r="L71" s="148" t="s">
        <v>2219</v>
      </c>
      <c r="M71" s="153" t="s">
        <v>2550</v>
      </c>
      <c r="N71" s="109" t="s">
        <v>2453</v>
      </c>
      <c r="O71" s="117" t="s">
        <v>2455</v>
      </c>
      <c r="P71" s="117"/>
      <c r="Q71" s="154">
        <v>44366.439583333333</v>
      </c>
    </row>
    <row r="72" spans="1:17" s="118" customFormat="1" ht="18" x14ac:dyDescent="0.25">
      <c r="A72" s="117" t="str">
        <f>VLOOKUP(E72,'LISTADO ATM'!$A$2:$C$898,3,0)</f>
        <v>DISTRITO NACIONAL</v>
      </c>
      <c r="B72" s="140" t="s">
        <v>2640</v>
      </c>
      <c r="C72" s="110">
        <v>44366.348935185182</v>
      </c>
      <c r="D72" s="110" t="s">
        <v>2180</v>
      </c>
      <c r="E72" s="136">
        <v>562</v>
      </c>
      <c r="F72" s="117" t="str">
        <f>VLOOKUP(E72,VIP!$A$2:$O13883,2,0)</f>
        <v>DRBR226</v>
      </c>
      <c r="G72" s="117" t="str">
        <f>VLOOKUP(E72,'LISTADO ATM'!$A$2:$B$897,2,0)</f>
        <v xml:space="preserve">ATM S/M Jumbo Carretera Mella </v>
      </c>
      <c r="H72" s="117" t="str">
        <f>VLOOKUP(E72,VIP!$A$2:$O18809,7,FALSE)</f>
        <v>Si</v>
      </c>
      <c r="I72" s="117" t="str">
        <f>VLOOKUP(E72,VIP!$A$2:$O10774,8,FALSE)</f>
        <v>Si</v>
      </c>
      <c r="J72" s="117" t="str">
        <f>VLOOKUP(E72,VIP!$A$2:$O10724,8,FALSE)</f>
        <v>Si</v>
      </c>
      <c r="K72" s="117" t="str">
        <f>VLOOKUP(E72,VIP!$A$2:$O14298,6,0)</f>
        <v>SI</v>
      </c>
      <c r="L72" s="148" t="s">
        <v>2219</v>
      </c>
      <c r="M72" s="153" t="s">
        <v>2550</v>
      </c>
      <c r="N72" s="109" t="s">
        <v>2453</v>
      </c>
      <c r="O72" s="117" t="s">
        <v>2455</v>
      </c>
      <c r="P72" s="117"/>
      <c r="Q72" s="154">
        <v>44366.595833333333</v>
      </c>
    </row>
    <row r="73" spans="1:17" s="118" customFormat="1" ht="18" x14ac:dyDescent="0.25">
      <c r="A73" s="117" t="str">
        <f>VLOOKUP(E73,'LISTADO ATM'!$A$2:$C$898,3,0)</f>
        <v>NORTE</v>
      </c>
      <c r="B73" s="140" t="s">
        <v>2632</v>
      </c>
      <c r="C73" s="110">
        <v>44366.091319444444</v>
      </c>
      <c r="D73" s="110" t="s">
        <v>2181</v>
      </c>
      <c r="E73" s="136">
        <v>854</v>
      </c>
      <c r="F73" s="117" t="str">
        <f>VLOOKUP(E73,VIP!$A$2:$O13879,2,0)</f>
        <v>DRBR854</v>
      </c>
      <c r="G73" s="117" t="str">
        <f>VLOOKUP(E73,'LISTADO ATM'!$A$2:$B$897,2,0)</f>
        <v xml:space="preserve">ATM Centro Comercial Blanco Batista </v>
      </c>
      <c r="H73" s="117" t="str">
        <f>VLOOKUP(E73,VIP!$A$2:$O18846,7,FALSE)</f>
        <v>Si</v>
      </c>
      <c r="I73" s="117" t="str">
        <f>VLOOKUP(E73,VIP!$A$2:$O10811,8,FALSE)</f>
        <v>Si</v>
      </c>
      <c r="J73" s="117" t="str">
        <f>VLOOKUP(E73,VIP!$A$2:$O10761,8,FALSE)</f>
        <v>Si</v>
      </c>
      <c r="K73" s="117" t="str">
        <f>VLOOKUP(E73,VIP!$A$2:$O14335,6,0)</f>
        <v>NO</v>
      </c>
      <c r="L73" s="148" t="s">
        <v>2219</v>
      </c>
      <c r="M73" s="153" t="s">
        <v>2550</v>
      </c>
      <c r="N73" s="109" t="s">
        <v>2453</v>
      </c>
      <c r="O73" s="117" t="s">
        <v>2630</v>
      </c>
      <c r="P73" s="117"/>
      <c r="Q73" s="154">
        <v>44366.361111111109</v>
      </c>
    </row>
    <row r="74" spans="1:17" s="118" customFormat="1" ht="18" x14ac:dyDescent="0.25">
      <c r="A74" s="117" t="str">
        <f>VLOOKUP(E74,'LISTADO ATM'!$A$2:$C$898,3,0)</f>
        <v>NORTE</v>
      </c>
      <c r="B74" s="140" t="s">
        <v>2592</v>
      </c>
      <c r="C74" s="110">
        <v>44365.798263888886</v>
      </c>
      <c r="D74" s="110" t="s">
        <v>2181</v>
      </c>
      <c r="E74" s="136">
        <v>40</v>
      </c>
      <c r="F74" s="117" t="str">
        <f>VLOOKUP(E74,VIP!$A$2:$O13876,2,0)</f>
        <v>DRBR040</v>
      </c>
      <c r="G74" s="117" t="str">
        <f>VLOOKUP(E74,'LISTADO ATM'!$A$2:$B$897,2,0)</f>
        <v xml:space="preserve">ATM Oficina El Puñal </v>
      </c>
      <c r="H74" s="117" t="str">
        <f>VLOOKUP(E74,VIP!$A$2:$O18748,7,FALSE)</f>
        <v>Si</v>
      </c>
      <c r="I74" s="117" t="str">
        <f>VLOOKUP(E74,VIP!$A$2:$O10713,8,FALSE)</f>
        <v>Si</v>
      </c>
      <c r="J74" s="117" t="str">
        <f>VLOOKUP(E74,VIP!$A$2:$O10663,8,FALSE)</f>
        <v>Si</v>
      </c>
      <c r="K74" s="117" t="str">
        <f>VLOOKUP(E74,VIP!$A$2:$O14237,6,0)</f>
        <v>NO</v>
      </c>
      <c r="L74" s="148" t="s">
        <v>2219</v>
      </c>
      <c r="M74" s="153" t="s">
        <v>2550</v>
      </c>
      <c r="N74" s="109" t="s">
        <v>2453</v>
      </c>
      <c r="O74" s="117" t="s">
        <v>2567</v>
      </c>
      <c r="P74" s="117"/>
      <c r="Q74" s="154">
        <v>44366.439583333333</v>
      </c>
    </row>
    <row r="75" spans="1:17" s="118" customFormat="1" ht="18" x14ac:dyDescent="0.25">
      <c r="A75" s="117" t="str">
        <f>VLOOKUP(E75,'LISTADO ATM'!$A$2:$C$898,3,0)</f>
        <v>DISTRITO NACIONAL</v>
      </c>
      <c r="B75" s="140" t="s">
        <v>2593</v>
      </c>
      <c r="C75" s="110">
        <v>44365.797731481478</v>
      </c>
      <c r="D75" s="110" t="s">
        <v>2180</v>
      </c>
      <c r="E75" s="136">
        <v>490</v>
      </c>
      <c r="F75" s="117" t="str">
        <f>VLOOKUP(E75,VIP!$A$2:$O13877,2,0)</f>
        <v>DRBR490</v>
      </c>
      <c r="G75" s="117" t="str">
        <f>VLOOKUP(E75,'LISTADO ATM'!$A$2:$B$897,2,0)</f>
        <v xml:space="preserve">ATM Hospital Ney Arias Lora </v>
      </c>
      <c r="H75" s="117" t="str">
        <f>VLOOKUP(E75,VIP!$A$2:$O18798,7,FALSE)</f>
        <v>Si</v>
      </c>
      <c r="I75" s="117" t="str">
        <f>VLOOKUP(E75,VIP!$A$2:$O10763,8,FALSE)</f>
        <v>Si</v>
      </c>
      <c r="J75" s="117" t="str">
        <f>VLOOKUP(E75,VIP!$A$2:$O10713,8,FALSE)</f>
        <v>Si</v>
      </c>
      <c r="K75" s="117" t="str">
        <f>VLOOKUP(E75,VIP!$A$2:$O14287,6,0)</f>
        <v>NO</v>
      </c>
      <c r="L75" s="148" t="s">
        <v>2219</v>
      </c>
      <c r="M75" s="153" t="s">
        <v>2550</v>
      </c>
      <c r="N75" s="109" t="s">
        <v>2453</v>
      </c>
      <c r="O75" s="117" t="s">
        <v>2455</v>
      </c>
      <c r="P75" s="117"/>
      <c r="Q75" s="154">
        <v>44366.506249999999</v>
      </c>
    </row>
    <row r="76" spans="1:17" s="118" customFormat="1" ht="18" x14ac:dyDescent="0.25">
      <c r="A76" s="117" t="str">
        <f>VLOOKUP(E76,'LISTADO ATM'!$A$2:$C$898,3,0)</f>
        <v>NORTE</v>
      </c>
      <c r="B76" s="140" t="s">
        <v>2594</v>
      </c>
      <c r="C76" s="110">
        <v>44365.797071759262</v>
      </c>
      <c r="D76" s="110" t="s">
        <v>2181</v>
      </c>
      <c r="E76" s="136">
        <v>138</v>
      </c>
      <c r="F76" s="117" t="str">
        <f>VLOOKUP(E76,VIP!$A$2:$O13878,2,0)</f>
        <v>DRBR138</v>
      </c>
      <c r="G76" s="117" t="str">
        <f>VLOOKUP(E76,'LISTADO ATM'!$A$2:$B$897,2,0)</f>
        <v xml:space="preserve">ATM UNP Fantino </v>
      </c>
      <c r="H76" s="117" t="str">
        <f>VLOOKUP(E76,VIP!$A$2:$O18755,7,FALSE)</f>
        <v>Si</v>
      </c>
      <c r="I76" s="117" t="str">
        <f>VLOOKUP(E76,VIP!$A$2:$O10720,8,FALSE)</f>
        <v>Si</v>
      </c>
      <c r="J76" s="117" t="str">
        <f>VLOOKUP(E76,VIP!$A$2:$O10670,8,FALSE)</f>
        <v>Si</v>
      </c>
      <c r="K76" s="117" t="str">
        <f>VLOOKUP(E76,VIP!$A$2:$O14244,6,0)</f>
        <v>NO</v>
      </c>
      <c r="L76" s="148" t="s">
        <v>2219</v>
      </c>
      <c r="M76" s="153" t="s">
        <v>2550</v>
      </c>
      <c r="N76" s="109" t="s">
        <v>2453</v>
      </c>
      <c r="O76" s="117" t="s">
        <v>2567</v>
      </c>
      <c r="P76" s="117"/>
      <c r="Q76" s="154">
        <v>44366.504166666666</v>
      </c>
    </row>
    <row r="77" spans="1:17" s="118" customFormat="1" ht="18" x14ac:dyDescent="0.25">
      <c r="A77" s="117" t="str">
        <f>VLOOKUP(E77,'LISTADO ATM'!$A$2:$C$898,3,0)</f>
        <v>DISTRITO NACIONAL</v>
      </c>
      <c r="B77" s="140" t="s">
        <v>2595</v>
      </c>
      <c r="C77" s="110">
        <v>44365.796435185184</v>
      </c>
      <c r="D77" s="110" t="s">
        <v>2180</v>
      </c>
      <c r="E77" s="136">
        <v>473</v>
      </c>
      <c r="F77" s="117" t="str">
        <f>VLOOKUP(E77,VIP!$A$2:$O13879,2,0)</f>
        <v>DRBR473</v>
      </c>
      <c r="G77" s="117" t="str">
        <f>VLOOKUP(E77,'LISTADO ATM'!$A$2:$B$897,2,0)</f>
        <v xml:space="preserve">ATM Oficina Carrefour II </v>
      </c>
      <c r="H77" s="117" t="str">
        <f>VLOOKUP(E77,VIP!$A$2:$O18795,7,FALSE)</f>
        <v>Si</v>
      </c>
      <c r="I77" s="117" t="str">
        <f>VLOOKUP(E77,VIP!$A$2:$O10760,8,FALSE)</f>
        <v>Si</v>
      </c>
      <c r="J77" s="117" t="str">
        <f>VLOOKUP(E77,VIP!$A$2:$O10710,8,FALSE)</f>
        <v>Si</v>
      </c>
      <c r="K77" s="117" t="str">
        <f>VLOOKUP(E77,VIP!$A$2:$O14284,6,0)</f>
        <v>NO</v>
      </c>
      <c r="L77" s="148" t="s">
        <v>2219</v>
      </c>
      <c r="M77" s="153" t="s">
        <v>2550</v>
      </c>
      <c r="N77" s="109" t="s">
        <v>2453</v>
      </c>
      <c r="O77" s="117" t="s">
        <v>2455</v>
      </c>
      <c r="P77" s="117"/>
      <c r="Q77" s="154">
        <v>44366.508333333331</v>
      </c>
    </row>
    <row r="78" spans="1:17" s="118" customFormat="1" ht="18" x14ac:dyDescent="0.25">
      <c r="A78" s="117" t="str">
        <f>VLOOKUP(E78,'LISTADO ATM'!$A$2:$C$898,3,0)</f>
        <v>DISTRITO NACIONAL</v>
      </c>
      <c r="B78" s="140" t="s">
        <v>2597</v>
      </c>
      <c r="C78" s="110">
        <v>44365.796030092592</v>
      </c>
      <c r="D78" s="110" t="s">
        <v>2180</v>
      </c>
      <c r="E78" s="136">
        <v>146</v>
      </c>
      <c r="F78" s="117" t="str">
        <f>VLOOKUP(E78,VIP!$A$2:$O13881,2,0)</f>
        <v>DRBR146</v>
      </c>
      <c r="G78" s="117" t="str">
        <f>VLOOKUP(E78,'LISTADO ATM'!$A$2:$B$897,2,0)</f>
        <v xml:space="preserve">ATM Tribunal Superior Constitucional </v>
      </c>
      <c r="H78" s="117" t="str">
        <f>VLOOKUP(E78,VIP!$A$2:$O18758,7,FALSE)</f>
        <v>Si</v>
      </c>
      <c r="I78" s="117" t="str">
        <f>VLOOKUP(E78,VIP!$A$2:$O10723,8,FALSE)</f>
        <v>Si</v>
      </c>
      <c r="J78" s="117" t="str">
        <f>VLOOKUP(E78,VIP!$A$2:$O10673,8,FALSE)</f>
        <v>Si</v>
      </c>
      <c r="K78" s="117" t="str">
        <f>VLOOKUP(E78,VIP!$A$2:$O14247,6,0)</f>
        <v>NO</v>
      </c>
      <c r="L78" s="148" t="s">
        <v>2219</v>
      </c>
      <c r="M78" s="153" t="s">
        <v>2550</v>
      </c>
      <c r="N78" s="109" t="s">
        <v>2453</v>
      </c>
      <c r="O78" s="117" t="s">
        <v>2455</v>
      </c>
      <c r="P78" s="117"/>
      <c r="Q78" s="154">
        <v>44366.540972222225</v>
      </c>
    </row>
    <row r="79" spans="1:17" s="118" customFormat="1" ht="18" x14ac:dyDescent="0.25">
      <c r="A79" s="117" t="str">
        <f>VLOOKUP(E79,'LISTADO ATM'!$A$2:$C$898,3,0)</f>
        <v>ESTE</v>
      </c>
      <c r="B79" s="140" t="s">
        <v>2605</v>
      </c>
      <c r="C79" s="110">
        <v>44365.768622685187</v>
      </c>
      <c r="D79" s="110" t="s">
        <v>2180</v>
      </c>
      <c r="E79" s="136">
        <v>433</v>
      </c>
      <c r="F79" s="117" t="str">
        <f>VLOOKUP(E79,VIP!$A$2:$O13890,2,0)</f>
        <v>DRBR433</v>
      </c>
      <c r="G79" s="117" t="str">
        <f>VLOOKUP(E79,'LISTADO ATM'!$A$2:$B$897,2,0)</f>
        <v xml:space="preserve">ATM Centro Comercial Las Canas (Cap Cana) </v>
      </c>
      <c r="H79" s="117" t="str">
        <f>VLOOKUP(E79,VIP!$A$2:$O18794,7,FALSE)</f>
        <v>Si</v>
      </c>
      <c r="I79" s="117" t="str">
        <f>VLOOKUP(E79,VIP!$A$2:$O10759,8,FALSE)</f>
        <v>Si</v>
      </c>
      <c r="J79" s="117" t="str">
        <f>VLOOKUP(E79,VIP!$A$2:$O10709,8,FALSE)</f>
        <v>Si</v>
      </c>
      <c r="K79" s="117" t="str">
        <f>VLOOKUP(E79,VIP!$A$2:$O14283,6,0)</f>
        <v>NO</v>
      </c>
      <c r="L79" s="148" t="s">
        <v>2219</v>
      </c>
      <c r="M79" s="153" t="s">
        <v>2550</v>
      </c>
      <c r="N79" s="109" t="s">
        <v>2453</v>
      </c>
      <c r="O79" s="117" t="s">
        <v>2455</v>
      </c>
      <c r="P79" s="117"/>
      <c r="Q79" s="154">
        <v>44366.503472222219</v>
      </c>
    </row>
    <row r="80" spans="1:17" s="118" customFormat="1" ht="18" x14ac:dyDescent="0.25">
      <c r="A80" s="117" t="str">
        <f>VLOOKUP(E80,'LISTADO ATM'!$A$2:$C$898,3,0)</f>
        <v>NORTE</v>
      </c>
      <c r="B80" s="140" t="s">
        <v>2606</v>
      </c>
      <c r="C80" s="110">
        <v>44365.768067129633</v>
      </c>
      <c r="D80" s="110" t="s">
        <v>2181</v>
      </c>
      <c r="E80" s="136">
        <v>4</v>
      </c>
      <c r="F80" s="117" t="str">
        <f>VLOOKUP(E80,VIP!$A$2:$O13891,2,0)</f>
        <v>DRBR004</v>
      </c>
      <c r="G80" s="117" t="str">
        <f>VLOOKUP(E80,'LISTADO ATM'!$A$2:$B$897,2,0)</f>
        <v>ATM Avenida Rivas</v>
      </c>
      <c r="H80" s="117" t="str">
        <f>VLOOKUP(E80,VIP!$A$2:$O18743,7,FALSE)</f>
        <v>Si</v>
      </c>
      <c r="I80" s="117" t="str">
        <f>VLOOKUP(E80,VIP!$A$2:$O10708,8,FALSE)</f>
        <v>Si</v>
      </c>
      <c r="J80" s="117" t="str">
        <f>VLOOKUP(E80,VIP!$A$2:$O10658,8,FALSE)</f>
        <v>Si</v>
      </c>
      <c r="K80" s="117" t="str">
        <f>VLOOKUP(E80,VIP!$A$2:$O14232,6,0)</f>
        <v>NO</v>
      </c>
      <c r="L80" s="148" t="s">
        <v>2219</v>
      </c>
      <c r="M80" s="153" t="s">
        <v>2550</v>
      </c>
      <c r="N80" s="109" t="s">
        <v>2453</v>
      </c>
      <c r="O80" s="117" t="s">
        <v>2567</v>
      </c>
      <c r="P80" s="117"/>
      <c r="Q80" s="154">
        <v>44366.504861111112</v>
      </c>
    </row>
    <row r="81" spans="1:17" s="118" customFormat="1" ht="18.75" customHeight="1" x14ac:dyDescent="0.25">
      <c r="A81" s="117" t="str">
        <f>VLOOKUP(E81,'LISTADO ATM'!$A$2:$C$898,3,0)</f>
        <v>DISTRITO NACIONAL</v>
      </c>
      <c r="B81" s="140" t="s">
        <v>2610</v>
      </c>
      <c r="C81" s="110">
        <v>44365.716793981483</v>
      </c>
      <c r="D81" s="110" t="s">
        <v>2180</v>
      </c>
      <c r="E81" s="136">
        <v>560</v>
      </c>
      <c r="F81" s="117" t="str">
        <f>VLOOKUP(E81,VIP!$A$2:$O13895,2,0)</f>
        <v>DRBR229</v>
      </c>
      <c r="G81" s="117" t="str">
        <f>VLOOKUP(E81,'LISTADO ATM'!$A$2:$B$897,2,0)</f>
        <v xml:space="preserve">ATM Junta Central Electoral </v>
      </c>
      <c r="H81" s="117" t="str">
        <f>VLOOKUP(E81,VIP!$A$2:$O18808,7,FALSE)</f>
        <v>Si</v>
      </c>
      <c r="I81" s="117" t="str">
        <f>VLOOKUP(E81,VIP!$A$2:$O10773,8,FALSE)</f>
        <v>Si</v>
      </c>
      <c r="J81" s="117" t="str">
        <f>VLOOKUP(E81,VIP!$A$2:$O10723,8,FALSE)</f>
        <v>Si</v>
      </c>
      <c r="K81" s="117" t="str">
        <f>VLOOKUP(E81,VIP!$A$2:$O14297,6,0)</f>
        <v>SI</v>
      </c>
      <c r="L81" s="148" t="s">
        <v>2219</v>
      </c>
      <c r="M81" s="153" t="s">
        <v>2550</v>
      </c>
      <c r="N81" s="109" t="s">
        <v>2453</v>
      </c>
      <c r="O81" s="117" t="s">
        <v>2455</v>
      </c>
      <c r="P81" s="117"/>
      <c r="Q81" s="154">
        <v>44366.507638888892</v>
      </c>
    </row>
    <row r="82" spans="1:17" s="118" customFormat="1" ht="18.75" customHeight="1" x14ac:dyDescent="0.25">
      <c r="A82" s="117" t="str">
        <f>VLOOKUP(E82,'LISTADO ATM'!$A$2:$C$898,3,0)</f>
        <v>NORTE</v>
      </c>
      <c r="B82" s="140" t="s">
        <v>2585</v>
      </c>
      <c r="C82" s="110">
        <v>44365.646157407406</v>
      </c>
      <c r="D82" s="110" t="s">
        <v>2181</v>
      </c>
      <c r="E82" s="136">
        <v>502</v>
      </c>
      <c r="F82" s="117" t="str">
        <f>VLOOKUP(E82,VIP!$A$2:$O13878,2,0)</f>
        <v>DRBR502</v>
      </c>
      <c r="G82" s="117" t="str">
        <f>VLOOKUP(E82,'LISTADO ATM'!$A$2:$B$897,2,0)</f>
        <v xml:space="preserve">ATM Materno Infantil de (Santiago) </v>
      </c>
      <c r="H82" s="117" t="str">
        <f>VLOOKUP(E82,VIP!$A$2:$O18741,7,FALSE)</f>
        <v>Si</v>
      </c>
      <c r="I82" s="117" t="str">
        <f>VLOOKUP(E82,VIP!$A$2:$O10706,8,FALSE)</f>
        <v>Si</v>
      </c>
      <c r="J82" s="117" t="str">
        <f>VLOOKUP(E82,VIP!$A$2:$O10656,8,FALSE)</f>
        <v>Si</v>
      </c>
      <c r="K82" s="117" t="str">
        <f>VLOOKUP(E82,VIP!$A$2:$O14230,6,0)</f>
        <v>NO</v>
      </c>
      <c r="L82" s="148" t="s">
        <v>2219</v>
      </c>
      <c r="M82" s="149" t="s">
        <v>2550</v>
      </c>
      <c r="N82" s="109" t="s">
        <v>2453</v>
      </c>
      <c r="O82" s="117" t="s">
        <v>2567</v>
      </c>
      <c r="P82" s="117"/>
      <c r="Q82" s="150">
        <v>44365.949305555558</v>
      </c>
    </row>
    <row r="83" spans="1:17" s="118" customFormat="1" ht="18.75" customHeight="1" x14ac:dyDescent="0.25">
      <c r="A83" s="117" t="str">
        <f>VLOOKUP(E83,'LISTADO ATM'!$A$2:$C$898,3,0)</f>
        <v>DISTRITO NACIONAL</v>
      </c>
      <c r="B83" s="140" t="s">
        <v>2587</v>
      </c>
      <c r="C83" s="110">
        <v>44365.639699074076</v>
      </c>
      <c r="D83" s="110" t="s">
        <v>2180</v>
      </c>
      <c r="E83" s="136">
        <v>902</v>
      </c>
      <c r="F83" s="117" t="str">
        <f>VLOOKUP(E83,VIP!$A$2:$O13880,2,0)</f>
        <v>DRBR16A</v>
      </c>
      <c r="G83" s="117" t="str">
        <f>VLOOKUP(E83,'LISTADO ATM'!$A$2:$B$897,2,0)</f>
        <v xml:space="preserve">ATM Oficina Plaza Florida </v>
      </c>
      <c r="H83" s="117" t="str">
        <f>VLOOKUP(E83,VIP!$A$2:$O18848,7,FALSE)</f>
        <v>Si</v>
      </c>
      <c r="I83" s="117" t="str">
        <f>VLOOKUP(E83,VIP!$A$2:$O10813,8,FALSE)</f>
        <v>Si</v>
      </c>
      <c r="J83" s="117" t="str">
        <f>VLOOKUP(E83,VIP!$A$2:$O10763,8,FALSE)</f>
        <v>Si</v>
      </c>
      <c r="K83" s="117" t="str">
        <f>VLOOKUP(E83,VIP!$A$2:$O14337,6,0)</f>
        <v>NO</v>
      </c>
      <c r="L83" s="148" t="s">
        <v>2219</v>
      </c>
      <c r="M83" s="153" t="s">
        <v>2550</v>
      </c>
      <c r="N83" s="109" t="s">
        <v>2453</v>
      </c>
      <c r="O83" s="117" t="s">
        <v>2455</v>
      </c>
      <c r="P83" s="117"/>
      <c r="Q83" s="154">
        <v>44366.568749999999</v>
      </c>
    </row>
    <row r="84" spans="1:17" s="118" customFormat="1" ht="18.75" customHeight="1" x14ac:dyDescent="0.25">
      <c r="A84" s="117" t="str">
        <f>VLOOKUP(E84,'LISTADO ATM'!$A$2:$C$898,3,0)</f>
        <v>DISTRITO NACIONAL</v>
      </c>
      <c r="B84" s="140" t="s">
        <v>2588</v>
      </c>
      <c r="C84" s="110">
        <v>44365.636759259258</v>
      </c>
      <c r="D84" s="110" t="s">
        <v>2180</v>
      </c>
      <c r="E84" s="136">
        <v>35</v>
      </c>
      <c r="F84" s="117" t="str">
        <f>VLOOKUP(E84,VIP!$A$2:$O13881,2,0)</f>
        <v>DRBR035</v>
      </c>
      <c r="G84" s="117" t="str">
        <f>VLOOKUP(E84,'LISTADO ATM'!$A$2:$B$897,2,0)</f>
        <v xml:space="preserve">ATM Dirección General de Aduanas I </v>
      </c>
      <c r="H84" s="117" t="str">
        <f>VLOOKUP(E84,VIP!$A$2:$O18747,7,FALSE)</f>
        <v>Si</v>
      </c>
      <c r="I84" s="117" t="str">
        <f>VLOOKUP(E84,VIP!$A$2:$O10712,8,FALSE)</f>
        <v>Si</v>
      </c>
      <c r="J84" s="117" t="str">
        <f>VLOOKUP(E84,VIP!$A$2:$O10662,8,FALSE)</f>
        <v>Si</v>
      </c>
      <c r="K84" s="117" t="str">
        <f>VLOOKUP(E84,VIP!$A$2:$O14236,6,0)</f>
        <v>NO</v>
      </c>
      <c r="L84" s="148" t="s">
        <v>2219</v>
      </c>
      <c r="M84" s="153" t="s">
        <v>2550</v>
      </c>
      <c r="N84" s="109" t="s">
        <v>2453</v>
      </c>
      <c r="O84" s="117" t="s">
        <v>2455</v>
      </c>
      <c r="P84" s="117"/>
      <c r="Q84" s="154">
        <v>44366.427777777775</v>
      </c>
    </row>
    <row r="85" spans="1:17" s="118" customFormat="1" ht="18.75" customHeight="1" x14ac:dyDescent="0.25">
      <c r="A85" s="117" t="str">
        <f>VLOOKUP(E85,'LISTADO ATM'!$A$2:$C$898,3,0)</f>
        <v>DISTRITO NACIONAL</v>
      </c>
      <c r="B85" s="140">
        <v>3335923837</v>
      </c>
      <c r="C85" s="110">
        <v>44364.573171296295</v>
      </c>
      <c r="D85" s="110" t="s">
        <v>2180</v>
      </c>
      <c r="E85" s="136">
        <v>237</v>
      </c>
      <c r="F85" s="117" t="str">
        <f>VLOOKUP(E85,VIP!$A$2:$O13838,2,0)</f>
        <v>DRBR237</v>
      </c>
      <c r="G85" s="117" t="str">
        <f>VLOOKUP(E85,'LISTADO ATM'!$A$2:$B$897,2,0)</f>
        <v xml:space="preserve">ATM UNP Plaza Vásquez </v>
      </c>
      <c r="H85" s="117" t="str">
        <f>VLOOKUP(E85,VIP!$A$2:$O18767,7,FALSE)</f>
        <v>Si</v>
      </c>
      <c r="I85" s="117" t="str">
        <f>VLOOKUP(E85,VIP!$A$2:$O10732,8,FALSE)</f>
        <v>Si</v>
      </c>
      <c r="J85" s="117" t="str">
        <f>VLOOKUP(E85,VIP!$A$2:$O10682,8,FALSE)</f>
        <v>Si</v>
      </c>
      <c r="K85" s="117" t="str">
        <f>VLOOKUP(E85,VIP!$A$2:$O14256,6,0)</f>
        <v>SI</v>
      </c>
      <c r="L85" s="148" t="s">
        <v>2219</v>
      </c>
      <c r="M85" s="153" t="s">
        <v>2550</v>
      </c>
      <c r="N85" s="109" t="s">
        <v>2558</v>
      </c>
      <c r="O85" s="117" t="s">
        <v>2455</v>
      </c>
      <c r="P85" s="117"/>
      <c r="Q85" s="154">
        <v>44366.438888888886</v>
      </c>
    </row>
    <row r="86" spans="1:17" s="118" customFormat="1" ht="18.75" customHeight="1" x14ac:dyDescent="0.25">
      <c r="A86" s="117" t="str">
        <f>VLOOKUP(E86,'LISTADO ATM'!$A$2:$C$898,3,0)</f>
        <v>DISTRITO NACIONAL</v>
      </c>
      <c r="B86" s="140" t="s">
        <v>2622</v>
      </c>
      <c r="C86" s="110">
        <v>44365.90283564815</v>
      </c>
      <c r="D86" s="110" t="s">
        <v>2180</v>
      </c>
      <c r="E86" s="136">
        <v>622</v>
      </c>
      <c r="F86" s="117" t="str">
        <f>VLOOKUP(E86,VIP!$A$2:$O13879,2,0)</f>
        <v>DRBR622</v>
      </c>
      <c r="G86" s="117" t="str">
        <f>VLOOKUP(E86,'LISTADO ATM'!$A$2:$B$897,2,0)</f>
        <v xml:space="preserve">ATM Ayuntamiento D.N. </v>
      </c>
      <c r="H86" s="117" t="str">
        <f>VLOOKUP(E86,VIP!$A$2:$O18813,7,FALSE)</f>
        <v>Si</v>
      </c>
      <c r="I86" s="117" t="str">
        <f>VLOOKUP(E86,VIP!$A$2:$O10778,8,FALSE)</f>
        <v>Si</v>
      </c>
      <c r="J86" s="117" t="str">
        <f>VLOOKUP(E86,VIP!$A$2:$O10728,8,FALSE)</f>
        <v>Si</v>
      </c>
      <c r="K86" s="117" t="str">
        <f>VLOOKUP(E86,VIP!$A$2:$O14302,6,0)</f>
        <v>NO</v>
      </c>
      <c r="L86" s="148" t="s">
        <v>2245</v>
      </c>
      <c r="M86" s="153" t="s">
        <v>2550</v>
      </c>
      <c r="N86" s="109" t="s">
        <v>2453</v>
      </c>
      <c r="O86" s="117" t="s">
        <v>2455</v>
      </c>
      <c r="P86" s="117"/>
      <c r="Q86" s="154">
        <v>44366.359027777777</v>
      </c>
    </row>
    <row r="87" spans="1:17" s="118" customFormat="1" ht="18.75" customHeight="1" x14ac:dyDescent="0.25">
      <c r="A87" s="117" t="str">
        <f>VLOOKUP(E87,'LISTADO ATM'!$A$2:$C$898,3,0)</f>
        <v>NORTE</v>
      </c>
      <c r="B87" s="140" t="s">
        <v>2623</v>
      </c>
      <c r="C87" s="110">
        <v>44365.90247685185</v>
      </c>
      <c r="D87" s="110" t="s">
        <v>2181</v>
      </c>
      <c r="E87" s="136">
        <v>307</v>
      </c>
      <c r="F87" s="117" t="str">
        <f>VLOOKUP(E87,VIP!$A$2:$O13880,2,0)</f>
        <v>DRBR307</v>
      </c>
      <c r="G87" s="117" t="str">
        <f>VLOOKUP(E87,'LISTADO ATM'!$A$2:$B$897,2,0)</f>
        <v>ATM Oficina Nagua II</v>
      </c>
      <c r="H87" s="117" t="str">
        <f>VLOOKUP(E87,VIP!$A$2:$O18776,7,FALSE)</f>
        <v>Si</v>
      </c>
      <c r="I87" s="117" t="str">
        <f>VLOOKUP(E87,VIP!$A$2:$O10741,8,FALSE)</f>
        <v>Si</v>
      </c>
      <c r="J87" s="117" t="str">
        <f>VLOOKUP(E87,VIP!$A$2:$O10691,8,FALSE)</f>
        <v>Si</v>
      </c>
      <c r="K87" s="117" t="str">
        <f>VLOOKUP(E87,VIP!$A$2:$O14265,6,0)</f>
        <v>SI</v>
      </c>
      <c r="L87" s="148" t="s">
        <v>2245</v>
      </c>
      <c r="M87" s="153" t="s">
        <v>2550</v>
      </c>
      <c r="N87" s="109" t="s">
        <v>2453</v>
      </c>
      <c r="O87" s="117" t="s">
        <v>2567</v>
      </c>
      <c r="P87" s="117"/>
      <c r="Q87" s="154">
        <v>44366.42291666667</v>
      </c>
    </row>
    <row r="88" spans="1:17" s="118" customFormat="1" ht="18.75" customHeight="1" x14ac:dyDescent="0.25">
      <c r="A88" s="117" t="str">
        <f>VLOOKUP(E88,'LISTADO ATM'!$A$2:$C$898,3,0)</f>
        <v>DISTRITO NACIONAL</v>
      </c>
      <c r="B88" s="140">
        <v>3335924345</v>
      </c>
      <c r="C88" s="110">
        <v>44365.241099537037</v>
      </c>
      <c r="D88" s="110" t="s">
        <v>2180</v>
      </c>
      <c r="E88" s="136">
        <v>714</v>
      </c>
      <c r="F88" s="117" t="str">
        <f>VLOOKUP(E88,VIP!$A$2:$O13824,2,0)</f>
        <v>DRBR16M</v>
      </c>
      <c r="G88" s="117" t="str">
        <f>VLOOKUP(E88,'LISTADO ATM'!$A$2:$B$897,2,0)</f>
        <v xml:space="preserve">ATM Hospital de Herrera </v>
      </c>
      <c r="H88" s="117" t="str">
        <f>VLOOKUP(E88,VIP!$A$2:$O18823,7,FALSE)</f>
        <v>Si</v>
      </c>
      <c r="I88" s="117" t="str">
        <f>VLOOKUP(E88,VIP!$A$2:$O10788,8,FALSE)</f>
        <v>Si</v>
      </c>
      <c r="J88" s="117" t="str">
        <f>VLOOKUP(E88,VIP!$A$2:$O10738,8,FALSE)</f>
        <v>Si</v>
      </c>
      <c r="K88" s="117" t="str">
        <f>VLOOKUP(E88,VIP!$A$2:$O14312,6,0)</f>
        <v>NO</v>
      </c>
      <c r="L88" s="148" t="s">
        <v>2245</v>
      </c>
      <c r="M88" s="153" t="s">
        <v>2550</v>
      </c>
      <c r="N88" s="109" t="s">
        <v>2453</v>
      </c>
      <c r="O88" s="117" t="s">
        <v>2455</v>
      </c>
      <c r="P88" s="117"/>
      <c r="Q88" s="154">
        <v>44366.599305555559</v>
      </c>
    </row>
    <row r="89" spans="1:17" s="118" customFormat="1" ht="18.75" customHeight="1" x14ac:dyDescent="0.25">
      <c r="A89" s="117" t="str">
        <f>VLOOKUP(E89,'LISTADO ATM'!$A$2:$C$898,3,0)</f>
        <v>DISTRITO NACIONAL</v>
      </c>
      <c r="B89" s="140">
        <v>3335924344</v>
      </c>
      <c r="C89" s="110">
        <v>44365.240613425929</v>
      </c>
      <c r="D89" s="110" t="s">
        <v>2180</v>
      </c>
      <c r="E89" s="136">
        <v>547</v>
      </c>
      <c r="F89" s="117" t="str">
        <f>VLOOKUP(E89,VIP!$A$2:$O13825,2,0)</f>
        <v>DRBR16B</v>
      </c>
      <c r="G89" s="117" t="str">
        <f>VLOOKUP(E89,'LISTADO ATM'!$A$2:$B$897,2,0)</f>
        <v xml:space="preserve">ATM Plaza Lama Herrera </v>
      </c>
      <c r="H89" s="117" t="str">
        <f>VLOOKUP(E89,VIP!$A$2:$O18806,7,FALSE)</f>
        <v>Si</v>
      </c>
      <c r="I89" s="117" t="str">
        <f>VLOOKUP(E89,VIP!$A$2:$O10771,8,FALSE)</f>
        <v>Si</v>
      </c>
      <c r="J89" s="117" t="str">
        <f>VLOOKUP(E89,VIP!$A$2:$O10721,8,FALSE)</f>
        <v>Si</v>
      </c>
      <c r="K89" s="117" t="str">
        <f>VLOOKUP(E89,VIP!$A$2:$O14295,6,0)</f>
        <v>NO</v>
      </c>
      <c r="L89" s="148" t="s">
        <v>2245</v>
      </c>
      <c r="M89" s="153" t="s">
        <v>2550</v>
      </c>
      <c r="N89" s="109" t="s">
        <v>2453</v>
      </c>
      <c r="O89" s="117" t="s">
        <v>2455</v>
      </c>
      <c r="P89" s="117"/>
      <c r="Q89" s="154">
        <v>44366.512499999997</v>
      </c>
    </row>
    <row r="90" spans="1:17" s="118" customFormat="1" ht="18.75" customHeight="1" x14ac:dyDescent="0.25">
      <c r="A90" s="117" t="str">
        <f>VLOOKUP(E90,'LISTADO ATM'!$A$2:$C$898,3,0)</f>
        <v>DISTRITO NACIONAL</v>
      </c>
      <c r="B90" s="140" t="s">
        <v>2628</v>
      </c>
      <c r="C90" s="110">
        <v>44365.848124999997</v>
      </c>
      <c r="D90" s="110" t="s">
        <v>2449</v>
      </c>
      <c r="E90" s="136">
        <v>87</v>
      </c>
      <c r="F90" s="117" t="str">
        <f>VLOOKUP(E90,VIP!$A$2:$O13885,2,0)</f>
        <v>DRBR087</v>
      </c>
      <c r="G90" s="117" t="str">
        <f>VLOOKUP(E90,'LISTADO ATM'!$A$2:$B$897,2,0)</f>
        <v xml:space="preserve">ATM Autoservicio Sarasota </v>
      </c>
      <c r="H90" s="117" t="str">
        <f>VLOOKUP(E90,VIP!$A$2:$O18750,7,FALSE)</f>
        <v>Si</v>
      </c>
      <c r="I90" s="117" t="str">
        <f>VLOOKUP(E90,VIP!$A$2:$O10715,8,FALSE)</f>
        <v>Si</v>
      </c>
      <c r="J90" s="117" t="str">
        <f>VLOOKUP(E90,VIP!$A$2:$O10665,8,FALSE)</f>
        <v>Si</v>
      </c>
      <c r="K90" s="117" t="str">
        <f>VLOOKUP(E90,VIP!$A$2:$O14239,6,0)</f>
        <v>NO</v>
      </c>
      <c r="L90" s="148" t="s">
        <v>2568</v>
      </c>
      <c r="M90" s="153" t="s">
        <v>2550</v>
      </c>
      <c r="N90" s="109" t="s">
        <v>2453</v>
      </c>
      <c r="O90" s="117" t="s">
        <v>2454</v>
      </c>
      <c r="P90" s="117"/>
      <c r="Q90" s="154">
        <v>44366.439583333333</v>
      </c>
    </row>
    <row r="91" spans="1:17" s="118" customFormat="1" ht="18.75" customHeight="1" x14ac:dyDescent="0.25">
      <c r="A91" s="117" t="str">
        <f>VLOOKUP(E91,'LISTADO ATM'!$A$2:$C$898,3,0)</f>
        <v>ESTE</v>
      </c>
      <c r="B91" s="140" t="s">
        <v>2664</v>
      </c>
      <c r="C91" s="110">
        <v>44366.47320601852</v>
      </c>
      <c r="D91" s="110" t="s">
        <v>2449</v>
      </c>
      <c r="E91" s="136">
        <v>293</v>
      </c>
      <c r="F91" s="117" t="str">
        <f>VLOOKUP(E91,VIP!$A$2:$O13905,2,0)</f>
        <v>DRBR293</v>
      </c>
      <c r="G91" s="117" t="str">
        <f>VLOOKUP(E91,'LISTADO ATM'!$A$2:$B$897,2,0)</f>
        <v xml:space="preserve">ATM S/M Nueva Visión (San Pedro) </v>
      </c>
      <c r="H91" s="117" t="str">
        <f>VLOOKUP(E91,VIP!$A$2:$O18774,7,FALSE)</f>
        <v>Si</v>
      </c>
      <c r="I91" s="117" t="str">
        <f>VLOOKUP(E91,VIP!$A$2:$O10739,8,FALSE)</f>
        <v>Si</v>
      </c>
      <c r="J91" s="117" t="str">
        <f>VLOOKUP(E91,VIP!$A$2:$O10689,8,FALSE)</f>
        <v>Si</v>
      </c>
      <c r="K91" s="117" t="str">
        <f>VLOOKUP(E91,VIP!$A$2:$O14263,6,0)</f>
        <v>NO</v>
      </c>
      <c r="L91" s="148" t="s">
        <v>2566</v>
      </c>
      <c r="M91" s="153" t="s">
        <v>2550</v>
      </c>
      <c r="N91" s="109" t="s">
        <v>2453</v>
      </c>
      <c r="O91" s="117" t="s">
        <v>2454</v>
      </c>
      <c r="P91" s="117"/>
      <c r="Q91" s="154">
        <v>44366.612500000003</v>
      </c>
    </row>
    <row r="92" spans="1:17" s="118" customFormat="1" ht="18.75" customHeight="1" x14ac:dyDescent="0.25">
      <c r="A92" s="117" t="str">
        <f>VLOOKUP(E92,'LISTADO ATM'!$A$2:$C$898,3,0)</f>
        <v>DISTRITO NACIONAL</v>
      </c>
      <c r="B92" s="140" t="s">
        <v>2620</v>
      </c>
      <c r="C92" s="110">
        <v>44365.922164351854</v>
      </c>
      <c r="D92" s="110" t="s">
        <v>2470</v>
      </c>
      <c r="E92" s="136">
        <v>160</v>
      </c>
      <c r="F92" s="117" t="str">
        <f>VLOOKUP(E92,VIP!$A$2:$O13877,2,0)</f>
        <v>DRBR160</v>
      </c>
      <c r="G92" s="117" t="str">
        <f>VLOOKUP(E92,'LISTADO ATM'!$A$2:$B$897,2,0)</f>
        <v xml:space="preserve">ATM Oficina Herrera </v>
      </c>
      <c r="H92" s="117" t="str">
        <f>VLOOKUP(E92,VIP!$A$2:$O18761,7,FALSE)</f>
        <v>Si</v>
      </c>
      <c r="I92" s="117" t="str">
        <f>VLOOKUP(E92,VIP!$A$2:$O10726,8,FALSE)</f>
        <v>Si</v>
      </c>
      <c r="J92" s="117" t="str">
        <f>VLOOKUP(E92,VIP!$A$2:$O10676,8,FALSE)</f>
        <v>Si</v>
      </c>
      <c r="K92" s="117" t="str">
        <f>VLOOKUP(E92,VIP!$A$2:$O14250,6,0)</f>
        <v>NO</v>
      </c>
      <c r="L92" s="148" t="s">
        <v>2566</v>
      </c>
      <c r="M92" s="153" t="s">
        <v>2550</v>
      </c>
      <c r="N92" s="109" t="s">
        <v>2453</v>
      </c>
      <c r="O92" s="117" t="s">
        <v>2471</v>
      </c>
      <c r="P92" s="117"/>
      <c r="Q92" s="154">
        <v>44366.443749999999</v>
      </c>
    </row>
    <row r="93" spans="1:17" s="118" customFormat="1" ht="18.75" customHeight="1" x14ac:dyDescent="0.25">
      <c r="A93" s="117" t="str">
        <f>VLOOKUP(E93,'LISTADO ATM'!$A$2:$C$898,3,0)</f>
        <v>NORTE</v>
      </c>
      <c r="B93" s="140" t="s">
        <v>2608</v>
      </c>
      <c r="C93" s="110">
        <v>44365.754189814812</v>
      </c>
      <c r="D93" s="110" t="s">
        <v>2470</v>
      </c>
      <c r="E93" s="136">
        <v>965</v>
      </c>
      <c r="F93" s="117" t="str">
        <f>VLOOKUP(E93,VIP!$A$2:$O13893,2,0)</f>
        <v>DRBR965</v>
      </c>
      <c r="G93" s="117" t="str">
        <f>VLOOKUP(E93,'LISTADO ATM'!$A$2:$B$897,2,0)</f>
        <v xml:space="preserve">ATM S/M La Fuente FUN (Santiago) </v>
      </c>
      <c r="H93" s="117" t="str">
        <f>VLOOKUP(E93,VIP!$A$2:$O18853,7,FALSE)</f>
        <v>Si</v>
      </c>
      <c r="I93" s="117" t="str">
        <f>VLOOKUP(E93,VIP!$A$2:$O10818,8,FALSE)</f>
        <v>Si</v>
      </c>
      <c r="J93" s="117" t="str">
        <f>VLOOKUP(E93,VIP!$A$2:$O10768,8,FALSE)</f>
        <v>Si</v>
      </c>
      <c r="K93" s="117" t="str">
        <f>VLOOKUP(E93,VIP!$A$2:$O14342,6,0)</f>
        <v>NO</v>
      </c>
      <c r="L93" s="148" t="s">
        <v>2566</v>
      </c>
      <c r="M93" s="153" t="s">
        <v>2550</v>
      </c>
      <c r="N93" s="109" t="s">
        <v>2453</v>
      </c>
      <c r="O93" s="117" t="s">
        <v>2471</v>
      </c>
      <c r="P93" s="117"/>
      <c r="Q93" s="154">
        <v>44366.441666666666</v>
      </c>
    </row>
    <row r="94" spans="1:17" s="118" customFormat="1" ht="18.75" customHeight="1" x14ac:dyDescent="0.25">
      <c r="A94" s="117" t="str">
        <f>VLOOKUP(E94,'LISTADO ATM'!$A$2:$C$898,3,0)</f>
        <v>NORTE</v>
      </c>
      <c r="B94" s="140" t="s">
        <v>2596</v>
      </c>
      <c r="C94" s="110">
        <v>44365.796273148146</v>
      </c>
      <c r="D94" s="110" t="s">
        <v>2470</v>
      </c>
      <c r="E94" s="136">
        <v>405</v>
      </c>
      <c r="F94" s="117" t="str">
        <f>VLOOKUP(E94,VIP!$A$2:$O13880,2,0)</f>
        <v>DRBR405</v>
      </c>
      <c r="G94" s="117" t="str">
        <f>VLOOKUP(E94,'LISTADO ATM'!$A$2:$B$897,2,0)</f>
        <v xml:space="preserve">ATM UNP Loma de Cabrera </v>
      </c>
      <c r="H94" s="117" t="str">
        <f>VLOOKUP(E94,VIP!$A$2:$O18790,7,FALSE)</f>
        <v>Si</v>
      </c>
      <c r="I94" s="117" t="str">
        <f>VLOOKUP(E94,VIP!$A$2:$O10755,8,FALSE)</f>
        <v>Si</v>
      </c>
      <c r="J94" s="117" t="str">
        <f>VLOOKUP(E94,VIP!$A$2:$O10705,8,FALSE)</f>
        <v>Si</v>
      </c>
      <c r="K94" s="117" t="str">
        <f>VLOOKUP(E94,VIP!$A$2:$O14279,6,0)</f>
        <v>NO</v>
      </c>
      <c r="L94" s="148" t="s">
        <v>2442</v>
      </c>
      <c r="M94" s="153" t="s">
        <v>2550</v>
      </c>
      <c r="N94" s="109" t="s">
        <v>2453</v>
      </c>
      <c r="O94" s="117" t="s">
        <v>2471</v>
      </c>
      <c r="P94" s="117"/>
      <c r="Q94" s="154">
        <v>44366.513888888891</v>
      </c>
    </row>
    <row r="95" spans="1:17" s="118" customFormat="1" ht="18.75" customHeight="1" x14ac:dyDescent="0.25">
      <c r="A95" s="117" t="str">
        <f>VLOOKUP(E95,'LISTADO ATM'!$A$2:$C$898,3,0)</f>
        <v>ESTE</v>
      </c>
      <c r="B95" s="140" t="s">
        <v>2611</v>
      </c>
      <c r="C95" s="110">
        <v>44365.702152777776</v>
      </c>
      <c r="D95" s="110" t="s">
        <v>2470</v>
      </c>
      <c r="E95" s="136">
        <v>630</v>
      </c>
      <c r="F95" s="117" t="str">
        <f>VLOOKUP(E95,VIP!$A$2:$O13896,2,0)</f>
        <v>DRBR112</v>
      </c>
      <c r="G95" s="117" t="str">
        <f>VLOOKUP(E95,'LISTADO ATM'!$A$2:$B$897,2,0)</f>
        <v xml:space="preserve">ATM Oficina Plaza Zaglul (SPM) </v>
      </c>
      <c r="H95" s="117" t="str">
        <f>VLOOKUP(E95,VIP!$A$2:$O18814,7,FALSE)</f>
        <v>Si</v>
      </c>
      <c r="I95" s="117" t="str">
        <f>VLOOKUP(E95,VIP!$A$2:$O10779,8,FALSE)</f>
        <v>Si</v>
      </c>
      <c r="J95" s="117" t="str">
        <f>VLOOKUP(E95,VIP!$A$2:$O10729,8,FALSE)</f>
        <v>Si</v>
      </c>
      <c r="K95" s="117" t="str">
        <f>VLOOKUP(E95,VIP!$A$2:$O14303,6,0)</f>
        <v>NO</v>
      </c>
      <c r="L95" s="148" t="s">
        <v>2442</v>
      </c>
      <c r="M95" s="153" t="s">
        <v>2550</v>
      </c>
      <c r="N95" s="109" t="s">
        <v>2453</v>
      </c>
      <c r="O95" s="117" t="s">
        <v>2471</v>
      </c>
      <c r="P95" s="117"/>
      <c r="Q95" s="154">
        <v>44366.444444444445</v>
      </c>
    </row>
    <row r="96" spans="1:17" s="118" customFormat="1" ht="18.75" customHeight="1" x14ac:dyDescent="0.25">
      <c r="A96" s="117" t="str">
        <f>VLOOKUP(E96,'LISTADO ATM'!$A$2:$C$898,3,0)</f>
        <v>DISTRITO NACIONAL</v>
      </c>
      <c r="B96" s="140">
        <v>3335922989</v>
      </c>
      <c r="C96" s="110">
        <v>44364.039502314816</v>
      </c>
      <c r="D96" s="110" t="s">
        <v>2449</v>
      </c>
      <c r="E96" s="136">
        <v>577</v>
      </c>
      <c r="F96" s="117" t="str">
        <f>VLOOKUP(E96,VIP!$A$2:$O13819,2,0)</f>
        <v>DRBR173</v>
      </c>
      <c r="G96" s="117" t="str">
        <f>VLOOKUP(E96,'LISTADO ATM'!$A$2:$B$897,2,0)</f>
        <v xml:space="preserve">ATM Olé Ave. Duarte </v>
      </c>
      <c r="H96" s="117" t="str">
        <f>VLOOKUP(E96,VIP!$A$2:$O18810,7,FALSE)</f>
        <v>Si</v>
      </c>
      <c r="I96" s="117" t="str">
        <f>VLOOKUP(E96,VIP!$A$2:$O10775,8,FALSE)</f>
        <v>Si</v>
      </c>
      <c r="J96" s="117" t="str">
        <f>VLOOKUP(E96,VIP!$A$2:$O10725,8,FALSE)</f>
        <v>Si</v>
      </c>
      <c r="K96" s="117" t="str">
        <f>VLOOKUP(E96,VIP!$A$2:$O14299,6,0)</f>
        <v>SI</v>
      </c>
      <c r="L96" s="148" t="s">
        <v>2442</v>
      </c>
      <c r="M96" s="153" t="s">
        <v>2550</v>
      </c>
      <c r="N96" s="109" t="s">
        <v>2453</v>
      </c>
      <c r="O96" s="117" t="s">
        <v>2454</v>
      </c>
      <c r="P96" s="117"/>
      <c r="Q96" s="154" t="s">
        <v>2677</v>
      </c>
    </row>
    <row r="97" spans="1:17" s="118" customFormat="1" ht="18.75" customHeight="1" x14ac:dyDescent="0.25">
      <c r="A97" s="117" t="str">
        <f>VLOOKUP(E97,'LISTADO ATM'!$A$2:$C$898,3,0)</f>
        <v>NORTE</v>
      </c>
      <c r="B97" s="140" t="s">
        <v>2631</v>
      </c>
      <c r="C97" s="110">
        <v>44366.118090277778</v>
      </c>
      <c r="D97" s="110" t="s">
        <v>2180</v>
      </c>
      <c r="E97" s="136">
        <v>489</v>
      </c>
      <c r="F97" s="117" t="str">
        <f>VLOOKUP(E97,VIP!$A$2:$O13878,2,0)</f>
        <v>DRBR489</v>
      </c>
      <c r="G97" s="117" t="str">
        <f>VLOOKUP(E97,'LISTADO ATM'!$A$2:$B$897,2,0)</f>
        <v xml:space="preserve">ATM Aeropuerto El Catey (Samaná) </v>
      </c>
      <c r="H97" s="117" t="str">
        <f>VLOOKUP(E97,VIP!$A$2:$O18797,7,FALSE)</f>
        <v>Si</v>
      </c>
      <c r="I97" s="117" t="str">
        <f>VLOOKUP(E97,VIP!$A$2:$O10762,8,FALSE)</f>
        <v>Si</v>
      </c>
      <c r="J97" s="117" t="str">
        <f>VLOOKUP(E97,VIP!$A$2:$O10712,8,FALSE)</f>
        <v>Si</v>
      </c>
      <c r="K97" s="117" t="str">
        <f>VLOOKUP(E97,VIP!$A$2:$O14286,6,0)</f>
        <v>NO</v>
      </c>
      <c r="L97" s="148" t="s">
        <v>2591</v>
      </c>
      <c r="M97" s="153" t="s">
        <v>2550</v>
      </c>
      <c r="N97" s="109" t="s">
        <v>2453</v>
      </c>
      <c r="O97" s="117" t="s">
        <v>2455</v>
      </c>
      <c r="P97" s="117"/>
      <c r="Q97" s="154">
        <v>44366.35</v>
      </c>
    </row>
    <row r="98" spans="1:17" s="118" customFormat="1" ht="18.75" customHeight="1" x14ac:dyDescent="0.25">
      <c r="A98" s="117" t="str">
        <f>VLOOKUP(E98,'LISTADO ATM'!$A$2:$C$898,3,0)</f>
        <v>DISTRITO NACIONAL</v>
      </c>
      <c r="B98" s="140">
        <v>3335925586</v>
      </c>
      <c r="C98" s="110">
        <v>44366.39912037037</v>
      </c>
      <c r="D98" s="110" t="s">
        <v>2470</v>
      </c>
      <c r="E98" s="136">
        <v>958</v>
      </c>
      <c r="F98" s="117" t="str">
        <f>VLOOKUP(E98,VIP!$A$2:$O13887,2,0)</f>
        <v>DRBR958</v>
      </c>
      <c r="G98" s="117" t="str">
        <f>VLOOKUP(E98,'LISTADO ATM'!$A$2:$B$897,2,0)</f>
        <v xml:space="preserve">ATM Olé Aut. San Isidro </v>
      </c>
      <c r="H98" s="117" t="str">
        <f>VLOOKUP(E98,VIP!$A$2:$O18851,7,FALSE)</f>
        <v>Si</v>
      </c>
      <c r="I98" s="117" t="str">
        <f>VLOOKUP(E98,VIP!$A$2:$O10816,8,FALSE)</f>
        <v>Si</v>
      </c>
      <c r="J98" s="117" t="str">
        <f>VLOOKUP(E98,VIP!$A$2:$O10766,8,FALSE)</f>
        <v>Si</v>
      </c>
      <c r="K98" s="117" t="str">
        <f>VLOOKUP(E98,VIP!$A$2:$O14340,6,0)</f>
        <v>NO</v>
      </c>
      <c r="L98" s="148" t="s">
        <v>2645</v>
      </c>
      <c r="M98" s="153" t="s">
        <v>2550</v>
      </c>
      <c r="N98" s="109" t="s">
        <v>2643</v>
      </c>
      <c r="O98" s="117" t="s">
        <v>2644</v>
      </c>
      <c r="P98" s="153" t="s">
        <v>2649</v>
      </c>
      <c r="Q98" s="154">
        <v>44366.51458333333</v>
      </c>
    </row>
    <row r="99" spans="1:17" s="118" customFormat="1" ht="18.75" customHeight="1" x14ac:dyDescent="0.25">
      <c r="A99" s="117" t="str">
        <f>VLOOKUP(E99,'LISTADO ATM'!$A$2:$C$898,3,0)</f>
        <v>NORTE</v>
      </c>
      <c r="B99" s="140" t="s">
        <v>2634</v>
      </c>
      <c r="C99" s="110">
        <v>44366.021516203706</v>
      </c>
      <c r="D99" s="110" t="s">
        <v>2181</v>
      </c>
      <c r="E99" s="136">
        <v>94</v>
      </c>
      <c r="F99" s="117" t="str">
        <f>VLOOKUP(E99,VIP!$A$2:$O13881,2,0)</f>
        <v>DRBR094</v>
      </c>
      <c r="G99" s="117" t="str">
        <f>VLOOKUP(E99,'LISTADO ATM'!$A$2:$B$897,2,0)</f>
        <v xml:space="preserve">ATM Centro de Caja Porvenir (San Francisco) </v>
      </c>
      <c r="H99" s="117" t="str">
        <f>VLOOKUP(E99,VIP!$A$2:$O18751,7,FALSE)</f>
        <v>Si</v>
      </c>
      <c r="I99" s="117" t="str">
        <f>VLOOKUP(E99,VIP!$A$2:$O10716,8,FALSE)</f>
        <v>Si</v>
      </c>
      <c r="J99" s="117" t="str">
        <f>VLOOKUP(E99,VIP!$A$2:$O10666,8,FALSE)</f>
        <v>Si</v>
      </c>
      <c r="K99" s="117" t="str">
        <f>VLOOKUP(E99,VIP!$A$2:$O14240,6,0)</f>
        <v>NO</v>
      </c>
      <c r="L99" s="148" t="s">
        <v>2629</v>
      </c>
      <c r="M99" s="153" t="s">
        <v>2550</v>
      </c>
      <c r="N99" s="109" t="s">
        <v>2453</v>
      </c>
      <c r="O99" s="117" t="s">
        <v>2630</v>
      </c>
      <c r="P99" s="117"/>
      <c r="Q99" s="154">
        <v>44366.448611111111</v>
      </c>
    </row>
    <row r="100" spans="1:17" s="118" customFormat="1" ht="18.75" customHeight="1" x14ac:dyDescent="0.25">
      <c r="A100" s="117" t="str">
        <f>VLOOKUP(E100,'LISTADO ATM'!$A$2:$C$898,3,0)</f>
        <v>NORTE</v>
      </c>
      <c r="B100" s="140" t="s">
        <v>2589</v>
      </c>
      <c r="C100" s="110">
        <v>44365.630729166667</v>
      </c>
      <c r="D100" s="110" t="s">
        <v>2181</v>
      </c>
      <c r="E100" s="136">
        <v>79</v>
      </c>
      <c r="F100" s="117" t="str">
        <f>VLOOKUP(E100,VIP!$A$2:$O13883,2,0)</f>
        <v>DRBR079</v>
      </c>
      <c r="G100" s="117" t="str">
        <f>VLOOKUP(E100,'LISTADO ATM'!$A$2:$B$897,2,0)</f>
        <v xml:space="preserve">ATM UNP Luperón (Puerto Plata) </v>
      </c>
      <c r="H100" s="117" t="str">
        <f>VLOOKUP(E100,VIP!$A$2:$O18749,7,FALSE)</f>
        <v>Si</v>
      </c>
      <c r="I100" s="117" t="str">
        <f>VLOOKUP(E100,VIP!$A$2:$O10714,8,FALSE)</f>
        <v>Si</v>
      </c>
      <c r="J100" s="117" t="str">
        <f>VLOOKUP(E100,VIP!$A$2:$O10664,8,FALSE)</f>
        <v>Si</v>
      </c>
      <c r="K100" s="117" t="str">
        <f>VLOOKUP(E100,VIP!$A$2:$O14238,6,0)</f>
        <v>NO</v>
      </c>
      <c r="L100" s="148" t="s">
        <v>2590</v>
      </c>
      <c r="M100" s="153" t="s">
        <v>2550</v>
      </c>
      <c r="N100" s="109" t="s">
        <v>2453</v>
      </c>
      <c r="O100" s="117" t="s">
        <v>2567</v>
      </c>
      <c r="P100" s="109" t="s">
        <v>2669</v>
      </c>
      <c r="Q100" s="154">
        <v>44366.448611111111</v>
      </c>
    </row>
    <row r="101" spans="1:17" s="118" customFormat="1" ht="18.75" customHeight="1" x14ac:dyDescent="0.25">
      <c r="A101" s="117" t="str">
        <f>VLOOKUP(E101,'LISTADO ATM'!$A$2:$C$898,3,0)</f>
        <v>DISTRITO NACIONAL</v>
      </c>
      <c r="B101" s="140" t="s">
        <v>2586</v>
      </c>
      <c r="C101" s="110">
        <v>44365.64565972222</v>
      </c>
      <c r="D101" s="110" t="s">
        <v>2180</v>
      </c>
      <c r="E101" s="136">
        <v>710</v>
      </c>
      <c r="F101" s="117" t="str">
        <f>VLOOKUP(E101,VIP!$A$2:$O13879,2,0)</f>
        <v>DRBR506</v>
      </c>
      <c r="G101" s="117" t="str">
        <f>VLOOKUP(E101,'LISTADO ATM'!$A$2:$B$897,2,0)</f>
        <v xml:space="preserve">ATM S/M Soberano </v>
      </c>
      <c r="H101" s="117" t="str">
        <f>VLOOKUP(E101,VIP!$A$2:$O18822,7,FALSE)</f>
        <v>Si</v>
      </c>
      <c r="I101" s="117" t="str">
        <f>VLOOKUP(E101,VIP!$A$2:$O10787,8,FALSE)</f>
        <v>Si</v>
      </c>
      <c r="J101" s="117" t="str">
        <f>VLOOKUP(E101,VIP!$A$2:$O10737,8,FALSE)</f>
        <v>Si</v>
      </c>
      <c r="K101" s="117" t="str">
        <f>VLOOKUP(E101,VIP!$A$2:$O14311,6,0)</f>
        <v>NO</v>
      </c>
      <c r="L101" s="148" t="s">
        <v>2574</v>
      </c>
      <c r="M101" s="153" t="s">
        <v>2550</v>
      </c>
      <c r="N101" s="109" t="s">
        <v>2453</v>
      </c>
      <c r="O101" s="117" t="s">
        <v>2455</v>
      </c>
      <c r="P101" s="109" t="s">
        <v>2669</v>
      </c>
      <c r="Q101" s="154">
        <v>44366.518055555556</v>
      </c>
    </row>
    <row r="102" spans="1:17" s="118" customFormat="1" ht="18.75" customHeight="1" x14ac:dyDescent="0.25">
      <c r="A102" s="117" t="str">
        <f>VLOOKUP(E102,'LISTADO ATM'!$A$2:$C$898,3,0)</f>
        <v>DISTRITO NACIONAL</v>
      </c>
      <c r="B102" s="140" t="s">
        <v>2661</v>
      </c>
      <c r="C102" s="110">
        <v>44366.492534722223</v>
      </c>
      <c r="D102" s="110" t="s">
        <v>2449</v>
      </c>
      <c r="E102" s="136">
        <v>169</v>
      </c>
      <c r="F102" s="117" t="str">
        <f>VLOOKUP(E102,VIP!$A$2:$O13902,2,0)</f>
        <v>DRBR169</v>
      </c>
      <c r="G102" s="117" t="str">
        <f>VLOOKUP(E102,'LISTADO ATM'!$A$2:$B$897,2,0)</f>
        <v xml:space="preserve">ATM Oficina Caonabo </v>
      </c>
      <c r="H102" s="117" t="str">
        <f>VLOOKUP(E102,VIP!$A$2:$O18763,7,FALSE)</f>
        <v>Si</v>
      </c>
      <c r="I102" s="117" t="str">
        <f>VLOOKUP(E102,VIP!$A$2:$O10728,8,FALSE)</f>
        <v>Si</v>
      </c>
      <c r="J102" s="117" t="str">
        <f>VLOOKUP(E102,VIP!$A$2:$O10678,8,FALSE)</f>
        <v>Si</v>
      </c>
      <c r="K102" s="117" t="str">
        <f>VLOOKUP(E102,VIP!$A$2:$O14252,6,0)</f>
        <v>NO</v>
      </c>
      <c r="L102" s="148" t="s">
        <v>2418</v>
      </c>
      <c r="M102" s="153" t="s">
        <v>2550</v>
      </c>
      <c r="N102" s="109" t="s">
        <v>2453</v>
      </c>
      <c r="O102" s="117" t="s">
        <v>2454</v>
      </c>
      <c r="P102" s="117"/>
      <c r="Q102" s="154">
        <v>44366.609722222223</v>
      </c>
    </row>
    <row r="103" spans="1:17" s="118" customFormat="1" ht="18.75" customHeight="1" x14ac:dyDescent="0.25">
      <c r="A103" s="117" t="str">
        <f>VLOOKUP(E103,'LISTADO ATM'!$A$2:$C$898,3,0)</f>
        <v>DISTRITO NACIONAL</v>
      </c>
      <c r="B103" s="140" t="s">
        <v>2663</v>
      </c>
      <c r="C103" s="110">
        <v>44366.489502314813</v>
      </c>
      <c r="D103" s="110" t="s">
        <v>2449</v>
      </c>
      <c r="E103" s="136">
        <v>967</v>
      </c>
      <c r="F103" s="117" t="str">
        <f>VLOOKUP(E103,VIP!$A$2:$O13904,2,0)</f>
        <v>DRBR967</v>
      </c>
      <c r="G103" s="117" t="str">
        <f>VLOOKUP(E103,'LISTADO ATM'!$A$2:$B$897,2,0)</f>
        <v xml:space="preserve">ATM UNP Hiper Olé Autopista Duarte </v>
      </c>
      <c r="H103" s="117" t="str">
        <f>VLOOKUP(E103,VIP!$A$2:$O18854,7,FALSE)</f>
        <v>Si</v>
      </c>
      <c r="I103" s="117" t="str">
        <f>VLOOKUP(E103,VIP!$A$2:$O10819,8,FALSE)</f>
        <v>Si</v>
      </c>
      <c r="J103" s="117" t="str">
        <f>VLOOKUP(E103,VIP!$A$2:$O10769,8,FALSE)</f>
        <v>Si</v>
      </c>
      <c r="K103" s="117" t="str">
        <f>VLOOKUP(E103,VIP!$A$2:$O14343,6,0)</f>
        <v>NO</v>
      </c>
      <c r="L103" s="148" t="s">
        <v>2418</v>
      </c>
      <c r="M103" s="153" t="s">
        <v>2550</v>
      </c>
      <c r="N103" s="109" t="s">
        <v>2453</v>
      </c>
      <c r="O103" s="117" t="s">
        <v>2454</v>
      </c>
      <c r="P103" s="117"/>
      <c r="Q103" s="154">
        <v>44366.611805555556</v>
      </c>
    </row>
    <row r="104" spans="1:17" s="118" customFormat="1" ht="18.75" customHeight="1" x14ac:dyDescent="0.25">
      <c r="A104" s="117" t="str">
        <f>VLOOKUP(E104,'LISTADO ATM'!$A$2:$C$898,3,0)</f>
        <v>DISTRITO NACIONAL</v>
      </c>
      <c r="B104" s="140" t="s">
        <v>2637</v>
      </c>
      <c r="C104" s="110">
        <v>44366.369050925925</v>
      </c>
      <c r="D104" s="110" t="s">
        <v>2449</v>
      </c>
      <c r="E104" s="136">
        <v>312</v>
      </c>
      <c r="F104" s="117" t="str">
        <f>VLOOKUP(E104,VIP!$A$2:$O13880,2,0)</f>
        <v>DRBR312</v>
      </c>
      <c r="G104" s="117" t="str">
        <f>VLOOKUP(E104,'LISTADO ATM'!$A$2:$B$897,2,0)</f>
        <v xml:space="preserve">ATM Oficina Tiradentes II (Naco) </v>
      </c>
      <c r="H104" s="117" t="str">
        <f>VLOOKUP(E104,VIP!$A$2:$O18778,7,FALSE)</f>
        <v>Si</v>
      </c>
      <c r="I104" s="117" t="str">
        <f>VLOOKUP(E104,VIP!$A$2:$O10743,8,FALSE)</f>
        <v>Si</v>
      </c>
      <c r="J104" s="117" t="str">
        <f>VLOOKUP(E104,VIP!$A$2:$O10693,8,FALSE)</f>
        <v>Si</v>
      </c>
      <c r="K104" s="117" t="str">
        <f>VLOOKUP(E104,VIP!$A$2:$O14267,6,0)</f>
        <v>NO</v>
      </c>
      <c r="L104" s="148" t="s">
        <v>2418</v>
      </c>
      <c r="M104" s="153" t="s">
        <v>2550</v>
      </c>
      <c r="N104" s="109" t="s">
        <v>2453</v>
      </c>
      <c r="O104" s="117" t="s">
        <v>2454</v>
      </c>
      <c r="P104" s="117"/>
      <c r="Q104" s="154">
        <v>44366.517361111109</v>
      </c>
    </row>
    <row r="105" spans="1:17" s="118" customFormat="1" ht="18.75" customHeight="1" x14ac:dyDescent="0.25">
      <c r="A105" s="117" t="str">
        <f>VLOOKUP(E105,'LISTADO ATM'!$A$2:$C$898,3,0)</f>
        <v>SUR</v>
      </c>
      <c r="B105" s="140" t="s">
        <v>2641</v>
      </c>
      <c r="C105" s="110">
        <v>44366.323935185188</v>
      </c>
      <c r="D105" s="110" t="s">
        <v>2449</v>
      </c>
      <c r="E105" s="136">
        <v>677</v>
      </c>
      <c r="F105" s="117" t="str">
        <f>VLOOKUP(E105,VIP!$A$2:$O13884,2,0)</f>
        <v>DRBR677</v>
      </c>
      <c r="G105" s="117" t="str">
        <f>VLOOKUP(E105,'LISTADO ATM'!$A$2:$B$897,2,0)</f>
        <v>ATM PBG Villa Jaragua</v>
      </c>
      <c r="H105" s="117" t="str">
        <f>VLOOKUP(E105,VIP!$A$2:$O18820,7,FALSE)</f>
        <v>Si</v>
      </c>
      <c r="I105" s="117" t="str">
        <f>VLOOKUP(E105,VIP!$A$2:$O10785,8,FALSE)</f>
        <v>Si</v>
      </c>
      <c r="J105" s="117" t="str">
        <f>VLOOKUP(E105,VIP!$A$2:$O10735,8,FALSE)</f>
        <v>Si</v>
      </c>
      <c r="K105" s="117" t="str">
        <f>VLOOKUP(E105,VIP!$A$2:$O14309,6,0)</f>
        <v>SI</v>
      </c>
      <c r="L105" s="148" t="s">
        <v>2418</v>
      </c>
      <c r="M105" s="153" t="s">
        <v>2550</v>
      </c>
      <c r="N105" s="109" t="s">
        <v>2453</v>
      </c>
      <c r="O105" s="117" t="s">
        <v>2454</v>
      </c>
      <c r="P105" s="117"/>
      <c r="Q105" s="154">
        <v>44366.600694444445</v>
      </c>
    </row>
    <row r="106" spans="1:17" s="118" customFormat="1" ht="18.75" customHeight="1" x14ac:dyDescent="0.25">
      <c r="A106" s="117" t="str">
        <f>VLOOKUP(E106,'LISTADO ATM'!$A$2:$C$898,3,0)</f>
        <v>DISTRITO NACIONAL</v>
      </c>
      <c r="B106" s="140" t="s">
        <v>2600</v>
      </c>
      <c r="C106" s="110">
        <v>44365.784143518518</v>
      </c>
      <c r="D106" s="110" t="s">
        <v>2449</v>
      </c>
      <c r="E106" s="136">
        <v>325</v>
      </c>
      <c r="F106" s="117" t="str">
        <f>VLOOKUP(E106,VIP!$A$2:$O13884,2,0)</f>
        <v>DRBR325</v>
      </c>
      <c r="G106" s="117" t="str">
        <f>VLOOKUP(E106,'LISTADO ATM'!$A$2:$B$897,2,0)</f>
        <v>ATM Casa Edwin</v>
      </c>
      <c r="H106" s="117" t="str">
        <f>VLOOKUP(E106,VIP!$A$2:$O18779,7,FALSE)</f>
        <v>Si</v>
      </c>
      <c r="I106" s="117" t="str">
        <f>VLOOKUP(E106,VIP!$A$2:$O10744,8,FALSE)</f>
        <v>Si</v>
      </c>
      <c r="J106" s="117" t="str">
        <f>VLOOKUP(E106,VIP!$A$2:$O10694,8,FALSE)</f>
        <v>Si</v>
      </c>
      <c r="K106" s="117" t="str">
        <f>VLOOKUP(E106,VIP!$A$2:$O14268,6,0)</f>
        <v>NO</v>
      </c>
      <c r="L106" s="148" t="s">
        <v>2418</v>
      </c>
      <c r="M106" s="153" t="s">
        <v>2550</v>
      </c>
      <c r="N106" s="109" t="s">
        <v>2453</v>
      </c>
      <c r="O106" s="117" t="s">
        <v>2454</v>
      </c>
      <c r="P106" s="117"/>
      <c r="Q106" s="154">
        <v>44366.602777777778</v>
      </c>
    </row>
    <row r="107" spans="1:17" s="118" customFormat="1" ht="18.75" customHeight="1" x14ac:dyDescent="0.25">
      <c r="A107" s="117" t="str">
        <f>VLOOKUP(E107,'LISTADO ATM'!$A$2:$C$898,3,0)</f>
        <v>NORTE</v>
      </c>
      <c r="B107" s="140" t="s">
        <v>2601</v>
      </c>
      <c r="C107" s="110">
        <v>44365.781875000001</v>
      </c>
      <c r="D107" s="110" t="s">
        <v>2470</v>
      </c>
      <c r="E107" s="136">
        <v>288</v>
      </c>
      <c r="F107" s="117" t="str">
        <f>VLOOKUP(E107,VIP!$A$2:$O13885,2,0)</f>
        <v>DRBR288</v>
      </c>
      <c r="G107" s="117" t="str">
        <f>VLOOKUP(E107,'LISTADO ATM'!$A$2:$B$897,2,0)</f>
        <v xml:space="preserve">ATM Oficina Camino Real II (Puerto Plata) </v>
      </c>
      <c r="H107" s="117" t="str">
        <f>VLOOKUP(E107,VIP!$A$2:$O18771,7,FALSE)</f>
        <v>N/A</v>
      </c>
      <c r="I107" s="117" t="str">
        <f>VLOOKUP(E107,VIP!$A$2:$O10736,8,FALSE)</f>
        <v>N/A</v>
      </c>
      <c r="J107" s="117" t="str">
        <f>VLOOKUP(E107,VIP!$A$2:$O10686,8,FALSE)</f>
        <v>N/A</v>
      </c>
      <c r="K107" s="117" t="str">
        <f>VLOOKUP(E107,VIP!$A$2:$O14260,6,0)</f>
        <v>N/A</v>
      </c>
      <c r="L107" s="148" t="s">
        <v>2418</v>
      </c>
      <c r="M107" s="153" t="s">
        <v>2550</v>
      </c>
      <c r="N107" s="109" t="s">
        <v>2453</v>
      </c>
      <c r="O107" s="117" t="s">
        <v>2471</v>
      </c>
      <c r="P107" s="117"/>
      <c r="Q107" s="154">
        <v>44366.406944444447</v>
      </c>
    </row>
    <row r="108" spans="1:17" s="118" customFormat="1" ht="18.75" customHeight="1" x14ac:dyDescent="0.25">
      <c r="A108" s="117" t="str">
        <f>VLOOKUP(E108,'LISTADO ATM'!$A$2:$C$898,3,0)</f>
        <v>DISTRITO NACIONAL</v>
      </c>
      <c r="B108" s="140" t="s">
        <v>2612</v>
      </c>
      <c r="C108" s="110">
        <v>44365.691400462965</v>
      </c>
      <c r="D108" s="110" t="s">
        <v>2449</v>
      </c>
      <c r="E108" s="136">
        <v>507</v>
      </c>
      <c r="F108" s="117" t="str">
        <f>VLOOKUP(E108,VIP!$A$2:$O13897,2,0)</f>
        <v>DRBR507</v>
      </c>
      <c r="G108" s="117" t="str">
        <f>VLOOKUP(E108,'LISTADO ATM'!$A$2:$B$897,2,0)</f>
        <v>ATM Estación Sigma Boca Chica</v>
      </c>
      <c r="H108" s="117" t="str">
        <f>VLOOKUP(E108,VIP!$A$2:$O18799,7,FALSE)</f>
        <v>Si</v>
      </c>
      <c r="I108" s="117" t="str">
        <f>VLOOKUP(E108,VIP!$A$2:$O10764,8,FALSE)</f>
        <v>Si</v>
      </c>
      <c r="J108" s="117" t="str">
        <f>VLOOKUP(E108,VIP!$A$2:$O10714,8,FALSE)</f>
        <v>Si</v>
      </c>
      <c r="K108" s="117" t="str">
        <f>VLOOKUP(E108,VIP!$A$2:$O14288,6,0)</f>
        <v>NO</v>
      </c>
      <c r="L108" s="148" t="s">
        <v>2418</v>
      </c>
      <c r="M108" s="153" t="s">
        <v>2550</v>
      </c>
      <c r="N108" s="109" t="s">
        <v>2453</v>
      </c>
      <c r="O108" s="117" t="s">
        <v>2454</v>
      </c>
      <c r="P108" s="117"/>
      <c r="Q108" s="154">
        <v>44366.603472222225</v>
      </c>
    </row>
    <row r="109" spans="1:17" s="118" customFormat="1" ht="18.75" customHeight="1" x14ac:dyDescent="0.25">
      <c r="A109" s="117" t="str">
        <f>VLOOKUP(E109,'LISTADO ATM'!$A$2:$C$898,3,0)</f>
        <v>SUR</v>
      </c>
      <c r="B109" s="140" t="s">
        <v>2616</v>
      </c>
      <c r="C109" s="110">
        <v>44365.682858796295</v>
      </c>
      <c r="D109" s="110" t="s">
        <v>2470</v>
      </c>
      <c r="E109" s="136">
        <v>750</v>
      </c>
      <c r="F109" s="117" t="str">
        <f>VLOOKUP(E109,VIP!$A$2:$O13901,2,0)</f>
        <v>DRBR265</v>
      </c>
      <c r="G109" s="117" t="str">
        <f>VLOOKUP(E109,'LISTADO ATM'!$A$2:$B$897,2,0)</f>
        <v xml:space="preserve">ATM UNP Duvergé </v>
      </c>
      <c r="H109" s="117" t="str">
        <f>VLOOKUP(E109,VIP!$A$2:$O18831,7,FALSE)</f>
        <v>Si</v>
      </c>
      <c r="I109" s="117" t="str">
        <f>VLOOKUP(E109,VIP!$A$2:$O10796,8,FALSE)</f>
        <v>Si</v>
      </c>
      <c r="J109" s="117" t="str">
        <f>VLOOKUP(E109,VIP!$A$2:$O10746,8,FALSE)</f>
        <v>Si</v>
      </c>
      <c r="K109" s="117" t="str">
        <f>VLOOKUP(E109,VIP!$A$2:$O14320,6,0)</f>
        <v>SI</v>
      </c>
      <c r="L109" s="148" t="s">
        <v>2418</v>
      </c>
      <c r="M109" s="153" t="s">
        <v>2550</v>
      </c>
      <c r="N109" s="109" t="s">
        <v>2453</v>
      </c>
      <c r="O109" s="117" t="s">
        <v>2471</v>
      </c>
      <c r="P109" s="117"/>
      <c r="Q109" s="154">
        <v>44366.518750000003</v>
      </c>
    </row>
    <row r="110" spans="1:17" s="118" customFormat="1" ht="18.75" customHeight="1" x14ac:dyDescent="0.25">
      <c r="A110" s="117" t="str">
        <f>VLOOKUP(E110,'LISTADO ATM'!$A$2:$C$898,3,0)</f>
        <v>ESTE</v>
      </c>
      <c r="B110" s="140" t="s">
        <v>2618</v>
      </c>
      <c r="C110" s="110">
        <v>44365.67931712963</v>
      </c>
      <c r="D110" s="110" t="s">
        <v>2470</v>
      </c>
      <c r="E110" s="136">
        <v>838</v>
      </c>
      <c r="F110" s="117" t="str">
        <f>VLOOKUP(E110,VIP!$A$2:$O13903,2,0)</f>
        <v>DRBR838</v>
      </c>
      <c r="G110" s="117" t="str">
        <f>VLOOKUP(E110,'LISTADO ATM'!$A$2:$B$897,2,0)</f>
        <v xml:space="preserve">ATM UNP Consuelo </v>
      </c>
      <c r="H110" s="117" t="str">
        <f>VLOOKUP(E110,VIP!$A$2:$O18845,7,FALSE)</f>
        <v>Si</v>
      </c>
      <c r="I110" s="117" t="str">
        <f>VLOOKUP(E110,VIP!$A$2:$O10810,8,FALSE)</f>
        <v>Si</v>
      </c>
      <c r="J110" s="117" t="str">
        <f>VLOOKUP(E110,VIP!$A$2:$O10760,8,FALSE)</f>
        <v>Si</v>
      </c>
      <c r="K110" s="117" t="str">
        <f>VLOOKUP(E110,VIP!$A$2:$O14334,6,0)</f>
        <v>NO</v>
      </c>
      <c r="L110" s="148" t="s">
        <v>2418</v>
      </c>
      <c r="M110" s="153" t="s">
        <v>2550</v>
      </c>
      <c r="N110" s="109" t="s">
        <v>2453</v>
      </c>
      <c r="O110" s="117" t="s">
        <v>2471</v>
      </c>
      <c r="P110" s="117"/>
      <c r="Q110" s="154">
        <v>44366.51666666667</v>
      </c>
    </row>
    <row r="111" spans="1:17" s="118" customFormat="1" ht="18.75" customHeight="1" x14ac:dyDescent="0.25">
      <c r="A111" s="117" t="str">
        <f>VLOOKUP(E111,'LISTADO ATM'!$A$2:$C$898,3,0)</f>
        <v>SUR</v>
      </c>
      <c r="B111" s="140" t="s">
        <v>2619</v>
      </c>
      <c r="C111" s="110">
        <v>44365.67596064815</v>
      </c>
      <c r="D111" s="110" t="s">
        <v>2470</v>
      </c>
      <c r="E111" s="136">
        <v>781</v>
      </c>
      <c r="F111" s="117" t="str">
        <f>VLOOKUP(E111,VIP!$A$2:$O13904,2,0)</f>
        <v>DRBR186</v>
      </c>
      <c r="G111" s="117" t="str">
        <f>VLOOKUP(E111,'LISTADO ATM'!$A$2:$B$897,2,0)</f>
        <v xml:space="preserve">ATM Estación Isla Barahona </v>
      </c>
      <c r="H111" s="117" t="str">
        <f>VLOOKUP(E111,VIP!$A$2:$O18835,7,FALSE)</f>
        <v>Si</v>
      </c>
      <c r="I111" s="117" t="str">
        <f>VLOOKUP(E111,VIP!$A$2:$O10800,8,FALSE)</f>
        <v>Si</v>
      </c>
      <c r="J111" s="117" t="str">
        <f>VLOOKUP(E111,VIP!$A$2:$O10750,8,FALSE)</f>
        <v>Si</v>
      </c>
      <c r="K111" s="117" t="str">
        <f>VLOOKUP(E111,VIP!$A$2:$O14324,6,0)</f>
        <v>NO</v>
      </c>
      <c r="L111" s="148" t="s">
        <v>2418</v>
      </c>
      <c r="M111" s="153" t="s">
        <v>2550</v>
      </c>
      <c r="N111" s="109" t="s">
        <v>2453</v>
      </c>
      <c r="O111" s="117" t="s">
        <v>2471</v>
      </c>
      <c r="P111" s="117"/>
      <c r="Q111" s="154">
        <v>44366.448611111111</v>
      </c>
    </row>
    <row r="112" spans="1:17" s="118" customFormat="1" ht="18.75" customHeight="1" x14ac:dyDescent="0.25">
      <c r="A112" s="117" t="str">
        <f>VLOOKUP(E112,'LISTADO ATM'!$A$2:$C$898,3,0)</f>
        <v>DISTRITO NACIONAL</v>
      </c>
      <c r="B112" s="140" t="s">
        <v>2581</v>
      </c>
      <c r="C112" s="110">
        <v>44365.532071759262</v>
      </c>
      <c r="D112" s="110" t="s">
        <v>2449</v>
      </c>
      <c r="E112" s="136">
        <v>717</v>
      </c>
      <c r="F112" s="117" t="str">
        <f>VLOOKUP(E112,VIP!$A$2:$O13865,2,0)</f>
        <v>DRBR24K</v>
      </c>
      <c r="G112" s="117" t="str">
        <f>VLOOKUP(E112,'LISTADO ATM'!$A$2:$B$897,2,0)</f>
        <v xml:space="preserve">ATM Oficina Los Alcarrizos </v>
      </c>
      <c r="H112" s="117" t="str">
        <f>VLOOKUP(E112,VIP!$A$2:$O18824,7,FALSE)</f>
        <v>Si</v>
      </c>
      <c r="I112" s="117" t="str">
        <f>VLOOKUP(E112,VIP!$A$2:$O10789,8,FALSE)</f>
        <v>Si</v>
      </c>
      <c r="J112" s="117" t="str">
        <f>VLOOKUP(E112,VIP!$A$2:$O10739,8,FALSE)</f>
        <v>Si</v>
      </c>
      <c r="K112" s="117" t="str">
        <f>VLOOKUP(E112,VIP!$A$2:$O14313,6,0)</f>
        <v>SI</v>
      </c>
      <c r="L112" s="148" t="s">
        <v>2418</v>
      </c>
      <c r="M112" s="153" t="s">
        <v>2550</v>
      </c>
      <c r="N112" s="109" t="s">
        <v>2453</v>
      </c>
      <c r="O112" s="117" t="s">
        <v>2454</v>
      </c>
      <c r="P112" s="117"/>
      <c r="Q112" s="154">
        <v>44366.449305555558</v>
      </c>
    </row>
    <row r="113" spans="1:17" s="118" customFormat="1" ht="18.75" customHeight="1" x14ac:dyDescent="0.25">
      <c r="A113" s="117" t="str">
        <f>VLOOKUP(E113,'LISTADO ATM'!$A$2:$C$898,3,0)</f>
        <v>ESTE</v>
      </c>
      <c r="B113" s="140" t="s">
        <v>2582</v>
      </c>
      <c r="C113" s="110">
        <v>44365.511724537035</v>
      </c>
      <c r="D113" s="110" t="s">
        <v>2449</v>
      </c>
      <c r="E113" s="136">
        <v>631</v>
      </c>
      <c r="F113" s="117" t="str">
        <f>VLOOKUP(E113,VIP!$A$2:$O13869,2,0)</f>
        <v>DRBR417</v>
      </c>
      <c r="G113" s="117" t="str">
        <f>VLOOKUP(E113,'LISTADO ATM'!$A$2:$B$897,2,0)</f>
        <v xml:space="preserve">ATM ASOCODEQUI (San Pedro) </v>
      </c>
      <c r="H113" s="117" t="str">
        <f>VLOOKUP(E113,VIP!$A$2:$O18816,7,FALSE)</f>
        <v>Si</v>
      </c>
      <c r="I113" s="117" t="str">
        <f>VLOOKUP(E113,VIP!$A$2:$O10781,8,FALSE)</f>
        <v>Si</v>
      </c>
      <c r="J113" s="117" t="str">
        <f>VLOOKUP(E113,VIP!$A$2:$O10731,8,FALSE)</f>
        <v>Si</v>
      </c>
      <c r="K113" s="117" t="str">
        <f>VLOOKUP(E113,VIP!$A$2:$O14305,6,0)</f>
        <v>NO</v>
      </c>
      <c r="L113" s="148" t="s">
        <v>2418</v>
      </c>
      <c r="M113" s="153" t="s">
        <v>2550</v>
      </c>
      <c r="N113" s="109" t="s">
        <v>2453</v>
      </c>
      <c r="O113" s="117" t="s">
        <v>2454</v>
      </c>
      <c r="P113" s="117"/>
      <c r="Q113" s="154">
        <v>44366.602777777778</v>
      </c>
    </row>
    <row r="114" spans="1:17" s="118" customFormat="1" ht="18.75" customHeight="1" x14ac:dyDescent="0.25">
      <c r="A114" s="117" t="e">
        <f>VLOOKUP(L114,'LISTADO ATM'!$A$2:$C$898,3,0)</f>
        <v>#N/A</v>
      </c>
      <c r="B114" s="140" t="s">
        <v>2571</v>
      </c>
      <c r="C114" s="110">
        <v>44365.330208333333</v>
      </c>
      <c r="D114" s="110" t="s">
        <v>2449</v>
      </c>
      <c r="E114" s="136">
        <v>615</v>
      </c>
      <c r="F114" s="117" t="str">
        <f>VLOOKUP(E114,VIP!$A$2:$O13840,2,0)</f>
        <v>DRBR418</v>
      </c>
      <c r="G114" s="117" t="str">
        <f>VLOOKUP(E114,'LISTADO ATM'!$A$2:$B$897,2,0)</f>
        <v xml:space="preserve">ATM Estación Sunix Cabral (Barahona) </v>
      </c>
      <c r="H114" s="117" t="str">
        <f>VLOOKUP(E114,VIP!$A$2:$O18812,7,FALSE)</f>
        <v>Si</v>
      </c>
      <c r="I114" s="117" t="str">
        <f>VLOOKUP(E114,VIP!$A$2:$O10777,8,FALSE)</f>
        <v>Si</v>
      </c>
      <c r="J114" s="117" t="str">
        <f>VLOOKUP(E114,VIP!$A$2:$O10727,8,FALSE)</f>
        <v>Si</v>
      </c>
      <c r="K114" s="117" t="str">
        <f>VLOOKUP(E114,VIP!$A$2:$O14301,6,0)</f>
        <v>NO</v>
      </c>
      <c r="L114" s="148" t="s">
        <v>2418</v>
      </c>
      <c r="M114" s="153" t="s">
        <v>2550</v>
      </c>
      <c r="N114" s="109" t="s">
        <v>2453</v>
      </c>
      <c r="O114" s="117" t="s">
        <v>2454</v>
      </c>
      <c r="P114" s="117"/>
      <c r="Q114" s="154">
        <v>44366.602777777778</v>
      </c>
    </row>
    <row r="115" spans="1:17" s="118" customFormat="1" ht="18.75" customHeight="1" x14ac:dyDescent="0.25">
      <c r="A115" s="117" t="str">
        <f>VLOOKUP(E115,'LISTADO ATM'!$A$2:$C$898,3,0)</f>
        <v>DISTRITO NACIONAL</v>
      </c>
      <c r="B115" s="140" t="s">
        <v>2652</v>
      </c>
      <c r="C115" s="110">
        <v>44366.41847222222</v>
      </c>
      <c r="D115" s="110" t="s">
        <v>2180</v>
      </c>
      <c r="E115" s="136">
        <v>382</v>
      </c>
      <c r="F115" s="117" t="str">
        <f>VLOOKUP(E115,VIP!$A$2:$O13893,2,0)</f>
        <v xml:space="preserve">DRBR382 </v>
      </c>
      <c r="G115" s="117" t="str">
        <f>VLOOKUP(E115,'LISTADO ATM'!$A$2:$B$897,2,0)</f>
        <v>ATM Estacion Del Metro Maria Montes</v>
      </c>
      <c r="H115" s="117" t="str">
        <f>VLOOKUP(E115,VIP!$A$2:$O18788,7,FALSE)</f>
        <v>N/A</v>
      </c>
      <c r="I115" s="117" t="str">
        <f>VLOOKUP(E115,VIP!$A$2:$O10753,8,FALSE)</f>
        <v>N/A</v>
      </c>
      <c r="J115" s="117" t="str">
        <f>VLOOKUP(E115,VIP!$A$2:$O10703,8,FALSE)</f>
        <v>N/A</v>
      </c>
      <c r="K115" s="117" t="str">
        <f>VLOOKUP(E115,VIP!$A$2:$O14277,6,0)</f>
        <v>N/A</v>
      </c>
      <c r="L115" s="148" t="s">
        <v>2466</v>
      </c>
      <c r="M115" s="153" t="s">
        <v>2550</v>
      </c>
      <c r="N115" s="109" t="s">
        <v>2453</v>
      </c>
      <c r="O115" s="117" t="s">
        <v>2455</v>
      </c>
      <c r="P115" s="117"/>
      <c r="Q115" s="154">
        <v>44366.519444444442</v>
      </c>
    </row>
    <row r="116" spans="1:17" s="118" customFormat="1" ht="18.75" customHeight="1" x14ac:dyDescent="0.25">
      <c r="A116" s="117" t="str">
        <f>VLOOKUP(E116,'LISTADO ATM'!$A$2:$C$898,3,0)</f>
        <v>NORTE</v>
      </c>
      <c r="B116" s="140" t="s">
        <v>2621</v>
      </c>
      <c r="C116" s="110">
        <v>44365.904131944444</v>
      </c>
      <c r="D116" s="110" t="s">
        <v>2181</v>
      </c>
      <c r="E116" s="136">
        <v>99</v>
      </c>
      <c r="F116" s="117" t="str">
        <f>VLOOKUP(E116,VIP!$A$2:$O13878,2,0)</f>
        <v>DRBR099</v>
      </c>
      <c r="G116" s="117" t="str">
        <f>VLOOKUP(E116,'LISTADO ATM'!$A$2:$B$897,2,0)</f>
        <v xml:space="preserve">ATM Multicentro La Sirena S.F.M. </v>
      </c>
      <c r="H116" s="117" t="str">
        <f>VLOOKUP(E116,VIP!$A$2:$O18753,7,FALSE)</f>
        <v>Si</v>
      </c>
      <c r="I116" s="117" t="str">
        <f>VLOOKUP(E116,VIP!$A$2:$O10718,8,FALSE)</f>
        <v>Si</v>
      </c>
      <c r="J116" s="117" t="str">
        <f>VLOOKUP(E116,VIP!$A$2:$O10668,8,FALSE)</f>
        <v>Si</v>
      </c>
      <c r="K116" s="117" t="str">
        <f>VLOOKUP(E116,VIP!$A$2:$O14242,6,0)</f>
        <v>NO</v>
      </c>
      <c r="L116" s="148" t="s">
        <v>2466</v>
      </c>
      <c r="M116" s="153" t="s">
        <v>2550</v>
      </c>
      <c r="N116" s="109" t="s">
        <v>2453</v>
      </c>
      <c r="O116" s="117" t="s">
        <v>2567</v>
      </c>
      <c r="P116" s="117"/>
      <c r="Q116" s="154">
        <v>44366.452777777777</v>
      </c>
    </row>
    <row r="117" spans="1:17" s="118" customFormat="1" ht="18.75" customHeight="1" x14ac:dyDescent="0.25">
      <c r="A117" s="117" t="str">
        <f>VLOOKUP(E117,'LISTADO ATM'!$A$2:$C$898,3,0)</f>
        <v>NORTE</v>
      </c>
      <c r="B117" s="140" t="s">
        <v>2624</v>
      </c>
      <c r="C117" s="110">
        <v>44365.901504629626</v>
      </c>
      <c r="D117" s="110" t="s">
        <v>2180</v>
      </c>
      <c r="E117" s="136">
        <v>649</v>
      </c>
      <c r="F117" s="117" t="str">
        <f>VLOOKUP(E117,VIP!$A$2:$O13881,2,0)</f>
        <v>DRBR649</v>
      </c>
      <c r="G117" s="117" t="str">
        <f>VLOOKUP(E117,'LISTADO ATM'!$A$2:$B$897,2,0)</f>
        <v xml:space="preserve">ATM Oficina Galería 56 (San Francisco de Macorís) </v>
      </c>
      <c r="H117" s="117" t="str">
        <f>VLOOKUP(E117,VIP!$A$2:$O18817,7,FALSE)</f>
        <v>Si</v>
      </c>
      <c r="I117" s="117" t="str">
        <f>VLOOKUP(E117,VIP!$A$2:$O10782,8,FALSE)</f>
        <v>Si</v>
      </c>
      <c r="J117" s="117" t="str">
        <f>VLOOKUP(E117,VIP!$A$2:$O10732,8,FALSE)</f>
        <v>Si</v>
      </c>
      <c r="K117" s="117" t="str">
        <f>VLOOKUP(E117,VIP!$A$2:$O14306,6,0)</f>
        <v>SI</v>
      </c>
      <c r="L117" s="148" t="s">
        <v>2466</v>
      </c>
      <c r="M117" s="153" t="s">
        <v>2550</v>
      </c>
      <c r="N117" s="109" t="s">
        <v>2453</v>
      </c>
      <c r="O117" s="117" t="s">
        <v>2455</v>
      </c>
      <c r="P117" s="117"/>
      <c r="Q117" s="154">
        <v>44366.411805555559</v>
      </c>
    </row>
    <row r="118" spans="1:17" s="118" customFormat="1" ht="18.75" customHeight="1" x14ac:dyDescent="0.25">
      <c r="A118" s="117" t="str">
        <f>VLOOKUP(E118,'LISTADO ATM'!$A$2:$C$898,3,0)</f>
        <v>NORTE</v>
      </c>
      <c r="B118" s="140" t="s">
        <v>2625</v>
      </c>
      <c r="C118" s="110">
        <v>44365.901122685187</v>
      </c>
      <c r="D118" s="110" t="s">
        <v>2181</v>
      </c>
      <c r="E118" s="136">
        <v>351</v>
      </c>
      <c r="F118" s="117" t="str">
        <f>VLOOKUP(E118,VIP!$A$2:$O13882,2,0)</f>
        <v>DRBR351</v>
      </c>
      <c r="G118" s="117" t="str">
        <f>VLOOKUP(E118,'LISTADO ATM'!$A$2:$B$897,2,0)</f>
        <v xml:space="preserve">ATM S/M José Luís (Puerto Plata) </v>
      </c>
      <c r="H118" s="117" t="str">
        <f>VLOOKUP(E118,VIP!$A$2:$O18782,7,FALSE)</f>
        <v>Si</v>
      </c>
      <c r="I118" s="117" t="str">
        <f>VLOOKUP(E118,VIP!$A$2:$O10747,8,FALSE)</f>
        <v>Si</v>
      </c>
      <c r="J118" s="117" t="str">
        <f>VLOOKUP(E118,VIP!$A$2:$O10697,8,FALSE)</f>
        <v>Si</v>
      </c>
      <c r="K118" s="117" t="str">
        <f>VLOOKUP(E118,VIP!$A$2:$O14271,6,0)</f>
        <v>NO</v>
      </c>
      <c r="L118" s="148" t="s">
        <v>2466</v>
      </c>
      <c r="M118" s="153" t="s">
        <v>2550</v>
      </c>
      <c r="N118" s="109" t="s">
        <v>2453</v>
      </c>
      <c r="O118" s="117" t="s">
        <v>2567</v>
      </c>
      <c r="P118" s="117"/>
      <c r="Q118" s="154">
        <v>44366.45208333333</v>
      </c>
    </row>
    <row r="119" spans="1:17" s="118" customFormat="1" ht="18.75" customHeight="1" x14ac:dyDescent="0.25">
      <c r="A119" s="117" t="str">
        <f>VLOOKUP(E119,'LISTADO ATM'!$A$2:$C$898,3,0)</f>
        <v>SUR</v>
      </c>
      <c r="B119" s="140" t="s">
        <v>2598</v>
      </c>
      <c r="C119" s="110">
        <v>44365.787893518522</v>
      </c>
      <c r="D119" s="110" t="s">
        <v>2180</v>
      </c>
      <c r="E119" s="136">
        <v>584</v>
      </c>
      <c r="F119" s="117" t="str">
        <f>VLOOKUP(E119,VIP!$A$2:$O13882,2,0)</f>
        <v>DRBR404</v>
      </c>
      <c r="G119" s="117" t="str">
        <f>VLOOKUP(E119,'LISTADO ATM'!$A$2:$B$897,2,0)</f>
        <v xml:space="preserve">ATM Oficina San Cristóbal I </v>
      </c>
      <c r="H119" s="117" t="str">
        <f>VLOOKUP(E119,VIP!$A$2:$O18742,7,FALSE)</f>
        <v>Si</v>
      </c>
      <c r="I119" s="117" t="str">
        <f>VLOOKUP(E119,VIP!$A$2:$O10707,8,FALSE)</f>
        <v>Si</v>
      </c>
      <c r="J119" s="117" t="str">
        <f>VLOOKUP(E119,VIP!$A$2:$O10657,8,FALSE)</f>
        <v>Si</v>
      </c>
      <c r="K119" s="117" t="str">
        <f>VLOOKUP(E119,VIP!$A$2:$O14231,6,0)</f>
        <v>SI</v>
      </c>
      <c r="L119" s="148" t="s">
        <v>2466</v>
      </c>
      <c r="M119" s="149" t="s">
        <v>2550</v>
      </c>
      <c r="N119" s="109" t="s">
        <v>2453</v>
      </c>
      <c r="O119" s="117" t="s">
        <v>2455</v>
      </c>
      <c r="P119" s="117"/>
      <c r="Q119" s="150">
        <v>44366.0625</v>
      </c>
    </row>
    <row r="120" spans="1:17" s="118" customFormat="1" ht="18.75" customHeight="1" x14ac:dyDescent="0.25">
      <c r="A120" s="117" t="str">
        <f>VLOOKUP(E120,'LISTADO ATM'!$A$2:$C$898,3,0)</f>
        <v>DISTRITO NACIONAL</v>
      </c>
      <c r="B120" s="140" t="s">
        <v>2599</v>
      </c>
      <c r="C120" s="110">
        <v>44365.786724537036</v>
      </c>
      <c r="D120" s="110" t="s">
        <v>2180</v>
      </c>
      <c r="E120" s="136">
        <v>149</v>
      </c>
      <c r="F120" s="117" t="str">
        <f>VLOOKUP(E120,VIP!$A$2:$O13883,2,0)</f>
        <v>DRBR149</v>
      </c>
      <c r="G120" s="117" t="str">
        <f>VLOOKUP(E120,'LISTADO ATM'!$A$2:$B$897,2,0)</f>
        <v>ATM Estación Metro Concepción</v>
      </c>
      <c r="H120" s="117" t="str">
        <f>VLOOKUP(E120,VIP!$A$2:$O18759,7,FALSE)</f>
        <v>N/A</v>
      </c>
      <c r="I120" s="117" t="str">
        <f>VLOOKUP(E120,VIP!$A$2:$O10724,8,FALSE)</f>
        <v>N/A</v>
      </c>
      <c r="J120" s="117" t="str">
        <f>VLOOKUP(E120,VIP!$A$2:$O10674,8,FALSE)</f>
        <v>N/A</v>
      </c>
      <c r="K120" s="117" t="str">
        <f>VLOOKUP(E120,VIP!$A$2:$O14248,6,0)</f>
        <v>N/A</v>
      </c>
      <c r="L120" s="148" t="s">
        <v>2466</v>
      </c>
      <c r="M120" s="153" t="s">
        <v>2550</v>
      </c>
      <c r="N120" s="109" t="s">
        <v>2453</v>
      </c>
      <c r="O120" s="117" t="s">
        <v>2455</v>
      </c>
      <c r="P120" s="117"/>
      <c r="Q120" s="154">
        <v>44366.453472222223</v>
      </c>
    </row>
    <row r="121" spans="1:17" s="118" customFormat="1" ht="18.75" customHeight="1" x14ac:dyDescent="0.25">
      <c r="A121" s="117" t="str">
        <f>VLOOKUP(E121,'LISTADO ATM'!$A$2:$C$898,3,0)</f>
        <v>NORTE</v>
      </c>
      <c r="B121" s="140" t="s">
        <v>2602</v>
      </c>
      <c r="C121" s="110">
        <v>44365.770254629628</v>
      </c>
      <c r="D121" s="110" t="s">
        <v>2180</v>
      </c>
      <c r="E121" s="136">
        <v>181</v>
      </c>
      <c r="F121" s="117" t="str">
        <f>VLOOKUP(E121,VIP!$A$2:$O13887,2,0)</f>
        <v>DRBR181</v>
      </c>
      <c r="G121" s="117" t="str">
        <f>VLOOKUP(E121,'LISTADO ATM'!$A$2:$B$897,2,0)</f>
        <v xml:space="preserve">ATM Oficina Sabaneta </v>
      </c>
      <c r="H121" s="117" t="str">
        <f>VLOOKUP(E121,VIP!$A$2:$O18764,7,FALSE)</f>
        <v>Si</v>
      </c>
      <c r="I121" s="117" t="str">
        <f>VLOOKUP(E121,VIP!$A$2:$O10729,8,FALSE)</f>
        <v>Si</v>
      </c>
      <c r="J121" s="117" t="str">
        <f>VLOOKUP(E121,VIP!$A$2:$O10679,8,FALSE)</f>
        <v>Si</v>
      </c>
      <c r="K121" s="117" t="str">
        <f>VLOOKUP(E121,VIP!$A$2:$O14253,6,0)</f>
        <v>SI</v>
      </c>
      <c r="L121" s="148" t="s">
        <v>2466</v>
      </c>
      <c r="M121" s="153" t="s">
        <v>2550</v>
      </c>
      <c r="N121" s="109" t="s">
        <v>2453</v>
      </c>
      <c r="O121" s="117" t="s">
        <v>2455</v>
      </c>
      <c r="P121" s="117"/>
      <c r="Q121" s="154">
        <v>44366.452777777777</v>
      </c>
    </row>
    <row r="122" spans="1:17" s="118" customFormat="1" ht="18.75" customHeight="1" x14ac:dyDescent="0.25">
      <c r="A122" s="117" t="str">
        <f>VLOOKUP(E122,'LISTADO ATM'!$A$2:$C$898,3,0)</f>
        <v>ESTE</v>
      </c>
      <c r="B122" s="140" t="s">
        <v>2603</v>
      </c>
      <c r="C122" s="110">
        <v>44365.769803240742</v>
      </c>
      <c r="D122" s="110" t="s">
        <v>2180</v>
      </c>
      <c r="E122" s="136">
        <v>268</v>
      </c>
      <c r="F122" s="117" t="str">
        <f>VLOOKUP(E122,VIP!$A$2:$O13888,2,0)</f>
        <v>DRBR268</v>
      </c>
      <c r="G122" s="117" t="str">
        <f>VLOOKUP(E122,'LISTADO ATM'!$A$2:$B$897,2,0)</f>
        <v xml:space="preserve">ATM Autobanco La Altagracia (Higuey) </v>
      </c>
      <c r="H122" s="117" t="str">
        <f>VLOOKUP(E122,VIP!$A$2:$O18770,7,FALSE)</f>
        <v>Si</v>
      </c>
      <c r="I122" s="117" t="str">
        <f>VLOOKUP(E122,VIP!$A$2:$O10735,8,FALSE)</f>
        <v>Si</v>
      </c>
      <c r="J122" s="117" t="str">
        <f>VLOOKUP(E122,VIP!$A$2:$O10685,8,FALSE)</f>
        <v>Si</v>
      </c>
      <c r="K122" s="117" t="str">
        <f>VLOOKUP(E122,VIP!$A$2:$O14259,6,0)</f>
        <v>NO</v>
      </c>
      <c r="L122" s="148" t="s">
        <v>2466</v>
      </c>
      <c r="M122" s="153" t="s">
        <v>2550</v>
      </c>
      <c r="N122" s="109" t="s">
        <v>2453</v>
      </c>
      <c r="O122" s="117" t="s">
        <v>2455</v>
      </c>
      <c r="P122" s="117"/>
      <c r="Q122" s="154">
        <v>44366.519444444442</v>
      </c>
    </row>
    <row r="123" spans="1:17" s="118" customFormat="1" ht="18.75" customHeight="1" x14ac:dyDescent="0.25">
      <c r="A123" s="117" t="str">
        <f>VLOOKUP(E123,'LISTADO ATM'!$A$2:$C$898,3,0)</f>
        <v>DISTRITO NACIONAL</v>
      </c>
      <c r="B123" s="140" t="s">
        <v>2604</v>
      </c>
      <c r="C123" s="110">
        <v>44365.769236111111</v>
      </c>
      <c r="D123" s="110" t="s">
        <v>2180</v>
      </c>
      <c r="E123" s="136">
        <v>676</v>
      </c>
      <c r="F123" s="117" t="str">
        <f>VLOOKUP(E123,VIP!$A$2:$O13889,2,0)</f>
        <v>DRBR676</v>
      </c>
      <c r="G123" s="117" t="str">
        <f>VLOOKUP(E123,'LISTADO ATM'!$A$2:$B$897,2,0)</f>
        <v>ATM S/M Bravo Colina Del Oeste</v>
      </c>
      <c r="H123" s="117" t="str">
        <f>VLOOKUP(E123,VIP!$A$2:$O18819,7,FALSE)</f>
        <v>Si</v>
      </c>
      <c r="I123" s="117" t="str">
        <f>VLOOKUP(E123,VIP!$A$2:$O10784,8,FALSE)</f>
        <v>Si</v>
      </c>
      <c r="J123" s="117" t="str">
        <f>VLOOKUP(E123,VIP!$A$2:$O10734,8,FALSE)</f>
        <v>Si</v>
      </c>
      <c r="K123" s="117" t="str">
        <f>VLOOKUP(E123,VIP!$A$2:$O14308,6,0)</f>
        <v>NO</v>
      </c>
      <c r="L123" s="148" t="s">
        <v>2466</v>
      </c>
      <c r="M123" s="153" t="s">
        <v>2550</v>
      </c>
      <c r="N123" s="109" t="s">
        <v>2453</v>
      </c>
      <c r="O123" s="117" t="s">
        <v>2455</v>
      </c>
      <c r="P123" s="117"/>
      <c r="Q123" s="154">
        <v>44366.602083333331</v>
      </c>
    </row>
    <row r="124" spans="1:17" s="118" customFormat="1" ht="18.75" customHeight="1" x14ac:dyDescent="0.25">
      <c r="A124" s="117" t="str">
        <f>VLOOKUP(E124,'LISTADO ATM'!$A$2:$C$898,3,0)</f>
        <v>DISTRITO NACIONAL</v>
      </c>
      <c r="B124" s="140" t="s">
        <v>2583</v>
      </c>
      <c r="C124" s="110">
        <v>44365.48715277778</v>
      </c>
      <c r="D124" s="110" t="s">
        <v>2180</v>
      </c>
      <c r="E124" s="136">
        <v>540</v>
      </c>
      <c r="F124" s="117" t="str">
        <f>VLOOKUP(E124,VIP!$A$2:$O13874,2,0)</f>
        <v>DRBR540</v>
      </c>
      <c r="G124" s="117" t="str">
        <f>VLOOKUP(E124,'LISTADO ATM'!$A$2:$B$897,2,0)</f>
        <v xml:space="preserve">ATM Autoservicio Sambil I </v>
      </c>
      <c r="H124" s="117" t="str">
        <f>VLOOKUP(E124,VIP!$A$2:$O18803,7,FALSE)</f>
        <v>Si</v>
      </c>
      <c r="I124" s="117" t="str">
        <f>VLOOKUP(E124,VIP!$A$2:$O10768,8,FALSE)</f>
        <v>Si</v>
      </c>
      <c r="J124" s="117" t="str">
        <f>VLOOKUP(E124,VIP!$A$2:$O10718,8,FALSE)</f>
        <v>Si</v>
      </c>
      <c r="K124" s="117" t="str">
        <f>VLOOKUP(E124,VIP!$A$2:$O14292,6,0)</f>
        <v>NO</v>
      </c>
      <c r="L124" s="148" t="s">
        <v>2466</v>
      </c>
      <c r="M124" s="153" t="s">
        <v>2550</v>
      </c>
      <c r="N124" s="109" t="s">
        <v>2558</v>
      </c>
      <c r="O124" s="117" t="s">
        <v>2455</v>
      </c>
      <c r="P124" s="117"/>
      <c r="Q124" s="154">
        <v>44366.519444444442</v>
      </c>
    </row>
  </sheetData>
  <autoFilter ref="A4:Q118">
    <sortState ref="A5:Q124">
      <sortCondition descending="1" ref="M4:M11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5:B1048576 B66:B69 B1:B4">
    <cfRule type="duplicateValues" dxfId="151" priority="129016"/>
  </conditionalFormatting>
  <conditionalFormatting sqref="E125:E1048576 E58:E69">
    <cfRule type="duplicateValues" dxfId="150" priority="129020"/>
  </conditionalFormatting>
  <conditionalFormatting sqref="B125:B1048576 B66:B69">
    <cfRule type="duplicateValues" dxfId="149" priority="129028"/>
  </conditionalFormatting>
  <conditionalFormatting sqref="E125:E1048576 E1:E4 E58:E69">
    <cfRule type="duplicateValues" dxfId="148" priority="129073"/>
  </conditionalFormatting>
  <conditionalFormatting sqref="E125:E1048576 E1:E4 E58:E69">
    <cfRule type="duplicateValues" dxfId="147" priority="449"/>
    <cfRule type="duplicateValues" dxfId="146" priority="450"/>
  </conditionalFormatting>
  <conditionalFormatting sqref="E125:E1048576 E58:E69">
    <cfRule type="duplicateValues" dxfId="145" priority="419"/>
    <cfRule type="duplicateValues" dxfId="144" priority="420"/>
  </conditionalFormatting>
  <conditionalFormatting sqref="B125:B1048576">
    <cfRule type="duplicateValues" dxfId="143" priority="383"/>
  </conditionalFormatting>
  <conditionalFormatting sqref="B125:B1048576">
    <cfRule type="duplicateValues" dxfId="142" priority="243"/>
  </conditionalFormatting>
  <conditionalFormatting sqref="B125:B1048576">
    <cfRule type="duplicateValues" dxfId="141" priority="203"/>
  </conditionalFormatting>
  <conditionalFormatting sqref="B125:B1048576">
    <cfRule type="duplicateValues" dxfId="140" priority="161"/>
  </conditionalFormatting>
  <conditionalFormatting sqref="E22:E29">
    <cfRule type="duplicateValues" dxfId="139" priority="88"/>
  </conditionalFormatting>
  <conditionalFormatting sqref="E22:E29">
    <cfRule type="duplicateValues" dxfId="138" priority="86"/>
    <cfRule type="duplicateValues" dxfId="137" priority="87"/>
  </conditionalFormatting>
  <conditionalFormatting sqref="E22:E29">
    <cfRule type="duplicateValues" dxfId="136" priority="85"/>
  </conditionalFormatting>
  <conditionalFormatting sqref="E22:E29">
    <cfRule type="duplicateValues" dxfId="135" priority="83"/>
    <cfRule type="duplicateValues" dxfId="134" priority="84"/>
  </conditionalFormatting>
  <conditionalFormatting sqref="B22:B29">
    <cfRule type="duplicateValues" dxfId="133" priority="82"/>
  </conditionalFormatting>
  <conditionalFormatting sqref="E22:E29">
    <cfRule type="duplicateValues" dxfId="132" priority="81"/>
  </conditionalFormatting>
  <conditionalFormatting sqref="E22:E29">
    <cfRule type="duplicateValues" dxfId="131" priority="79"/>
    <cfRule type="duplicateValues" dxfId="130" priority="80"/>
  </conditionalFormatting>
  <conditionalFormatting sqref="E22:E29">
    <cfRule type="duplicateValues" dxfId="129" priority="78"/>
  </conditionalFormatting>
  <conditionalFormatting sqref="E22:E29">
    <cfRule type="duplicateValues" dxfId="128" priority="76"/>
    <cfRule type="duplicateValues" dxfId="127" priority="77"/>
  </conditionalFormatting>
  <conditionalFormatting sqref="E65:E69">
    <cfRule type="duplicateValues" dxfId="126" priority="48"/>
  </conditionalFormatting>
  <conditionalFormatting sqref="E65:E69">
    <cfRule type="duplicateValues" dxfId="125" priority="46"/>
    <cfRule type="duplicateValues" dxfId="124" priority="47"/>
  </conditionalFormatting>
  <conditionalFormatting sqref="E65:E69">
    <cfRule type="duplicateValues" dxfId="123" priority="45"/>
  </conditionalFormatting>
  <conditionalFormatting sqref="E65:E69">
    <cfRule type="duplicateValues" dxfId="122" priority="43"/>
    <cfRule type="duplicateValues" dxfId="121" priority="44"/>
  </conditionalFormatting>
  <conditionalFormatting sqref="E65:E69">
    <cfRule type="duplicateValues" dxfId="120" priority="42"/>
  </conditionalFormatting>
  <conditionalFormatting sqref="E65:E69">
    <cfRule type="duplicateValues" dxfId="119" priority="40"/>
    <cfRule type="duplicateValues" dxfId="118" priority="41"/>
  </conditionalFormatting>
  <conditionalFormatting sqref="E65:E69">
    <cfRule type="duplicateValues" dxfId="117" priority="39"/>
  </conditionalFormatting>
  <conditionalFormatting sqref="E65:E69">
    <cfRule type="duplicateValues" dxfId="116" priority="37"/>
    <cfRule type="duplicateValues" dxfId="115" priority="38"/>
  </conditionalFormatting>
  <conditionalFormatting sqref="B65:B69">
    <cfRule type="duplicateValues" dxfId="114" priority="36"/>
  </conditionalFormatting>
  <conditionalFormatting sqref="E5:E21">
    <cfRule type="duplicateValues" dxfId="113" priority="130572"/>
  </conditionalFormatting>
  <conditionalFormatting sqref="E5:E21">
    <cfRule type="duplicateValues" dxfId="112" priority="130573"/>
    <cfRule type="duplicateValues" dxfId="111" priority="130574"/>
  </conditionalFormatting>
  <conditionalFormatting sqref="B5:B21">
    <cfRule type="duplicateValues" dxfId="110" priority="130578"/>
  </conditionalFormatting>
  <conditionalFormatting sqref="E125:E1048576 E1:E99">
    <cfRule type="duplicateValues" dxfId="109" priority="10"/>
  </conditionalFormatting>
  <conditionalFormatting sqref="B70:B99">
    <cfRule type="duplicateValues" dxfId="108" priority="130776"/>
  </conditionalFormatting>
  <conditionalFormatting sqref="E70:E99">
    <cfRule type="duplicateValues" dxfId="107" priority="130778"/>
  </conditionalFormatting>
  <conditionalFormatting sqref="E70:E99">
    <cfRule type="duplicateValues" dxfId="106" priority="130780"/>
    <cfRule type="duplicateValues" dxfId="105" priority="130781"/>
  </conditionalFormatting>
  <conditionalFormatting sqref="E100:E118">
    <cfRule type="duplicateValues" dxfId="104" priority="130813"/>
  </conditionalFormatting>
  <conditionalFormatting sqref="B100:B118">
    <cfRule type="duplicateValues" dxfId="103" priority="130815"/>
  </conditionalFormatting>
  <conditionalFormatting sqref="E100:E118">
    <cfRule type="duplicateValues" dxfId="102" priority="130817"/>
    <cfRule type="duplicateValues" dxfId="101" priority="130818"/>
  </conditionalFormatting>
  <conditionalFormatting sqref="B30:B56">
    <cfRule type="duplicateValues" dxfId="100" priority="130871"/>
  </conditionalFormatting>
  <conditionalFormatting sqref="E30:E56">
    <cfRule type="duplicateValues" dxfId="99" priority="130873"/>
  </conditionalFormatting>
  <conditionalFormatting sqref="E30:E56">
    <cfRule type="duplicateValues" dxfId="98" priority="130875"/>
    <cfRule type="duplicateValues" dxfId="97" priority="130876"/>
  </conditionalFormatting>
  <conditionalFormatting sqref="E57:E64">
    <cfRule type="duplicateValues" dxfId="96" priority="130895"/>
  </conditionalFormatting>
  <conditionalFormatting sqref="E57:E64">
    <cfRule type="duplicateValues" dxfId="95" priority="130896"/>
    <cfRule type="duplicateValues" dxfId="94" priority="130897"/>
  </conditionalFormatting>
  <conditionalFormatting sqref="B57:B64">
    <cfRule type="duplicateValues" dxfId="93" priority="130898"/>
  </conditionalFormatting>
  <conditionalFormatting sqref="E119:E124">
    <cfRule type="duplicateValues" dxfId="92" priority="4"/>
  </conditionalFormatting>
  <conditionalFormatting sqref="B119:B124">
    <cfRule type="duplicateValues" dxfId="91" priority="3"/>
  </conditionalFormatting>
  <conditionalFormatting sqref="E119:E124">
    <cfRule type="duplicateValues" dxfId="90" priority="1"/>
    <cfRule type="duplicateValues" dxfId="89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opLeftCell="A55" zoomScale="93" zoomScaleNormal="93" workbookViewId="0">
      <selection activeCell="A65" sqref="A65:XFD6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85" t="s">
        <v>2555</v>
      </c>
      <c r="G1" s="186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2554</v>
      </c>
      <c r="G2" s="113">
        <f>G3+G4</f>
        <v>135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80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55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2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15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68" t="s">
        <v>2415</v>
      </c>
      <c r="B7" s="169"/>
      <c r="C7" s="169"/>
      <c r="D7" s="169"/>
      <c r="E7" s="170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76"/>
      <c r="D10" s="177"/>
      <c r="E10" s="178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68" t="s">
        <v>2474</v>
      </c>
      <c r="B12" s="169"/>
      <c r="C12" s="169"/>
      <c r="D12" s="169"/>
      <c r="E12" s="170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51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76"/>
      <c r="D15" s="177"/>
      <c r="E15" s="178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73" t="s">
        <v>2475</v>
      </c>
      <c r="B17" s="174"/>
      <c r="C17" s="174"/>
      <c r="D17" s="174"/>
      <c r="E17" s="175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2577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2578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2584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2635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73" t="s">
        <v>2535</v>
      </c>
      <c r="B34" s="174"/>
      <c r="C34" s="174"/>
      <c r="D34" s="174"/>
      <c r="E34" s="175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2636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87" t="s">
        <v>2476</v>
      </c>
      <c r="B45" s="188"/>
      <c r="C45" s="188"/>
      <c r="D45" s="188"/>
      <c r="E45" s="189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52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52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71" t="s">
        <v>2477</v>
      </c>
      <c r="B55" s="172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73" t="s">
        <v>2478</v>
      </c>
      <c r="B58" s="174"/>
      <c r="C58" s="174"/>
      <c r="D58" s="174"/>
      <c r="E58" s="175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66" t="s">
        <v>2419</v>
      </c>
      <c r="E59" s="167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64" t="s">
        <v>2549</v>
      </c>
      <c r="E60" s="165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64" t="s">
        <v>2579</v>
      </c>
      <c r="E61" s="165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64" t="s">
        <v>2549</v>
      </c>
      <c r="E62" s="165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64" t="s">
        <v>2579</v>
      </c>
      <c r="E63" s="165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64" t="s">
        <v>2579</v>
      </c>
      <c r="E64" s="165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64" t="s">
        <v>2549</v>
      </c>
      <c r="E65" s="165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64" t="s">
        <v>2549</v>
      </c>
      <c r="E66" s="165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64" t="s">
        <v>2579</v>
      </c>
      <c r="E67" s="165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64" t="s">
        <v>2549</v>
      </c>
      <c r="E68" s="165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64" t="s">
        <v>2549</v>
      </c>
      <c r="E69" s="165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71"/>
      <c r="B73" s="172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25">
      <c r="A75" s="118"/>
      <c r="B75" s="123"/>
      <c r="C75" s="118"/>
      <c r="D75" s="118"/>
      <c r="E75" s="123"/>
    </row>
    <row r="76" spans="1:5" ht="18" customHeight="1" thickBot="1" x14ac:dyDescent="0.3">
      <c r="A76" s="173"/>
      <c r="B76" s="174"/>
      <c r="C76" s="174"/>
      <c r="D76" s="174"/>
      <c r="E76" s="175"/>
    </row>
    <row r="77" spans="1:5" ht="18" x14ac:dyDescent="0.25">
      <c r="A77" s="124"/>
      <c r="B77" s="124"/>
      <c r="C77" s="122"/>
      <c r="D77" s="166"/>
      <c r="E77" s="167"/>
    </row>
    <row r="78" spans="1:5" ht="18" x14ac:dyDescent="0.25">
      <c r="A78" s="136"/>
      <c r="B78" s="136"/>
      <c r="C78" s="136"/>
      <c r="D78" s="164"/>
      <c r="E78" s="165"/>
    </row>
    <row r="79" spans="1:5" ht="18" x14ac:dyDescent="0.25">
      <c r="A79" s="136"/>
      <c r="B79" s="136"/>
      <c r="C79" s="136"/>
      <c r="D79" s="164"/>
      <c r="E79" s="165"/>
    </row>
    <row r="80" spans="1:5" ht="18" x14ac:dyDescent="0.25">
      <c r="A80" s="136"/>
      <c r="B80" s="136"/>
      <c r="C80" s="136"/>
      <c r="D80" s="164"/>
      <c r="E80" s="165"/>
    </row>
    <row r="81" spans="1:5" ht="18.75" customHeight="1" x14ac:dyDescent="0.25">
      <c r="A81" s="136"/>
      <c r="B81" s="136"/>
      <c r="C81" s="136"/>
      <c r="D81" s="164"/>
      <c r="E81" s="165"/>
    </row>
    <row r="82" spans="1:5" ht="18.75" customHeight="1" x14ac:dyDescent="0.25">
      <c r="A82" s="136"/>
      <c r="B82" s="136"/>
      <c r="C82" s="136"/>
      <c r="D82" s="164"/>
      <c r="E82" s="165"/>
    </row>
    <row r="83" spans="1:5" ht="18" x14ac:dyDescent="0.25">
      <c r="A83" s="136"/>
      <c r="B83" s="136"/>
      <c r="C83" s="136"/>
      <c r="D83" s="164"/>
      <c r="E83" s="165"/>
    </row>
    <row r="84" spans="1:5" ht="18.75" customHeight="1" x14ac:dyDescent="0.25">
      <c r="A84" s="136"/>
      <c r="B84" s="136"/>
      <c r="C84" s="136"/>
      <c r="D84" s="164"/>
      <c r="E84" s="165"/>
    </row>
    <row r="85" spans="1:5" ht="18.75" customHeight="1" x14ac:dyDescent="0.25">
      <c r="A85" s="136"/>
      <c r="B85" s="136"/>
      <c r="C85" s="136"/>
      <c r="D85" s="164"/>
      <c r="E85" s="165"/>
    </row>
    <row r="86" spans="1:5" ht="18" x14ac:dyDescent="0.25">
      <c r="A86" s="136"/>
      <c r="B86" s="136"/>
      <c r="C86" s="136"/>
      <c r="D86" s="164"/>
      <c r="E86" s="165"/>
    </row>
    <row r="87" spans="1:5" ht="18" x14ac:dyDescent="0.25">
      <c r="A87" s="136"/>
      <c r="B87" s="136"/>
      <c r="C87" s="136"/>
      <c r="D87" s="164"/>
      <c r="E87" s="165"/>
    </row>
    <row r="88" spans="1:5" ht="18" x14ac:dyDescent="0.25">
      <c r="A88" s="136"/>
      <c r="B88" s="136"/>
      <c r="C88" s="136"/>
      <c r="D88" s="164"/>
      <c r="E88" s="165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A17:E17"/>
    <mergeCell ref="A34:E34"/>
    <mergeCell ref="A45:E45"/>
    <mergeCell ref="A55:B55"/>
    <mergeCell ref="A58:E58"/>
    <mergeCell ref="A1:E1"/>
    <mergeCell ref="A2:E2"/>
    <mergeCell ref="F1:G1"/>
    <mergeCell ref="C10:E10"/>
    <mergeCell ref="A12:E12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C15:E15"/>
    <mergeCell ref="D59:E59"/>
    <mergeCell ref="D60:E60"/>
    <mergeCell ref="D61:E61"/>
    <mergeCell ref="D62:E62"/>
    <mergeCell ref="D63:E63"/>
    <mergeCell ref="D67:E67"/>
    <mergeCell ref="D68:E68"/>
    <mergeCell ref="D69:E69"/>
    <mergeCell ref="D64:E64"/>
    <mergeCell ref="D65:E65"/>
    <mergeCell ref="D66:E66"/>
  </mergeCells>
  <phoneticPr fontId="46" type="noConversion"/>
  <conditionalFormatting sqref="E356:E1048576">
    <cfRule type="duplicateValues" dxfId="88" priority="590"/>
  </conditionalFormatting>
  <conditionalFormatting sqref="B356:B1048576">
    <cfRule type="duplicateValues" dxfId="87" priority="285"/>
  </conditionalFormatting>
  <conditionalFormatting sqref="B148:B355">
    <cfRule type="duplicateValues" dxfId="86" priority="248"/>
  </conditionalFormatting>
  <conditionalFormatting sqref="E148:E355">
    <cfRule type="duplicateValues" dxfId="85" priority="251"/>
    <cfRule type="duplicateValues" dxfId="84" priority="252"/>
  </conditionalFormatting>
  <conditionalFormatting sqref="B148:B355">
    <cfRule type="duplicateValues" dxfId="83" priority="234"/>
  </conditionalFormatting>
  <conditionalFormatting sqref="B148:B355">
    <cfRule type="duplicateValues" dxfId="82" priority="232"/>
    <cfRule type="duplicateValues" dxfId="81" priority="233"/>
  </conditionalFormatting>
  <conditionalFormatting sqref="B148:B355">
    <cfRule type="duplicateValues" dxfId="80" priority="183"/>
  </conditionalFormatting>
  <conditionalFormatting sqref="B148:B355">
    <cfRule type="duplicateValues" dxfId="79" priority="129496"/>
  </conditionalFormatting>
  <conditionalFormatting sqref="E148:E355">
    <cfRule type="duplicateValues" dxfId="78" priority="129499"/>
  </conditionalFormatting>
  <conditionalFormatting sqref="E85:E89 E71:E79">
    <cfRule type="duplicateValues" dxfId="77" priority="11"/>
  </conditionalFormatting>
  <conditionalFormatting sqref="E80">
    <cfRule type="duplicateValues" dxfId="76" priority="10"/>
  </conditionalFormatting>
  <conditionalFormatting sqref="E81">
    <cfRule type="duplicateValues" dxfId="75" priority="9"/>
  </conditionalFormatting>
  <conditionalFormatting sqref="E82">
    <cfRule type="duplicateValues" dxfId="74" priority="8"/>
  </conditionalFormatting>
  <conditionalFormatting sqref="E83">
    <cfRule type="duplicateValues" dxfId="73" priority="7"/>
  </conditionalFormatting>
  <conditionalFormatting sqref="E84">
    <cfRule type="duplicateValues" dxfId="72" priority="6"/>
  </conditionalFormatting>
  <conditionalFormatting sqref="B113:B147">
    <cfRule type="duplicateValues" dxfId="71" priority="130346"/>
  </conditionalFormatting>
  <conditionalFormatting sqref="E104:E147">
    <cfRule type="duplicateValues" dxfId="70" priority="130347"/>
    <cfRule type="duplicateValues" dxfId="69" priority="130348"/>
  </conditionalFormatting>
  <conditionalFormatting sqref="B113:B147">
    <cfRule type="duplicateValues" dxfId="68" priority="130349"/>
  </conditionalFormatting>
  <conditionalFormatting sqref="B113:B147">
    <cfRule type="duplicateValues" dxfId="67" priority="130350"/>
    <cfRule type="duplicateValues" dxfId="66" priority="130351"/>
  </conditionalFormatting>
  <conditionalFormatting sqref="B104:B147">
    <cfRule type="duplicateValues" dxfId="65" priority="130352"/>
  </conditionalFormatting>
  <conditionalFormatting sqref="E104:E147">
    <cfRule type="duplicateValues" dxfId="64" priority="130354"/>
  </conditionalFormatting>
  <conditionalFormatting sqref="B71:B89">
    <cfRule type="duplicateValues" dxfId="63" priority="130499"/>
  </conditionalFormatting>
  <conditionalFormatting sqref="B47:B52">
    <cfRule type="duplicateValues" dxfId="62" priority="4"/>
  </conditionalFormatting>
  <conditionalFormatting sqref="B36:B42">
    <cfRule type="duplicateValues" dxfId="61" priority="3"/>
  </conditionalFormatting>
  <conditionalFormatting sqref="B19:B30">
    <cfRule type="duplicateValues" dxfId="60" priority="2"/>
  </conditionalFormatting>
  <conditionalFormatting sqref="B31">
    <cfRule type="duplicateValues" dxfId="59" priority="1"/>
  </conditionalFormatting>
  <conditionalFormatting sqref="B60:B69">
    <cfRule type="duplicateValues" dxfId="58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2667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57" priority="4"/>
  </conditionalFormatting>
  <conditionalFormatting sqref="A827">
    <cfRule type="duplicateValues" dxfId="56" priority="3"/>
  </conditionalFormatting>
  <conditionalFormatting sqref="A828">
    <cfRule type="duplicateValues" dxfId="55" priority="2"/>
  </conditionalFormatting>
  <conditionalFormatting sqref="A829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2021-06-19T23:42:26Z</dcterms:modified>
</cp:coreProperties>
</file>