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9\"/>
    </mc:Choice>
  </mc:AlternateContent>
  <xr:revisionPtr revIDLastSave="0" documentId="13_ncr:1_{3469AFCA-227F-48B1-A43B-E7CFFED39C39}" xr6:coauthVersionLast="45" xr6:coauthVersionMax="45" xr10:uidLastSave="{00000000-0000-0000-0000-000000000000}"/>
  <bookViews>
    <workbookView xWindow="-120" yWindow="-120" windowWidth="20730" windowHeight="11160" tabRatio="596" firstSheet="5" activeTab="5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REPORTE!$A$4:$Q$31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9" i="1" l="1"/>
  <c r="A27" i="1"/>
  <c r="A48" i="1"/>
  <c r="A50" i="1"/>
  <c r="F49" i="1"/>
  <c r="G49" i="1"/>
  <c r="H49" i="1"/>
  <c r="I49" i="1"/>
  <c r="J49" i="1"/>
  <c r="K49" i="1"/>
  <c r="F27" i="1"/>
  <c r="G27" i="1"/>
  <c r="H27" i="1"/>
  <c r="I27" i="1"/>
  <c r="J27" i="1"/>
  <c r="K27" i="1"/>
  <c r="F48" i="1"/>
  <c r="G48" i="1"/>
  <c r="H48" i="1"/>
  <c r="I48" i="1"/>
  <c r="J48" i="1"/>
  <c r="K48" i="1"/>
  <c r="F50" i="1"/>
  <c r="G50" i="1"/>
  <c r="H50" i="1"/>
  <c r="I50" i="1"/>
  <c r="J50" i="1"/>
  <c r="K50" i="1"/>
  <c r="F41" i="1" l="1"/>
  <c r="G41" i="1"/>
  <c r="H41" i="1"/>
  <c r="I41" i="1"/>
  <c r="J41" i="1"/>
  <c r="K41" i="1"/>
  <c r="F73" i="1"/>
  <c r="G73" i="1"/>
  <c r="H73" i="1"/>
  <c r="I73" i="1"/>
  <c r="J73" i="1"/>
  <c r="K73" i="1"/>
  <c r="F35" i="1"/>
  <c r="G35" i="1"/>
  <c r="H35" i="1"/>
  <c r="I35" i="1"/>
  <c r="J35" i="1"/>
  <c r="K35" i="1"/>
  <c r="F34" i="1"/>
  <c r="G34" i="1"/>
  <c r="H34" i="1"/>
  <c r="I34" i="1"/>
  <c r="J34" i="1"/>
  <c r="K34" i="1"/>
  <c r="F72" i="1"/>
  <c r="G72" i="1"/>
  <c r="H72" i="1"/>
  <c r="I72" i="1"/>
  <c r="J72" i="1"/>
  <c r="K72" i="1"/>
  <c r="F71" i="1"/>
  <c r="G71" i="1"/>
  <c r="H71" i="1"/>
  <c r="I71" i="1"/>
  <c r="J71" i="1"/>
  <c r="K7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1" i="1"/>
  <c r="A73" i="1"/>
  <c r="A35" i="1"/>
  <c r="A34" i="1"/>
  <c r="A72" i="1"/>
  <c r="A71" i="1"/>
  <c r="A40" i="1"/>
  <c r="A39" i="1"/>
  <c r="A38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47" i="1"/>
  <c r="G47" i="1"/>
  <c r="H47" i="1"/>
  <c r="I47" i="1"/>
  <c r="J47" i="1"/>
  <c r="K47" i="1"/>
  <c r="F22" i="1"/>
  <c r="G22" i="1"/>
  <c r="H22" i="1"/>
  <c r="I22" i="1"/>
  <c r="J22" i="1"/>
  <c r="K22" i="1"/>
  <c r="F6" i="1"/>
  <c r="G6" i="1"/>
  <c r="H6" i="1"/>
  <c r="I6" i="1"/>
  <c r="J6" i="1"/>
  <c r="K6" i="1"/>
  <c r="F70" i="1"/>
  <c r="G70" i="1"/>
  <c r="H70" i="1"/>
  <c r="I70" i="1"/>
  <c r="J70" i="1"/>
  <c r="K70" i="1"/>
  <c r="F65" i="1"/>
  <c r="G65" i="1"/>
  <c r="H65" i="1"/>
  <c r="I65" i="1"/>
  <c r="J65" i="1"/>
  <c r="K65" i="1"/>
  <c r="F64" i="1"/>
  <c r="G64" i="1"/>
  <c r="H64" i="1"/>
  <c r="I64" i="1"/>
  <c r="J64" i="1"/>
  <c r="K64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42" i="1"/>
  <c r="G42" i="1"/>
  <c r="H42" i="1"/>
  <c r="I42" i="1"/>
  <c r="J42" i="1"/>
  <c r="K42" i="1"/>
  <c r="F46" i="1"/>
  <c r="G46" i="1"/>
  <c r="H46" i="1"/>
  <c r="I46" i="1"/>
  <c r="J46" i="1"/>
  <c r="K46" i="1"/>
  <c r="F18" i="1"/>
  <c r="G18" i="1"/>
  <c r="H18" i="1"/>
  <c r="I18" i="1"/>
  <c r="J18" i="1"/>
  <c r="K18" i="1"/>
  <c r="F45" i="1"/>
  <c r="G45" i="1"/>
  <c r="H45" i="1"/>
  <c r="I45" i="1"/>
  <c r="J45" i="1"/>
  <c r="K45" i="1"/>
  <c r="F63" i="1"/>
  <c r="G63" i="1"/>
  <c r="H63" i="1"/>
  <c r="I63" i="1"/>
  <c r="J63" i="1"/>
  <c r="K63" i="1"/>
  <c r="F62" i="1"/>
  <c r="G62" i="1"/>
  <c r="H62" i="1"/>
  <c r="I62" i="1"/>
  <c r="J62" i="1"/>
  <c r="K62" i="1"/>
  <c r="F37" i="1"/>
  <c r="G37" i="1"/>
  <c r="H37" i="1"/>
  <c r="I37" i="1"/>
  <c r="J37" i="1"/>
  <c r="K37" i="1"/>
  <c r="F36" i="1"/>
  <c r="G36" i="1"/>
  <c r="H36" i="1"/>
  <c r="I36" i="1"/>
  <c r="J36" i="1"/>
  <c r="K36" i="1"/>
  <c r="F61" i="1"/>
  <c r="G61" i="1"/>
  <c r="H61" i="1"/>
  <c r="I61" i="1"/>
  <c r="J61" i="1"/>
  <c r="K61" i="1"/>
  <c r="F44" i="1"/>
  <c r="G44" i="1"/>
  <c r="H44" i="1"/>
  <c r="I44" i="1"/>
  <c r="J44" i="1"/>
  <c r="K44" i="1"/>
  <c r="F60" i="1"/>
  <c r="G60" i="1"/>
  <c r="H60" i="1"/>
  <c r="I60" i="1"/>
  <c r="J60" i="1"/>
  <c r="K60" i="1"/>
  <c r="F59" i="1"/>
  <c r="G59" i="1"/>
  <c r="H59" i="1"/>
  <c r="I59" i="1"/>
  <c r="J59" i="1"/>
  <c r="K59" i="1"/>
  <c r="A59" i="1"/>
  <c r="A26" i="1"/>
  <c r="A25" i="1"/>
  <c r="A24" i="1"/>
  <c r="A23" i="1"/>
  <c r="A47" i="1"/>
  <c r="A22" i="1"/>
  <c r="A6" i="1"/>
  <c r="A70" i="1"/>
  <c r="A65" i="1"/>
  <c r="A64" i="1"/>
  <c r="A69" i="1"/>
  <c r="A68" i="1"/>
  <c r="A67" i="1"/>
  <c r="A21" i="1"/>
  <c r="A20" i="1"/>
  <c r="A19" i="1"/>
  <c r="A42" i="1"/>
  <c r="A46" i="1"/>
  <c r="A18" i="1"/>
  <c r="A45" i="1"/>
  <c r="A63" i="1"/>
  <c r="A62" i="1"/>
  <c r="A37" i="1"/>
  <c r="A36" i="1"/>
  <c r="A61" i="1"/>
  <c r="A44" i="1"/>
  <c r="A60" i="1"/>
  <c r="F5" i="1" l="1"/>
  <c r="G5" i="1"/>
  <c r="H5" i="1"/>
  <c r="I5" i="1"/>
  <c r="J5" i="1"/>
  <c r="K5" i="1"/>
  <c r="F53" i="1"/>
  <c r="G53" i="1"/>
  <c r="H53" i="1"/>
  <c r="I53" i="1"/>
  <c r="J53" i="1"/>
  <c r="K53" i="1"/>
  <c r="F17" i="1"/>
  <c r="G17" i="1"/>
  <c r="H17" i="1"/>
  <c r="I17" i="1"/>
  <c r="J17" i="1"/>
  <c r="K17" i="1"/>
  <c r="F16" i="1"/>
  <c r="G16" i="1"/>
  <c r="H16" i="1"/>
  <c r="I16" i="1"/>
  <c r="J16" i="1"/>
  <c r="K16" i="1"/>
  <c r="F51" i="1"/>
  <c r="G51" i="1"/>
  <c r="H51" i="1"/>
  <c r="I51" i="1"/>
  <c r="J51" i="1"/>
  <c r="K51" i="1"/>
  <c r="A5" i="1"/>
  <c r="A53" i="1"/>
  <c r="A17" i="1"/>
  <c r="A16" i="1"/>
  <c r="A51" i="1"/>
  <c r="F15" i="1" l="1"/>
  <c r="G15" i="1"/>
  <c r="H15" i="1"/>
  <c r="I15" i="1"/>
  <c r="J15" i="1"/>
  <c r="K15" i="1"/>
  <c r="F58" i="1"/>
  <c r="G58" i="1"/>
  <c r="H58" i="1"/>
  <c r="I58" i="1"/>
  <c r="J58" i="1"/>
  <c r="K58" i="1"/>
  <c r="F57" i="1"/>
  <c r="G57" i="1"/>
  <c r="H57" i="1"/>
  <c r="I57" i="1"/>
  <c r="J57" i="1"/>
  <c r="K57" i="1"/>
  <c r="F66" i="1"/>
  <c r="G66" i="1"/>
  <c r="H66" i="1"/>
  <c r="I66" i="1"/>
  <c r="J66" i="1"/>
  <c r="K66" i="1"/>
  <c r="A15" i="1"/>
  <c r="A58" i="1"/>
  <c r="A57" i="1"/>
  <c r="A66" i="1"/>
  <c r="F56" i="1" l="1"/>
  <c r="G56" i="1"/>
  <c r="H56" i="1"/>
  <c r="I56" i="1"/>
  <c r="J56" i="1"/>
  <c r="K56" i="1"/>
  <c r="F14" i="1"/>
  <c r="G14" i="1"/>
  <c r="H14" i="1"/>
  <c r="I14" i="1"/>
  <c r="J14" i="1"/>
  <c r="K14" i="1"/>
  <c r="A56" i="1"/>
  <c r="A14" i="1"/>
  <c r="G55" i="1" l="1"/>
  <c r="H55" i="1"/>
  <c r="I55" i="1"/>
  <c r="J55" i="1"/>
  <c r="K55" i="1"/>
  <c r="G33" i="1"/>
  <c r="H33" i="1"/>
  <c r="I33" i="1"/>
  <c r="J33" i="1"/>
  <c r="K33" i="1"/>
  <c r="G52" i="1"/>
  <c r="H52" i="1"/>
  <c r="I52" i="1"/>
  <c r="J52" i="1"/>
  <c r="K52" i="1"/>
  <c r="F55" i="1"/>
  <c r="F33" i="1"/>
  <c r="F52" i="1"/>
  <c r="A55" i="1"/>
  <c r="A33" i="1"/>
  <c r="A52" i="1"/>
  <c r="A32" i="1" l="1"/>
  <c r="A31" i="1"/>
  <c r="F32" i="1"/>
  <c r="G32" i="1"/>
  <c r="H32" i="1"/>
  <c r="I32" i="1"/>
  <c r="J32" i="1"/>
  <c r="K32" i="1"/>
  <c r="F31" i="1"/>
  <c r="G31" i="1"/>
  <c r="H31" i="1"/>
  <c r="I31" i="1"/>
  <c r="J31" i="1"/>
  <c r="K31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F54" i="1" l="1"/>
  <c r="G54" i="1"/>
  <c r="H54" i="1"/>
  <c r="I54" i="1"/>
  <c r="J54" i="1"/>
  <c r="K54" i="1"/>
  <c r="A54" i="1"/>
  <c r="F10" i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43" i="1" l="1"/>
  <c r="F43" i="1"/>
  <c r="G43" i="1"/>
  <c r="H43" i="1"/>
  <c r="I43" i="1"/>
  <c r="J43" i="1"/>
  <c r="K43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J1" i="16" l="1"/>
  <c r="H1" i="16"/>
  <c r="F30" i="1"/>
  <c r="G30" i="1"/>
  <c r="H30" i="1"/>
  <c r="I30" i="1"/>
  <c r="J30" i="1"/>
  <c r="K30" i="1"/>
  <c r="F29" i="1"/>
  <c r="G29" i="1"/>
  <c r="H29" i="1"/>
  <c r="I29" i="1"/>
  <c r="J29" i="1"/>
  <c r="K29" i="1"/>
  <c r="A30" i="1"/>
  <c r="A29" i="1"/>
  <c r="I7" i="16" l="1"/>
  <c r="I2" i="16"/>
  <c r="I4" i="16"/>
  <c r="I6" i="16"/>
  <c r="I1" i="16" l="1"/>
  <c r="I5" i="16" s="1"/>
  <c r="I3" i="16"/>
  <c r="G7" i="16"/>
  <c r="A28" i="1" l="1"/>
  <c r="F28" i="1"/>
  <c r="G28" i="1"/>
  <c r="H28" i="1"/>
  <c r="I28" i="1"/>
  <c r="J28" i="1"/>
  <c r="K28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<sst xmlns="http://schemas.openxmlformats.org/spreadsheetml/2006/main" count="13446" uniqueCount="2640">
  <si>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</si>
  <si>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</si>
  <si>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</si>
  <si>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</si>
  <si>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</si>
  <si>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</si>
  <si>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</si>
  <si>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</si>
  <si>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</si>
  <si>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</si>
  <si>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</si>
  <si>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</si>
  <si>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</si>
  <si>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</si>
  <si>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</si>
  <si>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</si>
  <si>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</si>
  <si>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</si>
  <si>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</si>
  <si>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</si>
  <si>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</si>
  <si>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</si>
  <si>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</si>
  <si>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</si>
  <si>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</si>
  <si>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</si>
  <si>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</si>
  <si>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</si>
  <si>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</si>
  <si>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</si>
  <si>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</si>
  <si>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</si>
  <si>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</si>
  <si>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</si>
  <si>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</si>
  <si>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</si>
  <si>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</si>
  <si>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</si>
  <si>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</si>
  <si>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</si>
  <si>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</si>
  <si>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</si>
  <si>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</si>
  <si>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</si>
  <si>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</si>
  <si>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</si>
  <si>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</si>
  <si>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</si>
  <si>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</si>
  <si>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</si>
  <si>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</si>
  <si>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</si>
  <si>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</si>
  <si>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</si>
  <si>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</si>
  <si>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</si>
  <si>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</si>
  <si>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</si>
  <si>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</si>
  <si>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</si>
  <si>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</si>
  <si>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</si>
  <si>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</si>
  <si>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</si>
  <si>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</si>
  <si>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</si>
  <si>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</si>
  <si>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</si>
  <si>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</si>
  <si>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</si>
  <si>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</si>
  <si>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</si>
  <si>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</si>
  <si>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</si>
  <si>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</si>
  <si>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</si>
  <si>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</si>
  <si>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</si>
  <si>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</si>
  <si>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</si>
  <si>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</si>
  <si>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</si>
  <si>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</si>
  <si>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</si>
  <si>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</si>
  <si>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</si>
  <si>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</si>
  <si>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</si>
  <si>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</si>
  <si>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</si>
  <si>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</si>
  <si>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</si>
  <si>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</si>
  <si>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</si>
  <si>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</si>
  <si>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</si>
  <si>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</si>
  <si>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</si>
  <si>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</si>
  <si>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</si>
  <si>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</si>
  <si>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</si>
  <si>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</si>
  <si>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</si>
  <si>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</si>
  <si>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</si>
  <si>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</si>
  <si>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</si>
  <si>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</si>
  <si>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</si>
  <si>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</si>
  <si>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</si>
  <si>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</si>
  <si>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</si>
  <si>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</si>
  <si>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</si>
  <si>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</si>
  <si>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</si>
  <si>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</si>
  <si>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</si>
  <si>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</si>
  <si>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</si>
  <si>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</si>
  <si>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</si>
  <si>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</si>
  <si>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</si>
  <si>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</si>
  <si>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</si>
  <si>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</si>
  <si>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</si>
  <si>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</si>
  <si>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</si>
  <si>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</si>
  <si>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</si>
  <si>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</si>
  <si>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</si>
  <si>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</si>
  <si>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</si>
  <si>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</si>
  <si>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</si>
  <si>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</si>
  <si>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</si>
  <si>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</si>
  <si>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</si>
  <si>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</si>
  <si>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</si>
  <si>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</si>
  <si>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</si>
  <si>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</si>
  <si>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</si>
  <si>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</si>
  <si>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</si>
  <si>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</si>
  <si>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</si>
  <si>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</si>
  <si>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</si>
  <si>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</si>
  <si>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</si>
  <si>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</si>
  <si>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</si>
  <si>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</si>
  <si>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</si>
  <si>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</si>
  <si>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</si>
  <si>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</si>
  <si>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</si>
  <si>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</si>
  <si>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</si>
  <si>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</si>
  <si>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</si>
  <si>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</si>
  <si>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</si>
  <si>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</si>
  <si>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</si>
  <si>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</si>
  <si>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</si>
  <si>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</si>
  <si>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</si>
  <si>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</si>
  <si>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</si>
  <si>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</si>
  <si>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</si>
  <si>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</si>
  <si>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</si>
  <si>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</si>
  <si>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</si>
  <si>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</si>
  <si>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</si>
  <si>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</si>
  <si>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</si>
  <si>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</si>
  <si>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</si>
  <si>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</si>
  <si>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</si>
  <si>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</si>
  <si>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</si>
  <si>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</si>
  <si>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</si>
  <si>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</si>
  <si>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</si>
  <si>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</si>
  <si>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</si>
  <si>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</si>
  <si>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</si>
  <si>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</si>
  <si>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</si>
  <si>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</si>
  <si>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</si>
  <si>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</si>
  <si>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</si>
  <si>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</si>
  <si>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</si>
  <si>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</si>
  <si>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</si>
  <si>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</si>
  <si>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</si>
  <si>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</si>
  <si>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</si>
  <si>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</si>
  <si>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</si>
  <si>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</si>
  <si>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</si>
  <si>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</si>
  <si>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</si>
  <si>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</si>
  <si>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</si>
  <si>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</si>
  <si>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</si>
  <si>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</si>
  <si>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</si>
  <si>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</si>
  <si>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</si>
  <si>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</si>
  <si>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</si>
  <si>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</si>
  <si>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</si>
  <si>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</si>
  <si>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</si>
  <si>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</si>
  <si>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</si>
  <si>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</si>
  <si>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</si>
  <si>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</si>
  <si>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</si>
  <si>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</si>
  <si>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</si>
  <si>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</si>
  <si>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</si>
  <si>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</si>
  <si>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</si>
  <si>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</si>
  <si>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</si>
  <si>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</si>
  <si>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</si>
  <si>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</si>
  <si>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</si>
  <si>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</si>
  <si>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</si>
  <si>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</si>
  <si>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</si>
  <si>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</si>
  <si>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</si>
  <si>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</si>
  <si>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</si>
  <si>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</si>
  <si>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</si>
  <si>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</si>
  <si>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</si>
  <si>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</si>
  <si>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</si>
  <si>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</si>
  <si>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</si>
  <si>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</si>
  <si>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</si>
  <si>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</si>
  <si>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</si>
  <si>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</si>
  <si>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</si>
  <si>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</si>
  <si>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</si>
  <si>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</si>
  <si>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</si>
  <si>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</si>
  <si>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</si>
  <si>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</si>
  <si>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</si>
  <si>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</si>
  <si>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</si>
  <si>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</si>
  <si>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</si>
  <si>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</si>
  <si>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</si>
  <si>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</si>
  <si>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</si>
  <si>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</si>
  <si>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</si>
  <si>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</si>
  <si>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</si>
  <si>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</si>
  <si>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</si>
  <si>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</si>
  <si>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</si>
  <si>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</si>
  <si>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</si>
  <si>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</si>
  <si>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</si>
  <si>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</si>
  <si>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</si>
  <si>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</si>
  <si>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</si>
  <si>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</si>
  <si>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</si>
  <si>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</si>
  <si>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</si>
  <si>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</si>
  <si>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</si>
  <si>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</si>
  <si>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</si>
  <si>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</si>
  <si>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</si>
  <si>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</si>
  <si>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</si>
  <si>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</si>
  <si>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</si>
  <si>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</si>
  <si>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</si>
  <si>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</si>
  <si>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</si>
  <si>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</si>
  <si>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</si>
  <si>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</si>
  <si>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</si>
  <si>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</si>
  <si>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</si>
  <si>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</si>
  <si>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</si>
  <si>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</si>
  <si>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</si>
  <si>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</si>
  <si>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</si>
  <si>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</si>
  <si>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</si>
  <si>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</si>
  <si>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</si>
  <si>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</si>
  <si>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</si>
  <si>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</si>
  <si>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</si>
  <si>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</si>
  <si>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</si>
  <si>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</si>
  <si>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</si>
  <si>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</si>
  <si>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</si>
  <si>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</si>
  <si>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</si>
  <si>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</si>
  <si>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</si>
  <si>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</si>
  <si>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</si>
  <si>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</si>
  <si>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</si>
  <si>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</si>
  <si>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</si>
  <si>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</si>
  <si>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</si>
  <si>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</si>
  <si>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</si>
  <si>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</si>
  <si>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</si>
  <si>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</si>
  <si>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</si>
  <si>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</si>
  <si>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</si>
  <si>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</si>
  <si>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</si>
  <si>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</si>
  <si>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</si>
  <si>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</si>
  <si>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</si>
  <si>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</si>
  <si>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</si>
  <si>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</si>
  <si>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</si>
  <si>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</si>
  <si>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</si>
  <si>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</si>
  <si>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</si>
  <si>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</si>
  <si>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</si>
  <si>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</si>
  <si>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</si>
  <si>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</si>
  <si>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</si>
  <si>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</si>
  <si>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</si>
  <si>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</si>
  <si>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</si>
  <si>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</si>
  <si>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</si>
  <si>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</si>
  <si>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</si>
  <si>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</si>
  <si>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</si>
  <si>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</si>
  <si>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</si>
  <si>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</si>
  <si>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</si>
  <si>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</si>
  <si>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</si>
  <si>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</si>
  <si>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</si>
  <si>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</si>
  <si>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</si>
  <si>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</si>
  <si>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</si>
  <si>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</si>
  <si>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</si>
  <si>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</si>
  <si>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</si>
  <si>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</si>
  <si>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</si>
  <si>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</si>
  <si>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</si>
  <si>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</si>
  <si>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</si>
  <si>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</si>
  <si>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</si>
  <si>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</si>
  <si>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</si>
  <si>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</si>
  <si>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</si>
  <si>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</si>
  <si>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</si>
  <si>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</si>
  <si>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</si>
  <si>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</si>
  <si>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</si>
  <si>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</si>
  <si>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</si>
  <si>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</si>
  <si>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</si>
  <si>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</si>
  <si>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</si>
  <si>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</si>
  <si>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</si>
  <si>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</si>
  <si>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</si>
  <si>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</si>
  <si>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</si>
  <si>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</si>
  <si>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</si>
  <si>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</si>
  <si>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</si>
  <si>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</si>
  <si>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</si>
  <si>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</si>
  <si>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</si>
  <si>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</si>
  <si>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</si>
  <si>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</si>
  <si>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</si>
  <si>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</si>
  <si>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</si>
  <si>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</si>
  <si>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</si>
  <si>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</si>
  <si>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</si>
  <si>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</si>
  <si>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</si>
  <si>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</si>
  <si>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</si>
  <si>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</si>
  <si>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</si>
  <si>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</si>
  <si>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</si>
  <si>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</si>
  <si>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</si>
  <si>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</si>
  <si>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</si>
  <si>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</si>
  <si>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</si>
  <si>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</si>
  <si>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</si>
  <si>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</si>
  <si>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</si>
  <si>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</si>
  <si>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</si>
  <si>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</si>
  <si>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</si>
  <si>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</si>
  <si>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</si>
  <si>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</si>
  <si>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</si>
  <si>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</si>
  <si>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</si>
  <si>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</si>
  <si>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</si>
  <si>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</si>
  <si>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</si>
  <si>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</si>
  <si>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</si>
  <si>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</si>
  <si>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</si>
  <si>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</si>
  <si>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</si>
  <si>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</si>
  <si>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</si>
  <si>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</si>
  <si>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</si>
  <si>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</si>
  <si>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</si>
  <si>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</si>
  <si>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</si>
  <si>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</si>
  <si>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</si>
  <si>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</si>
  <si>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</si>
  <si>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</si>
  <si>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</si>
  <si>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</si>
  <si>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</si>
  <si>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</si>
  <si>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</si>
  <si>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</si>
  <si>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</si>
  <si>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</si>
  <si>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</si>
  <si>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</si>
  <si>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</si>
  <si>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</si>
  <si>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</si>
  <si>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</si>
  <si>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</si>
  <si>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</si>
  <si>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</si>
  <si>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</si>
  <si>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</si>
  <si>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</si>
  <si>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</si>
  <si>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</si>
  <si>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</si>
  <si>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</si>
  <si>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</si>
  <si>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</si>
  <si>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</si>
  <si>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</si>
  <si>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</si>
  <si>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</si>
  <si>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</si>
  <si>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</si>
  <si>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</si>
  <si>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</si>
  <si>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</si>
  <si>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</si>
  <si>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</si>
  <si>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</si>
  <si>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</si>
  <si>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</si>
  <si>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</si>
  <si>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</si>
  <si>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</si>
  <si>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</si>
  <si>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</si>
  <si>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</si>
  <si>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</si>
  <si>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</si>
  <si>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</si>
  <si>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</si>
  <si>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</si>
  <si>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</si>
  <si>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</si>
  <si>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</si>
  <si>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</si>
  <si>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</si>
  <si>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</si>
  <si>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</si>
  <si>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</si>
  <si>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</si>
  <si>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</si>
  <si>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</si>
  <si>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</si>
  <si>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</si>
  <si>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</si>
  <si>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</si>
  <si>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</si>
  <si>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</si>
  <si>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</si>
  <si>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</si>
  <si>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</si>
  <si>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</si>
  <si>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</si>
  <si>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</si>
  <si>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</si>
  <si>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</si>
  <si>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</si>
  <si>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</si>
  <si>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</si>
  <si>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</si>
  <si>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</si>
  <si>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</si>
  <si>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</si>
  <si>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</si>
  <si>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</si>
  <si>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</si>
  <si>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</si>
  <si>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</si>
  <si>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</si>
  <si>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</si>
  <si>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</si>
  <si>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</si>
  <si>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</si>
  <si>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</si>
  <si>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</si>
  <si>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</si>
  <si>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</si>
  <si>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</si>
  <si>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</si>
  <si>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</si>
  <si>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</si>
  <si>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</si>
  <si>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</si>
  <si>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</si>
  <si>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</si>
  <si>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</si>
  <si>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</si>
  <si>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</si>
  <si>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</si>
  <si>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</si>
  <si>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</si>
  <si>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</si>
  <si>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</si>
  <si>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</si>
  <si>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</si>
  <si>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</si>
  <si>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</si>
  <si>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</si>
  <si>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</si>
  <si>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</si>
  <si>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</si>
  <si>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</si>
  <si>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</si>
  <si>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</si>
  <si>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</si>
  <si>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</si>
  <si>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</si>
  <si>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</si>
  <si>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</si>
  <si>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</si>
  <si>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</si>
  <si>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</si>
  <si>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</si>
  <si>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</si>
  <si>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</si>
  <si>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</si>
  <si>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</si>
  <si>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</si>
  <si>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</si>
  <si>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</si>
  <si>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</si>
  <si>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</si>
  <si>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</si>
  <si>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</si>
  <si>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</si>
  <si>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</si>
  <si>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</si>
  <si>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</si>
  <si>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</si>
  <si>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</si>
  <si>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</si>
  <si>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</si>
  <si>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</si>
  <si>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</si>
  <si>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</si>
  <si>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</si>
  <si>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</si>
  <si>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</si>
  <si>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</si>
  <si>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</si>
  <si>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</si>
  <si>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</si>
  <si>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</si>
  <si>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</si>
  <si>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</si>
  <si>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</si>
  <si>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</si>
  <si>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</si>
  <si>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</si>
  <si>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</si>
  <si>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</si>
  <si>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</si>
  <si>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</si>
  <si>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</si>
  <si>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</si>
  <si>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</si>
  <si>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</si>
  <si>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</si>
  <si>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</si>
  <si>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</si>
  <si>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</si>
  <si>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</si>
  <si>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</si>
  <si>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</si>
  <si>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</si>
  <si>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</si>
  <si>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</si>
  <si>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</si>
  <si>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</si>
  <si>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</si>
  <si>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</si>
  <si>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</si>
  <si>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</si>
  <si>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</si>
  <si>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</si>
  <si>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</si>
  <si>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</si>
  <si>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</si>
  <si>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</si>
  <si>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</si>
  <si>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</si>
  <si>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</si>
  <si>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</si>
  <si>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</si>
  <si>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</si>
  <si>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</si>
  <si>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</si>
  <si>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</si>
  <si>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</si>
  <si>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</si>
  <si>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</si>
  <si>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</si>
  <si>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</si>
  <si>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</si>
  <si>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</si>
  <si>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</si>
  <si>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</si>
  <si>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</si>
  <si>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</si>
  <si>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</si>
  <si>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</si>
  <si>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</si>
  <si>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</si>
  <si>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</si>
  <si>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</si>
  <si>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</si>
  <si>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</si>
  <si>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</si>
  <si>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</si>
  <si>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</si>
  <si>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</si>
  <si>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</si>
  <si>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</si>
  <si>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</si>
  <si>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</si>
  <si>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</si>
  <si>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</si>
  <si>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</si>
  <si>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</si>
  <si>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</si>
  <si>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</si>
  <si>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</si>
  <si>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</si>
  <si>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</si>
  <si>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</si>
  <si>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</si>
  <si>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</si>
  <si>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</si>
  <si>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</si>
  <si>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</si>
  <si>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</si>
  <si>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</si>
  <si>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</si>
  <si>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</si>
  <si>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</si>
  <si>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</si>
  <si>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</si>
  <si>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</si>
  <si>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</si>
  <si>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</si>
  <si>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</si>
  <si>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</si>
  <si>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</si>
  <si>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</si>
  <si>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</si>
  <si>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</si>
  <si>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</si>
  <si>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</si>
  <si>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</si>
  <si>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</si>
  <si>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</si>
  <si>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</si>
  <si>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</si>
  <si>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</si>
  <si>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</si>
  <si>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</si>
  <si>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</si>
  <si>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</si>
  <si>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</si>
  <si>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</si>
  <si>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</si>
  <si>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</si>
  <si>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</si>
  <si>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</si>
  <si>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</si>
  <si>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</si>
  <si>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</si>
  <si>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</si>
  <si>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</si>
  <si>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</si>
  <si>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</si>
  <si>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</si>
  <si>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</si>
  <si>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</si>
  <si>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</si>
  <si>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</si>
  <si>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</si>
  <si>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</si>
  <si>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</si>
  <si>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</si>
  <si>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</si>
  <si>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</si>
  <si>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</si>
  <si>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</si>
  <si>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</si>
  <si>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</si>
  <si>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</si>
  <si>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</si>
  <si>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</si>
  <si>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</si>
  <si>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</si>
  <si>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</si>
  <si>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</si>
  <si>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</si>
  <si>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</si>
  <si>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</si>
  <si>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</si>
  <si>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</si>
  <si>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</si>
  <si>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</si>
  <si>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</si>
  <si>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</si>
  <si>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</si>
  <si>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</si>
  <si>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</si>
  <si>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</si>
  <si>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</si>
  <si>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</si>
  <si>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</si>
  <si>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</si>
  <si>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</si>
  <si>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</si>
  <si>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</si>
  <si>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</si>
  <si>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</si>
  <si>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</si>
  <si>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</si>
  <si>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</si>
  <si>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</si>
  <si>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</si>
  <si>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</si>
  <si>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</si>
  <si>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</si>
  <si>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</si>
  <si>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</si>
  <si>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</si>
  <si>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</si>
  <si>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</si>
  <si>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</si>
  <si>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</si>
  <si>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</si>
  <si>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</si>
  <si>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</si>
  <si>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</si>
  <si>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</si>
  <si>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</si>
  <si>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</si>
  <si>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</si>
  <si>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</si>
  <si>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</si>
  <si>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</si>
  <si>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</si>
  <si>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</si>
  <si>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</si>
  <si>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</si>
  <si>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</si>
  <si>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</si>
  <si>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</si>
  <si>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</si>
  <si>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</si>
  <si>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</si>
  <si>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</si>
  <si>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</si>
  <si>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</si>
  <si>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</si>
  <si>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</si>
  <si>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</si>
  <si>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</si>
  <si>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</si>
  <si>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</si>
  <si>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</si>
  <si>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</si>
  <si>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</si>
  <si>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</si>
  <si>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</si>
  <si>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</si>
  <si>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</si>
  <si>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</si>
  <si>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</si>
  <si>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</si>
  <si>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</si>
  <si>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</si>
  <si>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</si>
  <si>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</si>
  <si>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</si>
  <si>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</si>
  <si>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</si>
  <si>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</si>
  <si>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</si>
  <si>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</si>
  <si>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</si>
  <si>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</si>
  <si>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</si>
  <si>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</si>
  <si>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</si>
  <si>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</si>
  <si>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</si>
  <si>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</si>
  <si>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</si>
  <si>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</si>
  <si>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</si>
  <si>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</si>
  <si>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</si>
  <si>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</si>
  <si>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</si>
  <si>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</si>
  <si>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</si>
  <si>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</si>
  <si>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</si>
  <si>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</si>
  <si>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</si>
  <si>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</si>
  <si>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</si>
  <si>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</si>
  <si>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</si>
  <si>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</si>
  <si>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</si>
  <si>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</si>
  <si>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</si>
  <si>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</si>
  <si>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</si>
  <si>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</si>
  <si>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</si>
  <si>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</si>
  <si>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</si>
  <si>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</si>
  <si>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</si>
  <si>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</si>
  <si>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</si>
  <si>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</si>
  <si>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</si>
  <si>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</si>
  <si>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</si>
  <si>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</si>
  <si>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</si>
  <si>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</si>
  <si>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</si>
  <si>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</si>
  <si>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</si>
  <si>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</si>
  <si>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</si>
  <si>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</si>
  <si>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</si>
  <si>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</si>
  <si>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</si>
  <si>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</si>
  <si>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</si>
  <si>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</si>
  <si>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</si>
  <si>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</si>
  <si>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</si>
  <si>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</si>
  <si>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</si>
  <si>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</si>
  <si>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</si>
  <si>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</si>
  <si>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</si>
  <si>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</si>
  <si>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</si>
  <si>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</si>
  <si>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</si>
  <si>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</si>
  <si>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</si>
  <si>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</si>
  <si>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</si>
  <si>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</si>
  <si>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</si>
  <si>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</si>
  <si>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</si>
  <si>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</si>
  <si>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</si>
  <si>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</si>
  <si>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</si>
  <si>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</si>
  <si>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</si>
  <si>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</si>
  <si>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</si>
  <si>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</si>
  <si>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</si>
  <si>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</si>
  <si>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</si>
  <si>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</si>
  <si>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</si>
  <si>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</si>
  <si>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</si>
  <si>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</si>
  <si>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</si>
  <si>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</si>
  <si>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</si>
  <si>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</si>
  <si>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</si>
  <si>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</si>
  <si>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</si>
  <si>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</si>
  <si>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</si>
  <si>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</si>
  <si>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</si>
  <si>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</si>
  <si>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</si>
  <si>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</si>
  <si>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</si>
  <si>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</si>
  <si>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</si>
  <si>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</si>
  <si>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</si>
  <si>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</si>
  <si>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</si>
  <si>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</si>
  <si>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</si>
  <si>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</si>
  <si>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</si>
  <si>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</si>
  <si>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</si>
  <si>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</si>
  <si>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</si>
  <si>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</si>
  <si>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</si>
  <si>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</si>
  <si>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</si>
  <si>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</si>
  <si>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</si>
  <si>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</si>
  <si>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</si>
  <si>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</si>
  <si>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</si>
  <si>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</si>
  <si>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</si>
  <si>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</si>
  <si>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</si>
  <si>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</si>
  <si>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</si>
  <si>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</si>
  <si>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</si>
  <si>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</si>
  <si>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</si>
  <si>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</si>
  <si>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</si>
  <si>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</si>
  <si>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</si>
  <si>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</si>
  <si>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</si>
  <si>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</si>
  <si>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</si>
  <si>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</si>
  <si>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</si>
  <si>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</si>
  <si>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</si>
  <si>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</si>
  <si>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</si>
  <si>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</si>
  <si>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</si>
  <si>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</si>
  <si>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</si>
  <si>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</si>
  <si>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</si>
  <si>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</si>
  <si>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</si>
  <si>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</si>
  <si>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</si>
  <si>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</si>
  <si>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</si>
  <si>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</si>
  <si>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</si>
  <si>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</si>
  <si>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</si>
  <si>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</si>
  <si>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</si>
  <si>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</si>
  <si>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</si>
  <si>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</si>
  <si>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</si>
  <si>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</si>
  <si>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</si>
  <si>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</si>
  <si>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</si>
  <si>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</si>
  <si>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</si>
  <si>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</si>
  <si>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</si>
  <si>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</si>
  <si>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</si>
  <si>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</si>
  <si>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</si>
  <si>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</si>
  <si>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</si>
  <si>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</si>
  <si>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</si>
  <si>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</si>
  <si>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</si>
  <si>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</si>
  <si>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</si>
  <si>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</si>
  <si>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</si>
  <si>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</si>
  <si>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</si>
  <si>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</si>
  <si>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</si>
  <si>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</si>
  <si>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</si>
  <si>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</si>
  <si>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</si>
  <si>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</si>
  <si>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</si>
  <si>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</si>
  <si>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</si>
  <si>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</si>
  <si>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</si>
  <si>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</si>
  <si>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</si>
  <si>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</si>
  <si>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</si>
  <si>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</si>
  <si>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</si>
  <si>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</si>
  <si>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</si>
  <si>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</si>
  <si>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</si>
  <si>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</si>
  <si>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</si>
  <si>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</si>
  <si>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</si>
  <si>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</si>
  <si>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</si>
  <si>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</si>
  <si>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</si>
  <si>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</si>
  <si>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</si>
  <si>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</si>
  <si>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</si>
  <si>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</si>
  <si>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</si>
  <si>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</si>
  <si>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</si>
  <si>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</si>
  <si>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</si>
  <si>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</si>
  <si>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</si>
  <si>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</si>
  <si>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</si>
  <si>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</si>
  <si>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</si>
  <si>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</si>
  <si>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</si>
  <si>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</si>
  <si>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</si>
  <si>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</si>
  <si>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</si>
  <si>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</si>
  <si>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</si>
  <si>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</si>
  <si>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</si>
  <si>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</si>
  <si>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</si>
  <si>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</si>
  <si>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</si>
  <si>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</si>
  <si>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</si>
  <si>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</si>
  <si>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</si>
  <si>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</si>
  <si>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</si>
  <si>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</si>
  <si>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</si>
  <si>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</si>
  <si>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</si>
  <si>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</si>
  <si>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</si>
  <si>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</si>
  <si>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</si>
  <si>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</si>
  <si>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</si>
  <si>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</si>
  <si>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</si>
  <si>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</si>
  <si>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</si>
  <si>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</si>
  <si>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</si>
  <si>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</si>
  <si>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</si>
  <si>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</si>
  <si>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</si>
  <si>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</si>
  <si>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</si>
  <si>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</si>
  <si>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</si>
  <si>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</si>
  <si>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</si>
  <si>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</si>
  <si>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</si>
  <si>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</si>
  <si>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</si>
  <si>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</si>
  <si>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</si>
  <si>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</si>
  <si>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</si>
  <si>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</si>
  <si>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</si>
  <si>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</si>
  <si>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</si>
  <si>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</si>
  <si>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</si>
  <si>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</si>
  <si>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</si>
  <si>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</si>
  <si>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</si>
  <si>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</si>
  <si>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</si>
  <si>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</si>
  <si>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</si>
  <si>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</si>
  <si>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</si>
  <si>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</si>
  <si>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</si>
  <si>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</si>
  <si>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</si>
  <si>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</si>
  <si>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</si>
  <si>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</si>
  <si>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</si>
  <si>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</si>
  <si>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</si>
  <si>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</si>
  <si>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</si>
  <si>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</si>
  <si>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</si>
  <si>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</si>
  <si>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</si>
  <si>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</si>
  <si>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</si>
  <si>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</si>
  <si>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</si>
  <si>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</si>
  <si>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</si>
  <si>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</si>
  <si>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</si>
  <si>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</si>
  <si>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</si>
  <si>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</si>
  <si>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</si>
  <si>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</si>
  <si>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</si>
  <si>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</si>
  <si>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</si>
  <si>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</si>
  <si>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</si>
  <si>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</si>
  <si>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</si>
  <si>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</si>
  <si>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</si>
  <si>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</si>
  <si>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</si>
  <si>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</si>
  <si>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</si>
  <si>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</si>
  <si>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</si>
  <si>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</si>
  <si>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</si>
  <si>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</si>
  <si>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</si>
  <si>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</si>
  <si>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</si>
  <si>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</si>
  <si>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</si>
  <si>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</si>
  <si>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</si>
  <si>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</si>
  <si>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</si>
  <si>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</si>
  <si>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</si>
  <si>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</si>
  <si>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</si>
  <si>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</si>
  <si>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</si>
  <si>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</si>
  <si>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</si>
  <si>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</si>
  <si>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</si>
  <si>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</si>
  <si>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</si>
  <si>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</si>
  <si>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</si>
  <si>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</si>
  <si>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</si>
  <si>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</si>
  <si>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</si>
  <si>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</si>
  <si>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</si>
  <si>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</si>
  <si>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</si>
  <si>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</si>
  <si>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</si>
  <si>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</si>
  <si>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</si>
  <si>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</si>
  <si>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</si>
  <si>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</si>
  <si>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</si>
  <si>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</si>
  <si>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</si>
  <si>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</si>
  <si>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</si>
  <si>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</si>
  <si>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</si>
  <si>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</si>
  <si>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</si>
  <si>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</si>
  <si>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</si>
  <si>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</si>
  <si>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</si>
  <si>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</si>
  <si>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</si>
  <si>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</si>
  <si>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</si>
  <si>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</si>
  <si>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</si>
  <si>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</si>
  <si>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</si>
  <si>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</si>
  <si>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</si>
  <si>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</si>
  <si>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</si>
  <si>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</si>
  <si>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</si>
  <si>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</si>
  <si>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</si>
  <si>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</si>
  <si>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</si>
  <si>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</si>
  <si>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</si>
  <si>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</si>
  <si>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</si>
  <si>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</si>
  <si>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</si>
  <si>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</si>
  <si>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</si>
  <si>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</si>
  <si>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</si>
  <si>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</si>
  <si>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</si>
  <si>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</si>
  <si>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</si>
  <si>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</si>
  <si>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</si>
  <si>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</si>
  <si>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</si>
  <si>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</si>
  <si>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</si>
  <si>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</si>
  <si>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</si>
  <si>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</si>
  <si>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</si>
  <si>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</si>
  <si>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</si>
  <si>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</si>
  <si>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</si>
  <si>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</si>
  <si>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</si>
  <si>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</si>
  <si>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</si>
  <si>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</si>
  <si>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</si>
  <si>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</si>
  <si>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</si>
  <si>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</si>
  <si>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</si>
  <si>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</si>
  <si>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</si>
  <si>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</si>
  <si>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</si>
  <si>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</si>
  <si>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</si>
  <si>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</si>
  <si>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</si>
  <si>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</si>
  <si>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</si>
  <si>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</si>
  <si>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</si>
  <si>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</si>
  <si>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</si>
  <si>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</si>
  <si>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</si>
  <si>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</si>
  <si>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</si>
  <si>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</si>
  <si>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</si>
  <si>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</si>
  <si>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</si>
  <si>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</si>
  <si>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</si>
  <si>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</si>
  <si>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</si>
  <si>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</si>
  <si>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</si>
  <si>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</si>
  <si>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</si>
  <si>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</si>
  <si>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</si>
  <si>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</si>
  <si>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</si>
  <si>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</si>
  <si>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</si>
  <si>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</si>
  <si>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</si>
  <si>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</si>
  <si>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</si>
  <si>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</si>
  <si>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</si>
  <si>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</si>
  <si>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</si>
  <si>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</si>
  <si>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</si>
  <si>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</si>
  <si>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</si>
  <si>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</si>
  <si>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</si>
  <si>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</si>
  <si>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</si>
  <si>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</si>
  <si>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</si>
  <si>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</si>
  <si>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</si>
  <si>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</si>
  <si>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</si>
  <si>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</si>
  <si>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</si>
  <si>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</si>
  <si>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</si>
  <si>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</si>
  <si>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</si>
  <si>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</si>
  <si>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</si>
  <si>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</si>
  <si>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</si>
  <si>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</si>
  <si>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</si>
  <si>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</si>
  <si>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</si>
  <si>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</si>
  <si>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</si>
  <si>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</si>
  <si>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</si>
  <si>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</si>
  <si>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</si>
  <si>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</si>
  <si>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</si>
  <si>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</si>
  <si>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</si>
  <si>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</si>
  <si>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</si>
  <si>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</si>
  <si>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</si>
  <si>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</si>
  <si>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</si>
  <si>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</si>
  <si>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</si>
  <si>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</si>
  <si>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</si>
  <si>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</si>
  <si>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</si>
  <si>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</si>
  <si>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</si>
  <si>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</si>
  <si>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</si>
  <si>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</si>
  <si>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</si>
  <si>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</si>
  <si>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</si>
  <si>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</si>
  <si>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</si>
  <si>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</si>
  <si>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</si>
  <si>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</si>
  <si>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</si>
  <si>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</si>
  <si>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</si>
  <si>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</si>
  <si>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</si>
  <si>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</si>
  <si>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</si>
  <si>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</si>
  <si>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</si>
  <si>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</si>
  <si>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</si>
  <si>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</si>
  <si>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</si>
  <si>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</si>
  <si>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</si>
  <si>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</si>
  <si>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</si>
  <si>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</si>
  <si>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</si>
  <si>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</si>
  <si>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</si>
  <si>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</si>
  <si>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</si>
  <si>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</si>
  <si>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</si>
  <si>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</si>
  <si>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</si>
  <si>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</si>
  <si>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</si>
  <si>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</si>
  <si>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</si>
  <si>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</si>
  <si>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</si>
  <si>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</si>
  <si>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</si>
  <si>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</si>
  <si>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</si>
  <si>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</si>
  <si>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</si>
  <si>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</si>
  <si>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</si>
  <si>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</si>
  <si>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</si>
  <si>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</si>
  <si>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</si>
  <si>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</si>
  <si>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</si>
  <si>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</si>
  <si>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</si>
  <si>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</si>
  <si>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</si>
  <si>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</si>
  <si>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</si>
  <si>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</si>
  <si>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</si>
  <si>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</si>
  <si>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</si>
  <si>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</si>
  <si>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</si>
  <si>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</si>
  <si>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</si>
  <si>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</si>
  <si>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</si>
  <si>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</si>
  <si>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</si>
  <si>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</si>
  <si>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</si>
  <si>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</si>
  <si>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</si>
  <si>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</si>
  <si>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</si>
  <si>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</si>
  <si>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</si>
  <si>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</si>
  <si>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</si>
  <si>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</si>
  <si>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</si>
  <si>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</si>
  <si>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</si>
  <si>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</si>
  <si>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</si>
  <si>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</si>
  <si>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</si>
  <si>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</si>
  <si>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</si>
  <si>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</si>
  <si>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</si>
  <si>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</si>
  <si>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</si>
  <si>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</si>
  <si>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</si>
  <si>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</si>
  <si>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</si>
  <si>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</si>
  <si>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</si>
  <si>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</si>
  <si>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</si>
  <si>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</si>
  <si>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</si>
  <si>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</si>
  <si>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</si>
  <si>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</si>
  <si>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</si>
  <si>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</si>
  <si>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</si>
  <si>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</si>
  <si>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</si>
  <si>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</si>
  <si>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</si>
  <si>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</si>
  <si>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</si>
  <si>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</si>
  <si>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</si>
  <si>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</si>
  <si>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</si>
  <si>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</si>
  <si>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</si>
  <si>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</si>
  <si>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</si>
  <si>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</si>
  <si>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</si>
  <si>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</si>
  <si>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</si>
  <si>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</si>
  <si>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</si>
  <si>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</si>
  <si>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</si>
  <si>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</si>
  <si>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</si>
  <si>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</si>
  <si>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</si>
  <si>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</si>
  <si>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</si>
  <si>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</si>
  <si>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</si>
  <si>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</si>
  <si>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</si>
  <si>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</si>
  <si>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</si>
  <si>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</si>
  <si>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</si>
  <si>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</si>
  <si>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</si>
  <si>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</si>
  <si>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</si>
  <si>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</si>
  <si>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</si>
  <si>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</si>
  <si>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</si>
  <si>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</si>
  <si>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</si>
  <si>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</si>
  <si>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</si>
  <si>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</si>
  <si>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</si>
  <si>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</si>
  <si>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</si>
  <si>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</si>
  <si>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</si>
  <si>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</si>
  <si>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</si>
  <si>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</si>
  <si>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</si>
  <si>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</si>
  <si>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</si>
  <si>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</si>
  <si>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</si>
  <si>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</si>
  <si>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</si>
  <si>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</si>
  <si>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</si>
  <si>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</si>
  <si>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</si>
  <si>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</si>
  <si>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</si>
  <si>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</si>
  <si>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</si>
  <si>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</si>
  <si>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</si>
  <si>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</si>
  <si>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</si>
  <si>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</si>
  <si>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</si>
  <si>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</si>
  <si>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</si>
  <si>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</si>
  <si>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</si>
  <si>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</si>
  <si>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</si>
  <si>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</si>
  <si>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</si>
  <si>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</si>
  <si>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</si>
  <si>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</si>
  <si>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</si>
  <si>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</si>
  <si>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</si>
  <si>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</si>
  <si>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</si>
  <si>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</si>
  <si>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</si>
  <si>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</si>
  <si>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</si>
  <si>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</si>
  <si>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</si>
  <si>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</si>
  <si>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</si>
  <si>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</si>
  <si>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</si>
  <si>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</si>
  <si>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</si>
  <si>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</si>
  <si>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</si>
  <si>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</si>
  <si>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</si>
  <si>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</si>
  <si>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</si>
  <si>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</si>
  <si>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</si>
  <si>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</si>
  <si>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</si>
  <si>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</si>
  <si>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</si>
  <si>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</si>
  <si>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</si>
  <si>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</si>
  <si>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</si>
  <si>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</si>
  <si>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</si>
  <si>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</si>
  <si>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</si>
  <si>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</si>
  <si>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</si>
  <si>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</si>
  <si>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</si>
  <si>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</si>
  <si>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</si>
  <si>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</si>
  <si>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</si>
  <si>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</si>
  <si>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</si>
  <si>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</si>
  <si>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</si>
  <si>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</si>
  <si>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</si>
  <si>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</si>
  <si>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</si>
  <si>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</si>
  <si>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</si>
  <si>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</si>
  <si>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</si>
  <si>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</si>
  <si>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</si>
  <si>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</si>
  <si>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</si>
  <si>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</si>
  <si>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</si>
  <si>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</si>
  <si>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</si>
  <si>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</si>
  <si>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</si>
  <si>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</si>
  <si>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</si>
  <si>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</si>
  <si>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</si>
  <si>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</si>
  <si>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</si>
  <si>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</si>
  <si>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</si>
  <si>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</si>
  <si>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</si>
  <si>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</si>
  <si>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</si>
  <si>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</si>
  <si>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</si>
  <si>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</si>
  <si>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</si>
  <si>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</si>
  <si>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</si>
  <si>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</si>
  <si>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</si>
  <si>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</si>
  <si>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</si>
  <si>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</si>
  <si>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</si>
  <si>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</si>
  <si>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</si>
  <si>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</si>
  <si>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</si>
  <si>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</si>
  <si>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</si>
  <si>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</si>
  <si>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</si>
  <si>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</si>
  <si>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</si>
  <si>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</si>
  <si>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</si>
  <si>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</si>
  <si>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</si>
  <si>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</si>
  <si>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</si>
  <si>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</si>
  <si>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</si>
  <si>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</si>
  <si>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</si>
  <si>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</si>
  <si>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</si>
  <si>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</si>
  <si>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</si>
  <si>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</si>
  <si>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</si>
  <si>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</si>
  <si>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</si>
  <si>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</si>
  <si>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</si>
  <si>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</si>
  <si>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</si>
  <si>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</si>
  <si>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</si>
  <si>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</si>
  <si>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</si>
  <si>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</si>
  <si>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</si>
  <si>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</si>
  <si>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</si>
  <si>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</si>
  <si>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</si>
  <si>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</si>
  <si>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</si>
  <si>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</si>
  <si>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</si>
  <si>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</si>
  <si>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</si>
  <si>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</si>
  <si>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</si>
  <si>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</si>
  <si>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</si>
  <si>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</si>
  <si>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</si>
  <si>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</si>
  <si>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</si>
  <si>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</si>
  <si>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</si>
  <si>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</si>
  <si>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</si>
  <si>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</si>
  <si>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</si>
  <si>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</si>
  <si>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</si>
  <si>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</si>
  <si>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</si>
  <si>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</si>
  <si>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</si>
  <si>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</si>
  <si>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</si>
  <si>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</si>
  <si>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</si>
  <si>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</si>
  <si>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</si>
  <si>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</si>
  <si>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</si>
  <si>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</si>
  <si>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</si>
  <si>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</si>
  <si>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</si>
  <si>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</si>
  <si>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</si>
  <si>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</si>
  <si>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</si>
  <si>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</si>
  <si>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</si>
  <si>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</si>
  <si>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</si>
  <si>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</si>
  <si>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</si>
  <si>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</si>
  <si>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</si>
  <si>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</si>
  <si>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</si>
  <si>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</si>
  <si>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</si>
  <si>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</si>
  <si>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</si>
  <si>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</si>
  <si>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</si>
  <si>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</si>
  <si>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</si>
  <si>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</si>
  <si>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</si>
  <si>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</si>
  <si>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</si>
  <si>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</si>
  <si>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</si>
  <si>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</si>
  <si>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</si>
  <si>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</si>
  <si>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</si>
  <si>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</si>
  <si>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</si>
  <si>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</si>
  <si>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</si>
  <si>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</si>
  <si>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</si>
  <si>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</si>
  <si>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</si>
  <si>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</si>
  <si>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</si>
  <si>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</si>
  <si>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</si>
  <si>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</si>
  <si>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</si>
  <si>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</si>
  <si>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</si>
  <si>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</si>
  <si>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</si>
  <si>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</si>
  <si>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</si>
  <si>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</si>
  <si>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</si>
  <si>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</si>
  <si>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</si>
  <si>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</si>
  <si>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</si>
  <si>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</si>
  <si>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</si>
  <si>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</si>
  <si>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</si>
  <si>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</si>
  <si>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</si>
  <si>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</si>
  <si>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</si>
  <si>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</si>
  <si>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</si>
  <si>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</si>
  <si>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</si>
  <si>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</si>
  <si>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</si>
  <si>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</si>
  <si>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</si>
  <si>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</si>
  <si>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</si>
  <si>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</si>
  <si>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</si>
  <si>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</si>
  <si>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</si>
  <si>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</si>
  <si>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</si>
  <si>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</si>
  <si>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</si>
  <si>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</si>
  <si>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</si>
  <si>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</si>
  <si>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</si>
  <si>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</si>
  <si>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</si>
  <si>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</si>
  <si>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</si>
  <si>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</si>
  <si>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</si>
  <si>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</si>
  <si>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</si>
  <si>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</si>
  <si>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</si>
  <si>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</si>
  <si>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</si>
  <si>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</si>
  <si>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</si>
  <si>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</si>
  <si>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</si>
  <si>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</si>
  <si>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</si>
  <si>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</si>
  <si>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</si>
  <si>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</si>
  <si>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</si>
  <si>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</si>
  <si>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</si>
  <si>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</si>
  <si>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</si>
  <si>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</si>
  <si>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</si>
  <si>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</si>
  <si>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</si>
  <si>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</si>
  <si>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</si>
  <si>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</si>
  <si>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</si>
  <si>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</si>
  <si>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</si>
  <si>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</si>
  <si>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</si>
  <si>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</si>
  <si>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</si>
  <si>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</si>
  <si>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</si>
  <si>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</si>
  <si>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</si>
  <si>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</si>
  <si>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</si>
  <si>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</si>
  <si>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</si>
  <si>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</si>
  <si>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</si>
  <si>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</si>
  <si>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</si>
  <si>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</si>
  <si>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</si>
  <si>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</si>
  <si>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</si>
  <si>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</si>
  <si>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</si>
  <si>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</si>
  <si>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</si>
  <si>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</si>
  <si>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</si>
  <si>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</si>
  <si>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</si>
  <si>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</si>
  <si>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</si>
  <si>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</si>
  <si>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</si>
  <si>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</si>
  <si>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</si>
  <si>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</si>
  <si>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</si>
  <si>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</si>
  <si>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</si>
  <si>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</si>
  <si>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</si>
  <si>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</si>
  <si>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</si>
  <si>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</si>
  <si>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</si>
  <si>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</si>
  <si>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</si>
  <si>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</si>
  <si>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</si>
  <si>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</si>
  <si>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</si>
  <si>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</si>
  <si>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</si>
  <si>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</si>
  <si>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</si>
  <si>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</si>
  <si>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</si>
  <si>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</si>
  <si>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</si>
  <si>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</si>
  <si>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</si>
  <si>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</si>
  <si>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</si>
  <si>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</si>
  <si>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</si>
  <si>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</si>
  <si>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</si>
  <si>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</si>
  <si>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</si>
  <si>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</si>
  <si>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</si>
  <si>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</si>
  <si>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</si>
  <si>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</si>
  <si>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</si>
  <si>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</si>
  <si>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</si>
  <si>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</si>
  <si>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</si>
  <si>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</si>
  <si>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</si>
  <si>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</si>
  <si>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</si>
  <si>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</si>
  <si>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</si>
  <si>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</si>
  <si>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</si>
  <si>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</si>
  <si>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</si>
  <si>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</si>
  <si>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</si>
  <si>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</si>
  <si>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</si>
  <si>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</si>
  <si>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</si>
  <si>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</si>
  <si>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</si>
  <si>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</si>
  <si>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</si>
  <si>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</si>
  <si>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</si>
  <si>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</si>
  <si>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</si>
  <si>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</si>
  <si>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</si>
  <si>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</si>
  <si>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</si>
  <si>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</si>
  <si>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</si>
  <si>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</si>
  <si>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</si>
  <si>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</si>
  <si>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</si>
  <si>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</si>
  <si>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</si>
  <si>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</si>
  <si>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</si>
  <si>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</si>
  <si>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</si>
  <si>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</si>
  <si>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</si>
  <si>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</si>
  <si>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</si>
  <si>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</si>
  <si>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</si>
  <si>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</si>
  <si>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</si>
  <si>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</si>
  <si>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</si>
  <si>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</si>
  <si>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</si>
  <si>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</si>
  <si>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</si>
  <si>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</si>
  <si>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</si>
  <si>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</si>
  <si>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</si>
  <si>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</si>
  <si>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</si>
  <si>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</si>
  <si>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</si>
  <si>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</si>
  <si>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</si>
  <si>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</si>
  <si>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</si>
  <si>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</si>
  <si>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</si>
  <si>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</si>
  <si>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</si>
  <si>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</si>
  <si>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</si>
  <si>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</si>
  <si>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</si>
  <si>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</si>
  <si>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</si>
  <si>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</si>
  <si>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</si>
  <si>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</si>
  <si>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</si>
  <si>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</si>
  <si>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</si>
  <si>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</si>
  <si>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</si>
  <si>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</si>
  <si>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</si>
  <si>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</si>
  <si>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</si>
  <si>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</si>
  <si>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</si>
  <si>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</si>
  <si>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</si>
  <si>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</si>
  <si>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</si>
  <si>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</si>
  <si>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</si>
  <si>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</si>
  <si>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</si>
  <si>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</si>
  <si>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</si>
  <si>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</si>
  <si>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</si>
  <si>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</si>
  <si>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</si>
  <si>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</si>
  <si>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</si>
  <si>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</si>
  <si>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</si>
  <si>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</si>
  <si>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</si>
  <si>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</si>
  <si>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</si>
  <si>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</si>
  <si>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</si>
  <si>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</si>
  <si>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</si>
  <si>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</si>
  <si>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</si>
  <si>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</si>
  <si>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</si>
  <si>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</si>
  <si>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</si>
  <si>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</si>
  <si>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</si>
  <si>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</si>
  <si>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</si>
  <si>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</si>
  <si>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</si>
  <si>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</si>
  <si>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</si>
  <si>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</si>
  <si>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</si>
  <si>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</si>
  <si>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</si>
  <si>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</si>
  <si>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</si>
  <si>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</si>
  <si>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</si>
  <si>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</si>
  <si>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</si>
  <si>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</si>
  <si>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</si>
  <si>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</si>
  <si>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</si>
  <si>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</si>
  <si>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</si>
  <si>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</si>
  <si>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</si>
  <si>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</si>
  <si>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</si>
  <si>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</si>
  <si>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</si>
  <si>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</si>
  <si>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</si>
  <si>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</si>
  <si>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</si>
  <si>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</si>
  <si>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</si>
  <si>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</si>
  <si>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</si>
  <si>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</si>
  <si>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</si>
  <si>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</si>
  <si>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</si>
  <si>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</si>
  <si>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</si>
  <si>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</si>
  <si>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</si>
  <si>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</si>
  <si>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</si>
  <si>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</si>
  <si>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</si>
  <si>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</si>
  <si>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</si>
  <si>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</si>
  <si>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</si>
  <si>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</si>
  <si>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</si>
  <si>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</si>
  <si>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</si>
  <si>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</si>
  <si>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</si>
  <si>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</si>
  <si>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</si>
  <si>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</si>
  <si>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</si>
  <si>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</si>
  <si>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</si>
  <si>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</si>
  <si>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</si>
  <si>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</si>
  <si>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</si>
  <si>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</si>
  <si>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</si>
  <si>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</si>
  <si>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</si>
  <si>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</si>
  <si>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</si>
  <si>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</si>
  <si>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</si>
  <si>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</si>
  <si>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</si>
  <si>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</si>
  <si>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</si>
  <si>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</si>
  <si>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</si>
  <si>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</si>
  <si>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</si>
  <si>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</si>
  <si>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</si>
  <si>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</si>
  <si>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</si>
  <si>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</si>
  <si>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</si>
  <si>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</si>
  <si>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</si>
  <si>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</si>
  <si>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</si>
  <si>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</si>
  <si>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</si>
  <si>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</si>
  <si>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</si>
  <si>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</si>
  <si>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</si>
  <si>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</si>
  <si>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</si>
  <si>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</si>
  <si>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</si>
  <si>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</si>
  <si>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</si>
  <si>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</si>
  <si>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</si>
  <si>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</si>
  <si>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</si>
  <si>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</si>
  <si>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</si>
  <si>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</si>
  <si>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</si>
  <si>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</si>
  <si>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</si>
  <si>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</si>
  <si>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</si>
  <si>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</si>
  <si>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</si>
  <si>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</si>
  <si>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</si>
  <si>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</si>
  <si>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</si>
  <si>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</si>
  <si>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</si>
  <si>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</si>
  <si>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</si>
  <si>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</si>
  <si>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</si>
  <si>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</si>
  <si>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</si>
  <si>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</si>
  <si>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</si>
  <si>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</si>
  <si>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</si>
  <si>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</si>
  <si>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</si>
  <si>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</si>
  <si>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</si>
  <si>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</si>
  <si>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</si>
  <si>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</si>
  <si>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</si>
  <si>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</si>
  <si>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</si>
  <si>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</si>
  <si>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</si>
  <si>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</si>
  <si>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</si>
  <si>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</si>
  <si>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</si>
  <si>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</si>
  <si>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</si>
  <si>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</si>
  <si>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</si>
  <si>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</si>
  <si>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</si>
  <si>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</si>
  <si>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</si>
  <si>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</si>
  <si>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</si>
  <si>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</si>
  <si>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</si>
  <si>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</si>
  <si>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</si>
  <si>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</si>
  <si>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</si>
  <si>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</si>
  <si>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</si>
  <si>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</si>
  <si>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</si>
  <si>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</si>
  <si>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</si>
  <si>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</si>
  <si>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</si>
  <si>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</si>
  <si>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</si>
  <si>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</si>
  <si>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</si>
  <si>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</si>
  <si>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</si>
  <si>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</si>
  <si>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</si>
  <si>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</si>
  <si>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</si>
  <si>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</si>
  <si>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</si>
  <si>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</si>
  <si>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</si>
  <si>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</si>
  <si>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</si>
  <si>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</si>
  <si>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</si>
  <si>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</si>
  <si>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</si>
  <si>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</si>
  <si>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</si>
  <si>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</si>
  <si>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</si>
  <si>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</si>
  <si>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</si>
  <si>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</si>
  <si>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</si>
  <si>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</si>
  <si>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</si>
  <si>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</si>
  <si>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</si>
  <si>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</si>
  <si>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</si>
  <si>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</si>
  <si>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</si>
  <si>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</si>
  <si>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</si>
  <si>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</si>
  <si>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</si>
  <si>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</si>
  <si>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</si>
  <si>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</si>
  <si>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</si>
  <si>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</si>
  <si>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</si>
  <si>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</si>
  <si>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</si>
  <si>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</si>
  <si>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</si>
  <si>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</si>
  <si>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</si>
  <si>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</si>
  <si>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</si>
  <si>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</si>
  <si>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</si>
  <si>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</si>
  <si>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</si>
  <si>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</si>
  <si>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</si>
  <si>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</si>
  <si>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</si>
  <si>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</si>
  <si>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</si>
  <si>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</si>
  <si>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</si>
  <si>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</si>
  <si>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</si>
  <si>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</si>
  <si>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</si>
  <si>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</si>
  <si>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</si>
  <si>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</si>
  <si>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</si>
  <si>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</si>
  <si>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</si>
  <si>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</si>
  <si>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</si>
  <si>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</si>
  <si>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</si>
  <si>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</si>
  <si>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</si>
  <si>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</si>
  <si>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</si>
  <si>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</si>
  <si>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</si>
  <si>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</si>
  <si>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</si>
  <si>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</si>
  <si>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</si>
  <si>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</si>
  <si>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</si>
  <si>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</si>
  <si>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</si>
  <si>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</si>
  <si>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</si>
  <si>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</si>
  <si>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</si>
  <si>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</si>
  <si>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</si>
  <si>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</si>
  <si>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</si>
  <si>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</si>
  <si>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</si>
  <si>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</si>
  <si>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</si>
  <si>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</si>
  <si>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</si>
  <si>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</si>
  <si>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</si>
  <si>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</si>
  <si>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</si>
  <si>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</si>
  <si>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</si>
  <si>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</si>
  <si>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</si>
  <si>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</si>
  <si>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</si>
  <si>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</si>
  <si>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</si>
  <si>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</si>
  <si>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</si>
  <si>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</si>
  <si>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</si>
  <si>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</si>
  <si>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</si>
  <si>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</si>
  <si>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</si>
  <si>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</si>
  <si>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</si>
  <si>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</si>
  <si>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</si>
  <si>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</si>
  <si>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</si>
  <si>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</si>
  <si>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</si>
  <si>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</si>
  <si>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</si>
  <si>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</si>
  <si>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</si>
  <si>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</si>
  <si>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</si>
  <si>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</si>
  <si>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</si>
  <si>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</si>
  <si>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</si>
  <si>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</si>
  <si>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</si>
  <si>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</si>
  <si>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</si>
  <si>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</si>
  <si>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</si>
  <si>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</si>
  <si>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</si>
  <si>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</si>
  <si>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</si>
  <si>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</si>
  <si>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</si>
  <si>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</si>
  <si>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</si>
  <si>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</si>
  <si>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</si>
  <si>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</si>
  <si>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</si>
  <si>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</si>
  <si>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</si>
  <si>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</si>
  <si>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</si>
  <si>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</si>
  <si>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</si>
  <si>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</si>
  <si>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</si>
  <si>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</si>
  <si>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</si>
  <si>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</si>
  <si>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</si>
  <si>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</si>
  <si>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</si>
  <si>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</si>
  <si>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</si>
  <si>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</si>
  <si>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</si>
  <si>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</si>
  <si>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</si>
  <si>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</si>
  <si>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</si>
  <si>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</si>
  <si>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</si>
  <si>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</si>
  <si>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</si>
  <si>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</si>
  <si>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</si>
  <si>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</si>
  <si>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</si>
  <si>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</si>
  <si>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</si>
  <si>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</si>
  <si>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</si>
  <si>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</si>
  <si>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</si>
  <si>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</si>
  <si>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</si>
  <si>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</si>
  <si>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18 Junio de 2021</t>
  </si>
  <si>
    <t>3335924365</t>
  </si>
  <si>
    <t>3335924355</t>
  </si>
  <si>
    <t>3335924354</t>
  </si>
  <si>
    <t>REINICIO FALLIDO POR LECTOR</t>
  </si>
  <si>
    <t>3335924678</t>
  </si>
  <si>
    <t>3335924661</t>
  </si>
  <si>
    <t>Reinicio Fallido</t>
  </si>
  <si>
    <t>3335924365 </t>
  </si>
  <si>
    <t>3335924678 </t>
  </si>
  <si>
    <t>2 Gavetas Vacías + 1 Fallando</t>
  </si>
  <si>
    <t>3335925042</t>
  </si>
  <si>
    <t>3335924967</t>
  </si>
  <si>
    <t>3335924931</t>
  </si>
  <si>
    <t>3335924862</t>
  </si>
  <si>
    <t>3335924931 </t>
  </si>
  <si>
    <t>3335925248</t>
  </si>
  <si>
    <t>3335925245</t>
  </si>
  <si>
    <t>3335925232</t>
  </si>
  <si>
    <t>3335925224</t>
  </si>
  <si>
    <t>3335925211</t>
  </si>
  <si>
    <t>REINICIO FALLIDO POR INHIBIDO</t>
  </si>
  <si>
    <t>INHIBIDO</t>
  </si>
  <si>
    <t>3335925481</t>
  </si>
  <si>
    <t>3335925480</t>
  </si>
  <si>
    <t>3335925479</t>
  </si>
  <si>
    <t>3335925478</t>
  </si>
  <si>
    <t>3335925477</t>
  </si>
  <si>
    <t>3335925476</t>
  </si>
  <si>
    <t>3335925472</t>
  </si>
  <si>
    <t>3335925471</t>
  </si>
  <si>
    <t>3335925469</t>
  </si>
  <si>
    <t>3335925468</t>
  </si>
  <si>
    <t>3335925463</t>
  </si>
  <si>
    <t>3335925462</t>
  </si>
  <si>
    <t>3335925460</t>
  </si>
  <si>
    <t>3335925457</t>
  </si>
  <si>
    <t>3335925456</t>
  </si>
  <si>
    <t>3335925455</t>
  </si>
  <si>
    <t>3335925444</t>
  </si>
  <si>
    <t>3335925430</t>
  </si>
  <si>
    <t>3335925420</t>
  </si>
  <si>
    <t>3335925406</t>
  </si>
  <si>
    <t>3335925388</t>
  </si>
  <si>
    <t>3335925383</t>
  </si>
  <si>
    <t>3335925374</t>
  </si>
  <si>
    <t>3335925372</t>
  </si>
  <si>
    <t>3335925370</t>
  </si>
  <si>
    <t>3335925368</t>
  </si>
  <si>
    <t>3335925362</t>
  </si>
  <si>
    <t>3335925349</t>
  </si>
  <si>
    <t>GAVETA DE RECHAZO LLENO</t>
  </si>
  <si>
    <t>3335925498</t>
  </si>
  <si>
    <t>3335925497</t>
  </si>
  <si>
    <t>3335925495</t>
  </si>
  <si>
    <t>3335925494</t>
  </si>
  <si>
    <t>3335925493</t>
  </si>
  <si>
    <t>3335925492</t>
  </si>
  <si>
    <t>3335925490</t>
  </si>
  <si>
    <t>3335925489</t>
  </si>
  <si>
    <t>3335925488</t>
  </si>
  <si>
    <t>PIN KEYPAD ERROR</t>
  </si>
  <si>
    <t>Acevedo Dominguez, Victor Leonardo</t>
  </si>
  <si>
    <t>3335925505</t>
  </si>
  <si>
    <t>3335925504</t>
  </si>
  <si>
    <t>3335925503</t>
  </si>
  <si>
    <t>3335925501</t>
  </si>
  <si>
    <t>3335925349 </t>
  </si>
  <si>
    <t>3335925503 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</si>
</sst>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44"/>
      <tableStyleElement type="headerRow" dxfId="143"/>
      <tableStyleElement type="totalRow" dxfId="142"/>
      <tableStyleElement type="firstColumn" dxfId="141"/>
      <tableStyleElement type="lastColumn" dxfId="140"/>
      <tableStyleElement type="firstRowStripe" dxfId="139"/>
      <tableStyleElement type="firstColumnStripe" dxfId="1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B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C000000}">
    <sortState xmlns:xlrd2="http://schemas.microsoft.com/office/spreadsheetml/2017/richdata2" ref="A2:O807">
      <sortCondition sortBy="cellColor" ref="A1:A807" dxfId="137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 filterMode="1"/>
  <dimension ref="A1:W73"/>
  <sheetViews>
    <sheetView tabSelected="1" zoomScale="89" zoomScaleNormal="89" workbookViewId="0">
      <pane ySplit="4" topLeftCell="A65" activePane="bottomLeft" state="frozen"/>
      <selection pane="bottomLeft" sqref="A1:XFD1048576"/>
    </sheetView>
  </sheetViews>
  <sheetFormatPr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customWidth="1"/>
    <col min="7" max="7" width="60.42578125" style="45" customWidth="1"/>
    <col min="8" max="11" width="6.42578125" style="45" customWidth="1"/>
    <col min="12" max="12" width="50.7109375" style="45" bestFit="1" customWidth="1"/>
    <col min="13" max="13" width="18.85546875" style="87" bestFit="1" customWidth="1"/>
    <col min="14" max="14" width="17.85546875" style="87" bestFit="1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3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3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3" ht="18.75" thickBot="1" x14ac:dyDescent="0.3">
      <c r="A3" s="157" t="s">
        <v>2571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ht="18" hidden="1" x14ac:dyDescent="0.25">
      <c r="A5" s="117" t="str">
        <f>VLOOKUP(E5,'LISTADO ATM'!$A$2:$C$898,3,0)</f>
        <v>NORTE</v>
      </c>
      <c r="B5" s="140" t="s">
        <v>2587</v>
      </c>
      <c r="C5" s="110">
        <v>44365.646157407406</v>
      </c>
      <c r="D5" s="110" t="s">
        <v>2181</v>
      </c>
      <c r="E5" s="136">
        <v>502</v>
      </c>
      <c r="F5" s="117" t="str">
        <f>VLOOKUP(E5,VIP!$A$2:$O13878,2,0)</f>
        <v>DRBR502</v>
      </c>
      <c r="G5" s="117" t="str">
        <f>VLOOKUP(E5,'LISTADO ATM'!$A$2:$B$897,2,0)</f>
        <v xml:space="preserve">ATM Materno Infantil de (Santiago) </v>
      </c>
      <c r="H5" s="117" t="str">
        <f>VLOOKUP(E5,VIP!$A$2:$O18741,7,FALSE)</f>
        <v>Si</v>
      </c>
      <c r="I5" s="117" t="str">
        <f>VLOOKUP(E5,VIP!$A$2:$O10706,8,FALSE)</f>
        <v>Si</v>
      </c>
      <c r="J5" s="117" t="str">
        <f>VLOOKUP(E5,VIP!$A$2:$O10656,8,FALSE)</f>
        <v>Si</v>
      </c>
      <c r="K5" s="117" t="str">
        <f>VLOOKUP(E5,VIP!$A$2:$O14230,6,0)</f>
        <v>NO</v>
      </c>
      <c r="L5" s="148" t="s">
        <v>2219</v>
      </c>
      <c r="M5" s="149" t="s">
        <v>2550</v>
      </c>
      <c r="N5" s="109" t="s">
        <v>2453</v>
      </c>
      <c r="O5" s="117" t="s">
        <v>2567</v>
      </c>
      <c r="P5" s="117"/>
      <c r="Q5" s="150">
        <v>44365.949305555558</v>
      </c>
      <c r="R5" s="45"/>
      <c r="S5" s="87"/>
      <c r="T5" s="87"/>
      <c r="U5" s="87"/>
      <c r="V5" s="89"/>
      <c r="W5" s="75"/>
    </row>
    <row r="6" spans="1:23" ht="18" hidden="1" x14ac:dyDescent="0.25">
      <c r="A6" s="117" t="str">
        <f>VLOOKUP(E6,'LISTADO ATM'!$A$2:$C$898,3,0)</f>
        <v>SUR</v>
      </c>
      <c r="B6" s="140" t="s">
        <v>2600</v>
      </c>
      <c r="C6" s="110">
        <v>44365.787893518522</v>
      </c>
      <c r="D6" s="110" t="s">
        <v>2180</v>
      </c>
      <c r="E6" s="136">
        <v>584</v>
      </c>
      <c r="F6" s="117" t="str">
        <f>VLOOKUP(E6,VIP!$A$2:$O13882,2,0)</f>
        <v>DRBR404</v>
      </c>
      <c r="G6" s="117" t="str">
        <f>VLOOKUP(E6,'LISTADO ATM'!$A$2:$B$897,2,0)</f>
        <v xml:space="preserve">ATM Oficina San Cristóbal I </v>
      </c>
      <c r="H6" s="117" t="str">
        <f>VLOOKUP(E6,VIP!$A$2:$O18745,7,FALSE)</f>
        <v>Si</v>
      </c>
      <c r="I6" s="117" t="str">
        <f>VLOOKUP(E6,VIP!$A$2:$O10710,8,FALSE)</f>
        <v>Si</v>
      </c>
      <c r="J6" s="117" t="str">
        <f>VLOOKUP(E6,VIP!$A$2:$O10660,8,FALSE)</f>
        <v>Si</v>
      </c>
      <c r="K6" s="117" t="str">
        <f>VLOOKUP(E6,VIP!$A$2:$O14234,6,0)</f>
        <v>SI</v>
      </c>
      <c r="L6" s="148" t="s">
        <v>2466</v>
      </c>
      <c r="M6" s="149" t="s">
        <v>2550</v>
      </c>
      <c r="N6" s="109" t="s">
        <v>2453</v>
      </c>
      <c r="O6" s="117" t="s">
        <v>2455</v>
      </c>
      <c r="P6" s="117"/>
      <c r="Q6" s="150">
        <v>44366.0625</v>
      </c>
      <c r="R6" s="45"/>
      <c r="S6" s="87"/>
      <c r="T6" s="87"/>
      <c r="U6" s="87"/>
      <c r="V6" s="89"/>
      <c r="W6" s="75"/>
    </row>
    <row r="7" spans="1:23" ht="18" x14ac:dyDescent="0.25">
      <c r="A7" s="117" t="str">
        <f>VLOOKUP(E7,'LISTADO ATM'!$A$2:$C$898,3,0)</f>
        <v>DISTRITO NACIONAL</v>
      </c>
      <c r="B7" s="140">
        <v>3335922570</v>
      </c>
      <c r="C7" s="110">
        <v>44363.597233796296</v>
      </c>
      <c r="D7" s="110" t="s">
        <v>2180</v>
      </c>
      <c r="E7" s="136">
        <v>686</v>
      </c>
      <c r="F7" s="117" t="str">
        <f>VLOOKUP(E7,VIP!$A$2:$O13825,2,0)</f>
        <v>DRBR686</v>
      </c>
      <c r="G7" s="117" t="str">
        <f>VLOOKUP(E7,'LISTADO ATM'!$A$2:$B$897,2,0)</f>
        <v>ATM Autoservicio Oficina Máximo Gómez</v>
      </c>
      <c r="H7" s="117" t="str">
        <f>VLOOKUP(E7,VIP!$A$2:$O18688,7,FALSE)</f>
        <v>Si</v>
      </c>
      <c r="I7" s="117" t="str">
        <f>VLOOKUP(E7,VIP!$A$2:$O10653,8,FALSE)</f>
        <v>Si</v>
      </c>
      <c r="J7" s="117" t="str">
        <f>VLOOKUP(E7,VIP!$A$2:$O10603,8,FALSE)</f>
        <v>Si</v>
      </c>
      <c r="K7" s="117" t="str">
        <f>VLOOKUP(E7,VIP!$A$2:$O14177,6,0)</f>
        <v>NO</v>
      </c>
      <c r="L7" s="148" t="s">
        <v>2219</v>
      </c>
      <c r="M7" s="109" t="s">
        <v>2446</v>
      </c>
      <c r="N7" s="109" t="s">
        <v>2558</v>
      </c>
      <c r="O7" s="117" t="s">
        <v>2455</v>
      </c>
      <c r="P7" s="117"/>
      <c r="Q7" s="109" t="s">
        <v>2219</v>
      </c>
      <c r="R7" s="45"/>
      <c r="S7" s="87"/>
      <c r="T7" s="87"/>
      <c r="U7" s="87"/>
      <c r="V7" s="89"/>
      <c r="W7" s="75"/>
    </row>
    <row r="8" spans="1:23" ht="18" x14ac:dyDescent="0.25">
      <c r="A8" s="117" t="str">
        <f>VLOOKUP(E8,'LISTADO ATM'!$A$2:$C$898,3,0)</f>
        <v>DISTRITO NACIONAL</v>
      </c>
      <c r="B8" s="140">
        <v>3335922576</v>
      </c>
      <c r="C8" s="110">
        <v>44363.600219907406</v>
      </c>
      <c r="D8" s="110" t="s">
        <v>2180</v>
      </c>
      <c r="E8" s="136">
        <v>139</v>
      </c>
      <c r="F8" s="117" t="str">
        <f>VLOOKUP(E8,VIP!$A$2:$O13824,2,0)</f>
        <v>DRBR139</v>
      </c>
      <c r="G8" s="117" t="str">
        <f>VLOOKUP(E8,'LISTADO ATM'!$A$2:$B$897,2,0)</f>
        <v xml:space="preserve">ATM Oficina Plaza Lama Zona Oriental I </v>
      </c>
      <c r="H8" s="117" t="str">
        <f>VLOOKUP(E8,VIP!$A$2:$O18687,7,FALSE)</f>
        <v>Si</v>
      </c>
      <c r="I8" s="117" t="str">
        <f>VLOOKUP(E8,VIP!$A$2:$O10652,8,FALSE)</f>
        <v>Si</v>
      </c>
      <c r="J8" s="117" t="str">
        <f>VLOOKUP(E8,VIP!$A$2:$O10602,8,FALSE)</f>
        <v>Si</v>
      </c>
      <c r="K8" s="117" t="str">
        <f>VLOOKUP(E8,VIP!$A$2:$O14176,6,0)</f>
        <v>NO</v>
      </c>
      <c r="L8" s="148" t="s">
        <v>2219</v>
      </c>
      <c r="M8" s="109" t="s">
        <v>2446</v>
      </c>
      <c r="N8" s="109" t="s">
        <v>2558</v>
      </c>
      <c r="O8" s="117" t="s">
        <v>2455</v>
      </c>
      <c r="P8" s="117"/>
      <c r="Q8" s="109" t="s">
        <v>2219</v>
      </c>
      <c r="R8" s="45"/>
      <c r="S8" s="87"/>
      <c r="T8" s="87"/>
      <c r="U8" s="87"/>
      <c r="V8" s="89"/>
      <c r="W8" s="75"/>
    </row>
    <row r="9" spans="1:23" ht="18" x14ac:dyDescent="0.25">
      <c r="A9" s="117" t="str">
        <f>VLOOKUP(E9,'LISTADO ATM'!$A$2:$C$898,3,0)</f>
        <v>DISTRITO NACIONAL</v>
      </c>
      <c r="B9" s="140">
        <v>3335923837</v>
      </c>
      <c r="C9" s="110">
        <v>44364.573171296295</v>
      </c>
      <c r="D9" s="110" t="s">
        <v>2180</v>
      </c>
      <c r="E9" s="136">
        <v>237</v>
      </c>
      <c r="F9" s="117" t="str">
        <f>VLOOKUP(E9,VIP!$A$2:$O13838,2,0)</f>
        <v>DRBR237</v>
      </c>
      <c r="G9" s="117" t="str">
        <f>VLOOKUP(E9,'LISTADO ATM'!$A$2:$B$897,2,0)</f>
        <v xml:space="preserve">ATM UNP Plaza Vásquez </v>
      </c>
      <c r="H9" s="117" t="str">
        <f>VLOOKUP(E9,VIP!$A$2:$O18701,7,FALSE)</f>
        <v>Si</v>
      </c>
      <c r="I9" s="117" t="str">
        <f>VLOOKUP(E9,VIP!$A$2:$O10666,8,FALSE)</f>
        <v>Si</v>
      </c>
      <c r="J9" s="117" t="str">
        <f>VLOOKUP(E9,VIP!$A$2:$O10616,8,FALSE)</f>
        <v>Si</v>
      </c>
      <c r="K9" s="117" t="str">
        <f>VLOOKUP(E9,VIP!$A$2:$O14190,6,0)</f>
        <v>SI</v>
      </c>
      <c r="L9" s="148" t="s">
        <v>2219</v>
      </c>
      <c r="M9" s="109" t="s">
        <v>2446</v>
      </c>
      <c r="N9" s="109" t="s">
        <v>2558</v>
      </c>
      <c r="O9" s="117" t="s">
        <v>2455</v>
      </c>
      <c r="P9" s="117"/>
      <c r="Q9" s="109" t="s">
        <v>2219</v>
      </c>
      <c r="R9" s="45"/>
      <c r="S9" s="87"/>
      <c r="T9" s="87"/>
      <c r="U9" s="87"/>
      <c r="V9" s="89"/>
      <c r="W9" s="75"/>
    </row>
    <row r="10" spans="1:23" ht="18" x14ac:dyDescent="0.25">
      <c r="A10" s="117" t="str">
        <f>VLOOKUP(E10,'LISTADO ATM'!$A$2:$C$898,3,0)</f>
        <v>DISTRITO NACIONAL</v>
      </c>
      <c r="B10" s="140">
        <v>3335923863</v>
      </c>
      <c r="C10" s="110">
        <v>44364.586064814815</v>
      </c>
      <c r="D10" s="110" t="s">
        <v>2180</v>
      </c>
      <c r="E10" s="136">
        <v>487</v>
      </c>
      <c r="F10" s="117" t="str">
        <f>VLOOKUP(E10,VIP!$A$2:$O13835,2,0)</f>
        <v>DRBR487</v>
      </c>
      <c r="G10" s="117" t="str">
        <f>VLOOKUP(E10,'LISTADO ATM'!$A$2:$B$897,2,0)</f>
        <v xml:space="preserve">ATM Olé Hainamosa </v>
      </c>
      <c r="H10" s="117" t="str">
        <f>VLOOKUP(E10,VIP!$A$2:$O18698,7,FALSE)</f>
        <v>Si</v>
      </c>
      <c r="I10" s="117" t="str">
        <f>VLOOKUP(E10,VIP!$A$2:$O10663,8,FALSE)</f>
        <v>Si</v>
      </c>
      <c r="J10" s="117" t="str">
        <f>VLOOKUP(E10,VIP!$A$2:$O10613,8,FALSE)</f>
        <v>Si</v>
      </c>
      <c r="K10" s="117" t="str">
        <f>VLOOKUP(E10,VIP!$A$2:$O14187,6,0)</f>
        <v>SI</v>
      </c>
      <c r="L10" s="148" t="s">
        <v>2219</v>
      </c>
      <c r="M10" s="109" t="s">
        <v>2446</v>
      </c>
      <c r="N10" s="109" t="s">
        <v>2558</v>
      </c>
      <c r="O10" s="117" t="s">
        <v>2455</v>
      </c>
      <c r="P10" s="117"/>
      <c r="Q10" s="109" t="s">
        <v>2219</v>
      </c>
      <c r="R10" s="45"/>
      <c r="S10" s="87"/>
      <c r="T10" s="87"/>
      <c r="U10" s="87"/>
      <c r="V10" s="89"/>
      <c r="W10" s="75"/>
    </row>
    <row r="11" spans="1:23" ht="18" x14ac:dyDescent="0.25">
      <c r="A11" s="117" t="str">
        <f>VLOOKUP(E11,'LISTADO ATM'!$A$2:$C$898,3,0)</f>
        <v>SUR</v>
      </c>
      <c r="B11" s="140">
        <v>3335924000</v>
      </c>
      <c r="C11" s="110">
        <v>44364.643206018518</v>
      </c>
      <c r="D11" s="110" t="s">
        <v>2180</v>
      </c>
      <c r="E11" s="136">
        <v>6</v>
      </c>
      <c r="F11" s="117" t="str">
        <f>VLOOKUP(E11,VIP!$A$2:$O13841,2,0)</f>
        <v>DRBR006</v>
      </c>
      <c r="G11" s="117" t="str">
        <f>VLOOKUP(E11,'LISTADO ATM'!$A$2:$B$897,2,0)</f>
        <v xml:space="preserve">ATM Plaza WAO San Juan </v>
      </c>
      <c r="H11" s="117" t="str">
        <f>VLOOKUP(E11,VIP!$A$2:$O18704,7,FALSE)</f>
        <v>N/A</v>
      </c>
      <c r="I11" s="117" t="str">
        <f>VLOOKUP(E11,VIP!$A$2:$O10669,8,FALSE)</f>
        <v>N/A</v>
      </c>
      <c r="J11" s="117" t="str">
        <f>VLOOKUP(E11,VIP!$A$2:$O10619,8,FALSE)</f>
        <v>N/A</v>
      </c>
      <c r="K11" s="117" t="str">
        <f>VLOOKUP(E11,VIP!$A$2:$O14193,6,0)</f>
        <v/>
      </c>
      <c r="L11" s="148" t="s">
        <v>2219</v>
      </c>
      <c r="M11" s="109" t="s">
        <v>2446</v>
      </c>
      <c r="N11" s="109" t="s">
        <v>2558</v>
      </c>
      <c r="O11" s="117" t="s">
        <v>2455</v>
      </c>
      <c r="P11" s="117"/>
      <c r="Q11" s="109" t="s">
        <v>2219</v>
      </c>
      <c r="R11" s="45"/>
      <c r="S11" s="87"/>
      <c r="T11" s="87"/>
      <c r="U11" s="87"/>
      <c r="V11" s="89"/>
      <c r="W11" s="75"/>
    </row>
    <row r="12" spans="1:23" ht="18" x14ac:dyDescent="0.25">
      <c r="A12" s="117" t="str">
        <f>VLOOKUP(E12,'LISTADO ATM'!$A$2:$C$898,3,0)</f>
        <v>SUR</v>
      </c>
      <c r="B12" s="140">
        <v>3335924216</v>
      </c>
      <c r="C12" s="110">
        <v>44364.713842592595</v>
      </c>
      <c r="D12" s="110" t="s">
        <v>2180</v>
      </c>
      <c r="E12" s="136">
        <v>5</v>
      </c>
      <c r="F12" s="117" t="str">
        <f>VLOOKUP(E12,VIP!$A$2:$O13841,2,0)</f>
        <v>DRBR005</v>
      </c>
      <c r="G12" s="117" t="str">
        <f>VLOOKUP(E12,'LISTADO ATM'!$A$2:$B$897,2,0)</f>
        <v>ATM Oficina Autoservicio Villa Ofelia (San Juan)</v>
      </c>
      <c r="H12" s="117" t="str">
        <f>VLOOKUP(E12,VIP!$A$2:$O18704,7,FALSE)</f>
        <v>Si</v>
      </c>
      <c r="I12" s="117" t="str">
        <f>VLOOKUP(E12,VIP!$A$2:$O10669,8,FALSE)</f>
        <v>Si</v>
      </c>
      <c r="J12" s="117" t="str">
        <f>VLOOKUP(E12,VIP!$A$2:$O10619,8,FALSE)</f>
        <v>Si</v>
      </c>
      <c r="K12" s="117" t="str">
        <f>VLOOKUP(E12,VIP!$A$2:$O14193,6,0)</f>
        <v>NO</v>
      </c>
      <c r="L12" s="148" t="s">
        <v>2219</v>
      </c>
      <c r="M12" s="109" t="s">
        <v>2446</v>
      </c>
      <c r="N12" s="109" t="s">
        <v>2453</v>
      </c>
      <c r="O12" s="117" t="s">
        <v>2455</v>
      </c>
      <c r="P12" s="117"/>
      <c r="Q12" s="109" t="s">
        <v>2219</v>
      </c>
      <c r="R12" s="45"/>
      <c r="S12" s="87"/>
      <c r="T12" s="87"/>
      <c r="U12" s="87"/>
      <c r="V12" s="89"/>
      <c r="W12" s="75"/>
    </row>
    <row r="13" spans="1:23" ht="18" x14ac:dyDescent="0.25">
      <c r="A13" s="117" t="str">
        <f>VLOOKUP(E13,'LISTADO ATM'!$A$2:$C$898,3,0)</f>
        <v>DISTRITO NACIONAL</v>
      </c>
      <c r="B13" s="140">
        <v>3335924309</v>
      </c>
      <c r="C13" s="110">
        <v>44364.817673611113</v>
      </c>
      <c r="D13" s="110" t="s">
        <v>2180</v>
      </c>
      <c r="E13" s="136">
        <v>722</v>
      </c>
      <c r="F13" s="117" t="str">
        <f>VLOOKUP(E13,VIP!$A$2:$O13826,2,0)</f>
        <v>DRBR393</v>
      </c>
      <c r="G13" s="117" t="str">
        <f>VLOOKUP(E13,'LISTADO ATM'!$A$2:$B$897,2,0)</f>
        <v xml:space="preserve">ATM Oficina Charles de Gaulle III </v>
      </c>
      <c r="H13" s="117" t="str">
        <f>VLOOKUP(E13,VIP!$A$2:$O18689,7,FALSE)</f>
        <v>Si</v>
      </c>
      <c r="I13" s="117" t="str">
        <f>VLOOKUP(E13,VIP!$A$2:$O10654,8,FALSE)</f>
        <v>Si</v>
      </c>
      <c r="J13" s="117" t="str">
        <f>VLOOKUP(E13,VIP!$A$2:$O10604,8,FALSE)</f>
        <v>Si</v>
      </c>
      <c r="K13" s="117" t="str">
        <f>VLOOKUP(E13,VIP!$A$2:$O14178,6,0)</f>
        <v>SI</v>
      </c>
      <c r="L13" s="148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  <c r="R13" s="45"/>
      <c r="S13" s="87"/>
      <c r="T13" s="87"/>
      <c r="U13" s="87"/>
      <c r="V13" s="89"/>
      <c r="W13" s="75"/>
    </row>
    <row r="14" spans="1:23" ht="18" x14ac:dyDescent="0.25">
      <c r="A14" s="117" t="str">
        <f>VLOOKUP(E14,'LISTADO ATM'!$A$2:$C$898,3,0)</f>
        <v>DISTRITO NACIONAL</v>
      </c>
      <c r="B14" s="140" t="s">
        <v>2577</v>
      </c>
      <c r="C14" s="110">
        <v>44365.425543981481</v>
      </c>
      <c r="D14" s="110" t="s">
        <v>2180</v>
      </c>
      <c r="E14" s="136">
        <v>542</v>
      </c>
      <c r="F14" s="117" t="str">
        <f>VLOOKUP(E14,VIP!$A$2:$O13849,2,0)</f>
        <v>DRBR542</v>
      </c>
      <c r="G14" s="117" t="str">
        <f>VLOOKUP(E14,'LISTADO ATM'!$A$2:$B$897,2,0)</f>
        <v>ATM S/M la Cadena Carretera Mella</v>
      </c>
      <c r="H14" s="117" t="str">
        <f>VLOOKUP(E14,VIP!$A$2:$O18712,7,FALSE)</f>
        <v>NO</v>
      </c>
      <c r="I14" s="117" t="str">
        <f>VLOOKUP(E14,VIP!$A$2:$O10677,8,FALSE)</f>
        <v>SI</v>
      </c>
      <c r="J14" s="117" t="str">
        <f>VLOOKUP(E14,VIP!$A$2:$O10627,8,FALSE)</f>
        <v>SI</v>
      </c>
      <c r="K14" s="117" t="str">
        <f>VLOOKUP(E14,VIP!$A$2:$O14201,6,0)</f>
        <v>NO</v>
      </c>
      <c r="L14" s="148" t="s">
        <v>2219</v>
      </c>
      <c r="M14" s="109" t="s">
        <v>2446</v>
      </c>
      <c r="N14" s="109" t="s">
        <v>2453</v>
      </c>
      <c r="O14" s="117" t="s">
        <v>2455</v>
      </c>
      <c r="P14" s="117"/>
      <c r="Q14" s="109" t="s">
        <v>2219</v>
      </c>
      <c r="R14" s="45"/>
      <c r="S14" s="87"/>
      <c r="T14" s="87"/>
      <c r="U14" s="87"/>
      <c r="V14" s="89"/>
      <c r="W14" s="75"/>
    </row>
    <row r="15" spans="1:23" ht="18" x14ac:dyDescent="0.25">
      <c r="A15" s="117" t="str">
        <f>VLOOKUP(E15,'LISTADO ATM'!$A$2:$C$898,3,0)</f>
        <v>DISTRITO NACIONAL</v>
      </c>
      <c r="B15" s="140" t="s">
        <v>2582</v>
      </c>
      <c r="C15" s="110">
        <v>44365.562743055554</v>
      </c>
      <c r="D15" s="110" t="s">
        <v>2181</v>
      </c>
      <c r="E15" s="136">
        <v>348</v>
      </c>
      <c r="F15" s="117" t="e">
        <f>VLOOKUP(E15,VIP!$A$2:$O13861,2,0)</f>
        <v>#N/A</v>
      </c>
      <c r="G15" s="117" t="str">
        <f>VLOOKUP(E15,'LISTADO ATM'!$A$2:$B$897,2,0)</f>
        <v>ATM VILLA FLORES</v>
      </c>
      <c r="H15" s="117" t="e">
        <f>VLOOKUP(E15,VIP!$A$2:$O18724,7,FALSE)</f>
        <v>#N/A</v>
      </c>
      <c r="I15" s="117" t="e">
        <f>VLOOKUP(E15,VIP!$A$2:$O10689,8,FALSE)</f>
        <v>#N/A</v>
      </c>
      <c r="J15" s="117" t="e">
        <f>VLOOKUP(E15,VIP!$A$2:$O10639,8,FALSE)</f>
        <v>#N/A</v>
      </c>
      <c r="K15" s="117" t="e">
        <f>VLOOKUP(E15,VIP!$A$2:$O14213,6,0)</f>
        <v>#N/A</v>
      </c>
      <c r="L15" s="148" t="s">
        <v>2219</v>
      </c>
      <c r="M15" s="109" t="s">
        <v>2446</v>
      </c>
      <c r="N15" s="109" t="s">
        <v>2453</v>
      </c>
      <c r="O15" s="117" t="s">
        <v>2567</v>
      </c>
      <c r="P15" s="117"/>
      <c r="Q15" s="109" t="s">
        <v>2219</v>
      </c>
      <c r="R15" s="45"/>
      <c r="S15" s="87"/>
      <c r="T15" s="87"/>
      <c r="U15" s="87"/>
      <c r="V15" s="89"/>
      <c r="W15" s="75"/>
    </row>
    <row r="16" spans="1:23" ht="18" x14ac:dyDescent="0.25">
      <c r="A16" s="117" t="str">
        <f>VLOOKUP(E16,'LISTADO ATM'!$A$2:$C$898,3,0)</f>
        <v>DISTRITO NACIONAL</v>
      </c>
      <c r="B16" s="140" t="s">
        <v>2590</v>
      </c>
      <c r="C16" s="110">
        <v>44365.636759259258</v>
      </c>
      <c r="D16" s="110" t="s">
        <v>2180</v>
      </c>
      <c r="E16" s="136">
        <v>35</v>
      </c>
      <c r="F16" s="117" t="str">
        <f>VLOOKUP(E16,VIP!$A$2:$O13881,2,0)</f>
        <v>DRBR035</v>
      </c>
      <c r="G16" s="117" t="str">
        <f>VLOOKUP(E16,'LISTADO ATM'!$A$2:$B$897,2,0)</f>
        <v xml:space="preserve">ATM Dirección General de Aduanas I </v>
      </c>
      <c r="H16" s="117" t="str">
        <f>VLOOKUP(E16,VIP!$A$2:$O18744,7,FALSE)</f>
        <v>Si</v>
      </c>
      <c r="I16" s="117" t="str">
        <f>VLOOKUP(E16,VIP!$A$2:$O10709,8,FALSE)</f>
        <v>Si</v>
      </c>
      <c r="J16" s="117" t="str">
        <f>VLOOKUP(E16,VIP!$A$2:$O10659,8,FALSE)</f>
        <v>Si</v>
      </c>
      <c r="K16" s="117" t="str">
        <f>VLOOKUP(E16,VIP!$A$2:$O14233,6,0)</f>
        <v>NO</v>
      </c>
      <c r="L16" s="148" t="s">
        <v>2219</v>
      </c>
      <c r="M16" s="109" t="s">
        <v>2446</v>
      </c>
      <c r="N16" s="109" t="s">
        <v>2453</v>
      </c>
      <c r="O16" s="117" t="s">
        <v>2455</v>
      </c>
      <c r="P16" s="117"/>
      <c r="Q16" s="109" t="s">
        <v>2219</v>
      </c>
      <c r="R16" s="45"/>
      <c r="S16" s="87"/>
      <c r="T16" s="87"/>
      <c r="U16" s="87"/>
      <c r="V16" s="89"/>
      <c r="W16" s="75"/>
    </row>
    <row r="17" spans="1:23" ht="18" x14ac:dyDescent="0.25">
      <c r="A17" s="117" t="str">
        <f>VLOOKUP(E17,'LISTADO ATM'!$A$2:$C$898,3,0)</f>
        <v>DISTRITO NACIONAL</v>
      </c>
      <c r="B17" s="140" t="s">
        <v>2589</v>
      </c>
      <c r="C17" s="110">
        <v>44365.639699074076</v>
      </c>
      <c r="D17" s="110" t="s">
        <v>2180</v>
      </c>
      <c r="E17" s="136">
        <v>902</v>
      </c>
      <c r="F17" s="117" t="str">
        <f>VLOOKUP(E17,VIP!$A$2:$O13880,2,0)</f>
        <v>DRBR16A</v>
      </c>
      <c r="G17" s="117" t="str">
        <f>VLOOKUP(E17,'LISTADO ATM'!$A$2:$B$897,2,0)</f>
        <v xml:space="preserve">ATM Oficina Plaza Florida </v>
      </c>
      <c r="H17" s="117" t="str">
        <f>VLOOKUP(E17,VIP!$A$2:$O18743,7,FALSE)</f>
        <v>Si</v>
      </c>
      <c r="I17" s="117" t="str">
        <f>VLOOKUP(E17,VIP!$A$2:$O10708,8,FALSE)</f>
        <v>Si</v>
      </c>
      <c r="J17" s="117" t="str">
        <f>VLOOKUP(E17,VIP!$A$2:$O10658,8,FALSE)</f>
        <v>Si</v>
      </c>
      <c r="K17" s="117" t="str">
        <f>VLOOKUP(E17,VIP!$A$2:$O14232,6,0)</f>
        <v>NO</v>
      </c>
      <c r="L17" s="148" t="s">
        <v>2219</v>
      </c>
      <c r="M17" s="109" t="s">
        <v>2446</v>
      </c>
      <c r="N17" s="109" t="s">
        <v>2453</v>
      </c>
      <c r="O17" s="117" t="s">
        <v>2455</v>
      </c>
      <c r="P17" s="117"/>
      <c r="Q17" s="109" t="s">
        <v>2219</v>
      </c>
      <c r="R17" s="45"/>
      <c r="S17" s="87"/>
      <c r="T17" s="87"/>
      <c r="U17" s="87"/>
      <c r="V17" s="89"/>
      <c r="W17" s="75"/>
    </row>
    <row r="18" spans="1:23" ht="18" x14ac:dyDescent="0.25">
      <c r="A18" s="117" t="str">
        <f>VLOOKUP(E18,'LISTADO ATM'!$A$2:$C$898,3,0)</f>
        <v>DISTRITO NACIONAL</v>
      </c>
      <c r="B18" s="140" t="s">
        <v>2612</v>
      </c>
      <c r="C18" s="110">
        <v>44365.716793981483</v>
      </c>
      <c r="D18" s="110" t="s">
        <v>2180</v>
      </c>
      <c r="E18" s="136">
        <v>560</v>
      </c>
      <c r="F18" s="117" t="str">
        <f>VLOOKUP(E18,VIP!$A$2:$O13895,2,0)</f>
        <v>DRBR229</v>
      </c>
      <c r="G18" s="117" t="str">
        <f>VLOOKUP(E18,'LISTADO ATM'!$A$2:$B$897,2,0)</f>
        <v xml:space="preserve">ATM Junta Central Electoral </v>
      </c>
      <c r="H18" s="117" t="str">
        <f>VLOOKUP(E18,VIP!$A$2:$O18758,7,FALSE)</f>
        <v>Si</v>
      </c>
      <c r="I18" s="117" t="str">
        <f>VLOOKUP(E18,VIP!$A$2:$O10723,8,FALSE)</f>
        <v>Si</v>
      </c>
      <c r="J18" s="117" t="str">
        <f>VLOOKUP(E18,VIP!$A$2:$O10673,8,FALSE)</f>
        <v>Si</v>
      </c>
      <c r="K18" s="117" t="str">
        <f>VLOOKUP(E18,VIP!$A$2:$O14247,6,0)</f>
        <v>SI</v>
      </c>
      <c r="L18" s="148" t="s">
        <v>2219</v>
      </c>
      <c r="M18" s="109" t="s">
        <v>2446</v>
      </c>
      <c r="N18" s="109" t="s">
        <v>2453</v>
      </c>
      <c r="O18" s="117" t="s">
        <v>2455</v>
      </c>
      <c r="P18" s="117"/>
      <c r="Q18" s="109" t="s">
        <v>2219</v>
      </c>
      <c r="R18" s="45"/>
      <c r="S18" s="87"/>
      <c r="T18" s="87"/>
      <c r="U18" s="87"/>
      <c r="V18" s="89"/>
      <c r="W18" s="75"/>
    </row>
    <row r="19" spans="1:23" ht="18" x14ac:dyDescent="0.25">
      <c r="A19" s="117" t="str">
        <f>VLOOKUP(E19,'LISTADO ATM'!$A$2:$C$898,3,0)</f>
        <v>ESTE</v>
      </c>
      <c r="B19" s="140" t="s">
        <v>2609</v>
      </c>
      <c r="C19" s="110">
        <v>44365.767557870371</v>
      </c>
      <c r="D19" s="110" t="s">
        <v>2180</v>
      </c>
      <c r="E19" s="136">
        <v>609</v>
      </c>
      <c r="F19" s="117" t="str">
        <f>VLOOKUP(E19,VIP!$A$2:$O13892,2,0)</f>
        <v>DRBR120</v>
      </c>
      <c r="G19" s="117" t="str">
        <f>VLOOKUP(E19,'LISTADO ATM'!$A$2:$B$897,2,0)</f>
        <v xml:space="preserve">ATM S/M Jumbo (San Pedro) </v>
      </c>
      <c r="H19" s="117" t="str">
        <f>VLOOKUP(E19,VIP!$A$2:$O18755,7,FALSE)</f>
        <v>Si</v>
      </c>
      <c r="I19" s="117" t="str">
        <f>VLOOKUP(E19,VIP!$A$2:$O10720,8,FALSE)</f>
        <v>Si</v>
      </c>
      <c r="J19" s="117" t="str">
        <f>VLOOKUP(E19,VIP!$A$2:$O10670,8,FALSE)</f>
        <v>Si</v>
      </c>
      <c r="K19" s="117" t="str">
        <f>VLOOKUP(E19,VIP!$A$2:$O14244,6,0)</f>
        <v>NO</v>
      </c>
      <c r="L19" s="148" t="s">
        <v>2219</v>
      </c>
      <c r="M19" s="109" t="s">
        <v>2446</v>
      </c>
      <c r="N19" s="109" t="s">
        <v>2453</v>
      </c>
      <c r="O19" s="117" t="s">
        <v>2455</v>
      </c>
      <c r="P19" s="117"/>
      <c r="Q19" s="109" t="s">
        <v>2219</v>
      </c>
      <c r="R19" s="45"/>
      <c r="S19" s="87"/>
      <c r="T19" s="87"/>
      <c r="U19" s="87"/>
      <c r="V19" s="89"/>
      <c r="W19" s="75"/>
    </row>
    <row r="20" spans="1:23" ht="18" x14ac:dyDescent="0.25">
      <c r="A20" s="117" t="str">
        <f>VLOOKUP(E20,'LISTADO ATM'!$A$2:$C$898,3,0)</f>
        <v>NORTE</v>
      </c>
      <c r="B20" s="140" t="s">
        <v>2608</v>
      </c>
      <c r="C20" s="110">
        <v>44365.768067129633</v>
      </c>
      <c r="D20" s="110" t="s">
        <v>2181</v>
      </c>
      <c r="E20" s="136">
        <v>4</v>
      </c>
      <c r="F20" s="117" t="str">
        <f>VLOOKUP(E20,VIP!$A$2:$O13891,2,0)</f>
        <v>DRBR004</v>
      </c>
      <c r="G20" s="117" t="str">
        <f>VLOOKUP(E20,'LISTADO ATM'!$A$2:$B$897,2,0)</f>
        <v>ATM Avenida Rivas</v>
      </c>
      <c r="H20" s="117" t="str">
        <f>VLOOKUP(E20,VIP!$A$2:$O18754,7,FALSE)</f>
        <v>Si</v>
      </c>
      <c r="I20" s="117" t="str">
        <f>VLOOKUP(E20,VIP!$A$2:$O10719,8,FALSE)</f>
        <v>Si</v>
      </c>
      <c r="J20" s="117" t="str">
        <f>VLOOKUP(E20,VIP!$A$2:$O10669,8,FALSE)</f>
        <v>Si</v>
      </c>
      <c r="K20" s="117" t="str">
        <f>VLOOKUP(E20,VIP!$A$2:$O14243,6,0)</f>
        <v>NO</v>
      </c>
      <c r="L20" s="148" t="s">
        <v>2219</v>
      </c>
      <c r="M20" s="109" t="s">
        <v>2446</v>
      </c>
      <c r="N20" s="109" t="s">
        <v>2453</v>
      </c>
      <c r="O20" s="117" t="s">
        <v>2567</v>
      </c>
      <c r="P20" s="117"/>
      <c r="Q20" s="109" t="s">
        <v>2219</v>
      </c>
      <c r="R20" s="45"/>
      <c r="S20" s="87"/>
      <c r="T20" s="87"/>
      <c r="U20" s="87"/>
      <c r="V20" s="89"/>
      <c r="W20" s="75"/>
    </row>
    <row r="21" spans="1:23" ht="18" x14ac:dyDescent="0.25">
      <c r="A21" s="117" t="str">
        <f>VLOOKUP(E21,'LISTADO ATM'!$A$2:$C$898,3,0)</f>
        <v>ESTE</v>
      </c>
      <c r="B21" s="140" t="s">
        <v>2607</v>
      </c>
      <c r="C21" s="110">
        <v>44365.768622685187</v>
      </c>
      <c r="D21" s="110" t="s">
        <v>2180</v>
      </c>
      <c r="E21" s="136">
        <v>433</v>
      </c>
      <c r="F21" s="117" t="str">
        <f>VLOOKUP(E21,VIP!$A$2:$O13890,2,0)</f>
        <v>DRBR433</v>
      </c>
      <c r="G21" s="117" t="str">
        <f>VLOOKUP(E21,'LISTADO ATM'!$A$2:$B$897,2,0)</f>
        <v xml:space="preserve">ATM Centro Comercial Las Canas (Cap Cana) </v>
      </c>
      <c r="H21" s="117" t="str">
        <f>VLOOKUP(E21,VIP!$A$2:$O18753,7,FALSE)</f>
        <v>Si</v>
      </c>
      <c r="I21" s="117" t="str">
        <f>VLOOKUP(E21,VIP!$A$2:$O10718,8,FALSE)</f>
        <v>Si</v>
      </c>
      <c r="J21" s="117" t="str">
        <f>VLOOKUP(E21,VIP!$A$2:$O10668,8,FALSE)</f>
        <v>Si</v>
      </c>
      <c r="K21" s="117" t="str">
        <f>VLOOKUP(E21,VIP!$A$2:$O14242,6,0)</f>
        <v>NO</v>
      </c>
      <c r="L21" s="148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  <c r="R21" s="45"/>
      <c r="S21" s="87"/>
      <c r="T21" s="87"/>
      <c r="U21" s="87"/>
      <c r="V21" s="89"/>
      <c r="W21" s="75"/>
    </row>
    <row r="22" spans="1:23" ht="18" x14ac:dyDescent="0.25">
      <c r="A22" s="117" t="str">
        <f>VLOOKUP(E22,'LISTADO ATM'!$A$2:$C$898,3,0)</f>
        <v>DISTRITO NACIONAL</v>
      </c>
      <c r="B22" s="140" t="s">
        <v>2599</v>
      </c>
      <c r="C22" s="110">
        <v>44365.796030092592</v>
      </c>
      <c r="D22" s="110" t="s">
        <v>2180</v>
      </c>
      <c r="E22" s="136">
        <v>146</v>
      </c>
      <c r="F22" s="117" t="str">
        <f>VLOOKUP(E22,VIP!$A$2:$O13881,2,0)</f>
        <v>DRBR146</v>
      </c>
      <c r="G22" s="117" t="str">
        <f>VLOOKUP(E22,'LISTADO ATM'!$A$2:$B$897,2,0)</f>
        <v xml:space="preserve">ATM Tribunal Superior Constitucional </v>
      </c>
      <c r="H22" s="117" t="str">
        <f>VLOOKUP(E22,VIP!$A$2:$O18744,7,FALSE)</f>
        <v>Si</v>
      </c>
      <c r="I22" s="117" t="str">
        <f>VLOOKUP(E22,VIP!$A$2:$O10709,8,FALSE)</f>
        <v>Si</v>
      </c>
      <c r="J22" s="117" t="str">
        <f>VLOOKUP(E22,VIP!$A$2:$O10659,8,FALSE)</f>
        <v>Si</v>
      </c>
      <c r="K22" s="117" t="str">
        <f>VLOOKUP(E22,VIP!$A$2:$O14233,6,0)</f>
        <v>NO</v>
      </c>
      <c r="L22" s="148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23" ht="18" x14ac:dyDescent="0.25">
      <c r="A23" s="117" t="str">
        <f>VLOOKUP(E23,'LISTADO ATM'!$A$2:$C$898,3,0)</f>
        <v>DISTRITO NACIONAL</v>
      </c>
      <c r="B23" s="140" t="s">
        <v>2597</v>
      </c>
      <c r="C23" s="110">
        <v>44365.796435185184</v>
      </c>
      <c r="D23" s="110" t="s">
        <v>2180</v>
      </c>
      <c r="E23" s="136">
        <v>473</v>
      </c>
      <c r="F23" s="117" t="str">
        <f>VLOOKUP(E23,VIP!$A$2:$O13879,2,0)</f>
        <v>DRBR473</v>
      </c>
      <c r="G23" s="117" t="str">
        <f>VLOOKUP(E23,'LISTADO ATM'!$A$2:$B$897,2,0)</f>
        <v xml:space="preserve">ATM Oficina Carrefour II </v>
      </c>
      <c r="H23" s="117" t="str">
        <f>VLOOKUP(E23,VIP!$A$2:$O18742,7,FALSE)</f>
        <v>Si</v>
      </c>
      <c r="I23" s="117" t="str">
        <f>VLOOKUP(E23,VIP!$A$2:$O10707,8,FALSE)</f>
        <v>Si</v>
      </c>
      <c r="J23" s="117" t="str">
        <f>VLOOKUP(E23,VIP!$A$2:$O10657,8,FALSE)</f>
        <v>Si</v>
      </c>
      <c r="K23" s="117" t="str">
        <f>VLOOKUP(E23,VIP!$A$2:$O14231,6,0)</f>
        <v>NO</v>
      </c>
      <c r="L23" s="148" t="s">
        <v>2219</v>
      </c>
      <c r="M23" s="109" t="s">
        <v>2446</v>
      </c>
      <c r="N23" s="109" t="s">
        <v>2453</v>
      </c>
      <c r="O23" s="117" t="s">
        <v>2455</v>
      </c>
      <c r="P23" s="117"/>
      <c r="Q23" s="109" t="s">
        <v>2219</v>
      </c>
    </row>
    <row r="24" spans="1:23" ht="18" x14ac:dyDescent="0.25">
      <c r="A24" s="117" t="str">
        <f>VLOOKUP(E24,'LISTADO ATM'!$A$2:$C$898,3,0)</f>
        <v>NORTE</v>
      </c>
      <c r="B24" s="140" t="s">
        <v>2596</v>
      </c>
      <c r="C24" s="110">
        <v>44365.797071759262</v>
      </c>
      <c r="D24" s="110" t="s">
        <v>2181</v>
      </c>
      <c r="E24" s="136">
        <v>138</v>
      </c>
      <c r="F24" s="117" t="str">
        <f>VLOOKUP(E24,VIP!$A$2:$O13878,2,0)</f>
        <v>DRBR138</v>
      </c>
      <c r="G24" s="117" t="str">
        <f>VLOOKUP(E24,'LISTADO ATM'!$A$2:$B$897,2,0)</f>
        <v xml:space="preserve">ATM UNP Fantino </v>
      </c>
      <c r="H24" s="117" t="str">
        <f>VLOOKUP(E24,VIP!$A$2:$O18741,7,FALSE)</f>
        <v>Si</v>
      </c>
      <c r="I24" s="117" t="str">
        <f>VLOOKUP(E24,VIP!$A$2:$O10706,8,FALSE)</f>
        <v>Si</v>
      </c>
      <c r="J24" s="117" t="str">
        <f>VLOOKUP(E24,VIP!$A$2:$O10656,8,FALSE)</f>
        <v>Si</v>
      </c>
      <c r="K24" s="117" t="str">
        <f>VLOOKUP(E24,VIP!$A$2:$O14230,6,0)</f>
        <v>NO</v>
      </c>
      <c r="L24" s="148" t="s">
        <v>2219</v>
      </c>
      <c r="M24" s="109" t="s">
        <v>2446</v>
      </c>
      <c r="N24" s="109" t="s">
        <v>2453</v>
      </c>
      <c r="O24" s="117" t="s">
        <v>2567</v>
      </c>
      <c r="P24" s="117"/>
      <c r="Q24" s="109" t="s">
        <v>2219</v>
      </c>
    </row>
    <row r="25" spans="1:23" ht="18" x14ac:dyDescent="0.25">
      <c r="A25" s="117" t="str">
        <f>VLOOKUP(E25,'LISTADO ATM'!$A$2:$C$898,3,0)</f>
        <v>DISTRITO NACIONAL</v>
      </c>
      <c r="B25" s="140" t="s">
        <v>2595</v>
      </c>
      <c r="C25" s="110">
        <v>44365.797731481478</v>
      </c>
      <c r="D25" s="110" t="s">
        <v>2180</v>
      </c>
      <c r="E25" s="136">
        <v>490</v>
      </c>
      <c r="F25" s="117" t="str">
        <f>VLOOKUP(E25,VIP!$A$2:$O13877,2,0)</f>
        <v>DRBR490</v>
      </c>
      <c r="G25" s="117" t="str">
        <f>VLOOKUP(E25,'LISTADO ATM'!$A$2:$B$897,2,0)</f>
        <v xml:space="preserve">ATM Hospital Ney Arias Lora </v>
      </c>
      <c r="H25" s="117" t="str">
        <f>VLOOKUP(E25,VIP!$A$2:$O18740,7,FALSE)</f>
        <v>Si</v>
      </c>
      <c r="I25" s="117" t="str">
        <f>VLOOKUP(E25,VIP!$A$2:$O10705,8,FALSE)</f>
        <v>Si</v>
      </c>
      <c r="J25" s="117" t="str">
        <f>VLOOKUP(E25,VIP!$A$2:$O10655,8,FALSE)</f>
        <v>Si</v>
      </c>
      <c r="K25" s="117" t="str">
        <f>VLOOKUP(E25,VIP!$A$2:$O14229,6,0)</f>
        <v>NO</v>
      </c>
      <c r="L25" s="148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</row>
    <row r="26" spans="1:23" ht="18" x14ac:dyDescent="0.25">
      <c r="A26" s="117" t="str">
        <f>VLOOKUP(E26,'LISTADO ATM'!$A$2:$C$898,3,0)</f>
        <v>NORTE</v>
      </c>
      <c r="B26" s="140" t="s">
        <v>2594</v>
      </c>
      <c r="C26" s="110">
        <v>44365.798263888886</v>
      </c>
      <c r="D26" s="110" t="s">
        <v>2181</v>
      </c>
      <c r="E26" s="136">
        <v>40</v>
      </c>
      <c r="F26" s="117" t="str">
        <f>VLOOKUP(E26,VIP!$A$2:$O13876,2,0)</f>
        <v>DRBR040</v>
      </c>
      <c r="G26" s="117" t="str">
        <f>VLOOKUP(E26,'LISTADO ATM'!$A$2:$B$897,2,0)</f>
        <v xml:space="preserve">ATM Oficina El Puñal </v>
      </c>
      <c r="H26" s="117" t="str">
        <f>VLOOKUP(E26,VIP!$A$2:$O18739,7,FALSE)</f>
        <v>Si</v>
      </c>
      <c r="I26" s="117" t="str">
        <f>VLOOKUP(E26,VIP!$A$2:$O10704,8,FALSE)</f>
        <v>Si</v>
      </c>
      <c r="J26" s="117" t="str">
        <f>VLOOKUP(E26,VIP!$A$2:$O10654,8,FALSE)</f>
        <v>Si</v>
      </c>
      <c r="K26" s="117" t="str">
        <f>VLOOKUP(E26,VIP!$A$2:$O14228,6,0)</f>
        <v>NO</v>
      </c>
      <c r="L26" s="148" t="s">
        <v>2219</v>
      </c>
      <c r="M26" s="109" t="s">
        <v>2446</v>
      </c>
      <c r="N26" s="109" t="s">
        <v>2453</v>
      </c>
      <c r="O26" s="117" t="s">
        <v>2567</v>
      </c>
      <c r="P26" s="117"/>
      <c r="Q26" s="109" t="s">
        <v>2219</v>
      </c>
    </row>
    <row r="27" spans="1:23" ht="18" x14ac:dyDescent="0.25">
      <c r="A27" s="117" t="str">
        <f>VLOOKUP(E27,'LISTADO ATM'!$A$2:$C$898,3,0)</f>
        <v>NORTE</v>
      </c>
      <c r="B27" s="140" t="s">
        <v>2635</v>
      </c>
      <c r="C27" s="110">
        <v>44366.091319444444</v>
      </c>
      <c r="D27" s="110" t="s">
        <v>2181</v>
      </c>
      <c r="E27" s="136">
        <v>854</v>
      </c>
      <c r="F27" s="117" t="str">
        <f>VLOOKUP(E27,VIP!$A$2:$O13879,2,0)</f>
        <v>DRBR854</v>
      </c>
      <c r="G27" s="117" t="str">
        <f>VLOOKUP(E27,'LISTADO ATM'!$A$2:$B$897,2,0)</f>
        <v xml:space="preserve">ATM Centro Comercial Blanco Batista </v>
      </c>
      <c r="H27" s="117" t="str">
        <f>VLOOKUP(E27,VIP!$A$2:$O18742,7,FALSE)</f>
        <v>Si</v>
      </c>
      <c r="I27" s="117" t="str">
        <f>VLOOKUP(E27,VIP!$A$2:$O10707,8,FALSE)</f>
        <v>Si</v>
      </c>
      <c r="J27" s="117" t="str">
        <f>VLOOKUP(E27,VIP!$A$2:$O10657,8,FALSE)</f>
        <v>Si</v>
      </c>
      <c r="K27" s="117" t="str">
        <f>VLOOKUP(E27,VIP!$A$2:$O14231,6,0)</f>
        <v>NO</v>
      </c>
      <c r="L27" s="148" t="s">
        <v>2219</v>
      </c>
      <c r="M27" s="109" t="s">
        <v>2446</v>
      </c>
      <c r="N27" s="109" t="s">
        <v>2453</v>
      </c>
      <c r="O27" s="117" t="s">
        <v>2633</v>
      </c>
      <c r="P27" s="117"/>
      <c r="Q27" s="109" t="s">
        <v>2219</v>
      </c>
    </row>
    <row r="28" spans="1:23" ht="18" x14ac:dyDescent="0.25">
      <c r="A28" s="117" t="str">
        <f>VLOOKUP(E28,'LISTADO ATM'!$A$2:$C$898,3,0)</f>
        <v>DISTRITO NACIONAL</v>
      </c>
      <c r="B28" s="140">
        <v>3335910002</v>
      </c>
      <c r="C28" s="110">
        <v>44351.65902777778</v>
      </c>
      <c r="D28" s="110" t="s">
        <v>2180</v>
      </c>
      <c r="E28" s="136">
        <v>744</v>
      </c>
      <c r="F28" s="117" t="str">
        <f>VLOOKUP(E28,VIP!$A$2:$O13694,2,0)</f>
        <v>DRBR289</v>
      </c>
      <c r="G28" s="117" t="str">
        <f>VLOOKUP(E28,'LISTADO ATM'!$A$2:$B$897,2,0)</f>
        <v xml:space="preserve">ATM Multicentro La Sirena Venezuela </v>
      </c>
      <c r="H28" s="117" t="str">
        <f>VLOOKUP(E28,VIP!$A$2:$O18557,7,FALSE)</f>
        <v>Si</v>
      </c>
      <c r="I28" s="117" t="str">
        <f>VLOOKUP(E28,VIP!$A$2:$O10522,8,FALSE)</f>
        <v>Si</v>
      </c>
      <c r="J28" s="117" t="str">
        <f>VLOOKUP(E28,VIP!$A$2:$O10472,8,FALSE)</f>
        <v>Si</v>
      </c>
      <c r="K28" s="117" t="str">
        <f>VLOOKUP(E28,VIP!$A$2:$O14046,6,0)</f>
        <v>SI</v>
      </c>
      <c r="L28" s="110" t="s">
        <v>2245</v>
      </c>
      <c r="M28" s="109" t="s">
        <v>2446</v>
      </c>
      <c r="N28" s="109" t="s">
        <v>2558</v>
      </c>
      <c r="O28" s="117" t="s">
        <v>2455</v>
      </c>
      <c r="P28" s="109"/>
      <c r="Q28" s="116" t="s">
        <v>2245</v>
      </c>
    </row>
    <row r="29" spans="1:23" ht="18" x14ac:dyDescent="0.25">
      <c r="A29" s="117" t="str">
        <f>VLOOKUP(E29,'LISTADO ATM'!$A$2:$C$898,3,0)</f>
        <v>DISTRITO NACIONAL</v>
      </c>
      <c r="B29" s="140">
        <v>3335920397</v>
      </c>
      <c r="C29" s="110">
        <v>44362.423842592594</v>
      </c>
      <c r="D29" s="110" t="s">
        <v>2180</v>
      </c>
      <c r="E29" s="136">
        <v>961</v>
      </c>
      <c r="F29" s="117" t="str">
        <f>VLOOKUP(E29,VIP!$A$2:$O13818,2,0)</f>
        <v>DRBR03H</v>
      </c>
      <c r="G29" s="117" t="str">
        <f>VLOOKUP(E29,'LISTADO ATM'!$A$2:$B$897,2,0)</f>
        <v xml:space="preserve">ATM Listín Diario </v>
      </c>
      <c r="H29" s="117" t="str">
        <f>VLOOKUP(E29,VIP!$A$2:$O18681,7,FALSE)</f>
        <v>Si</v>
      </c>
      <c r="I29" s="117" t="str">
        <f>VLOOKUP(E29,VIP!$A$2:$O10646,8,FALSE)</f>
        <v>Si</v>
      </c>
      <c r="J29" s="117" t="str">
        <f>VLOOKUP(E29,VIP!$A$2:$O10596,8,FALSE)</f>
        <v>Si</v>
      </c>
      <c r="K29" s="117" t="str">
        <f>VLOOKUP(E29,VIP!$A$2:$O14170,6,0)</f>
        <v>NO</v>
      </c>
      <c r="L29" s="148" t="s">
        <v>2245</v>
      </c>
      <c r="M29" s="109" t="s">
        <v>2446</v>
      </c>
      <c r="N29" s="109" t="s">
        <v>2558</v>
      </c>
      <c r="O29" s="117" t="s">
        <v>2455</v>
      </c>
      <c r="P29" s="117"/>
      <c r="Q29" s="109" t="s">
        <v>2245</v>
      </c>
    </row>
    <row r="30" spans="1:23" ht="18" x14ac:dyDescent="0.25">
      <c r="A30" s="117" t="str">
        <f>VLOOKUP(E30,'LISTADO ATM'!$A$2:$C$898,3,0)</f>
        <v>DISTRITO NACIONAL</v>
      </c>
      <c r="B30" s="140">
        <v>3335920777</v>
      </c>
      <c r="C30" s="110">
        <v>44362.50141203704</v>
      </c>
      <c r="D30" s="110" t="s">
        <v>2180</v>
      </c>
      <c r="E30" s="136">
        <v>909</v>
      </c>
      <c r="F30" s="117" t="str">
        <f>VLOOKUP(E30,VIP!$A$2:$O13798,2,0)</f>
        <v>DRBR01A</v>
      </c>
      <c r="G30" s="117" t="str">
        <f>VLOOKUP(E30,'LISTADO ATM'!$A$2:$B$897,2,0)</f>
        <v xml:space="preserve">ATM UNP UASD </v>
      </c>
      <c r="H30" s="117" t="str">
        <f>VLOOKUP(E30,VIP!$A$2:$O18661,7,FALSE)</f>
        <v>Si</v>
      </c>
      <c r="I30" s="117" t="str">
        <f>VLOOKUP(E30,VIP!$A$2:$O10626,8,FALSE)</f>
        <v>Si</v>
      </c>
      <c r="J30" s="117" t="str">
        <f>VLOOKUP(E30,VIP!$A$2:$O10576,8,FALSE)</f>
        <v>Si</v>
      </c>
      <c r="K30" s="117" t="str">
        <f>VLOOKUP(E30,VIP!$A$2:$O14150,6,0)</f>
        <v>SI</v>
      </c>
      <c r="L30" s="148" t="s">
        <v>2245</v>
      </c>
      <c r="M30" s="109" t="s">
        <v>2446</v>
      </c>
      <c r="N30" s="109" t="s">
        <v>2558</v>
      </c>
      <c r="O30" s="117" t="s">
        <v>2455</v>
      </c>
      <c r="P30" s="117"/>
      <c r="Q30" s="109" t="s">
        <v>2245</v>
      </c>
    </row>
    <row r="31" spans="1:23" ht="18" x14ac:dyDescent="0.25">
      <c r="A31" s="117" t="str">
        <f>VLOOKUP(E31,'LISTADO ATM'!$A$2:$C$898,3,0)</f>
        <v>DISTRITO NACIONAL</v>
      </c>
      <c r="B31" s="140">
        <v>3335924344</v>
      </c>
      <c r="C31" s="110">
        <v>44365.240613425929</v>
      </c>
      <c r="D31" s="110" t="s">
        <v>2180</v>
      </c>
      <c r="E31" s="136">
        <v>547</v>
      </c>
      <c r="F31" s="117" t="str">
        <f>VLOOKUP(E31,VIP!$A$2:$O13825,2,0)</f>
        <v>DRBR16B</v>
      </c>
      <c r="G31" s="117" t="str">
        <f>VLOOKUP(E31,'LISTADO ATM'!$A$2:$B$897,2,0)</f>
        <v xml:space="preserve">ATM Plaza Lama Herrera </v>
      </c>
      <c r="H31" s="117" t="str">
        <f>VLOOKUP(E31,VIP!$A$2:$O18688,7,FALSE)</f>
        <v>Si</v>
      </c>
      <c r="I31" s="117" t="str">
        <f>VLOOKUP(E31,VIP!$A$2:$O10653,8,FALSE)</f>
        <v>Si</v>
      </c>
      <c r="J31" s="117" t="str">
        <f>VLOOKUP(E31,VIP!$A$2:$O10603,8,FALSE)</f>
        <v>Si</v>
      </c>
      <c r="K31" s="117" t="str">
        <f>VLOOKUP(E31,VIP!$A$2:$O14177,6,0)</f>
        <v>NO</v>
      </c>
      <c r="L31" s="148" t="s">
        <v>2245</v>
      </c>
      <c r="M31" s="109" t="s">
        <v>2446</v>
      </c>
      <c r="N31" s="109" t="s">
        <v>2453</v>
      </c>
      <c r="O31" s="117" t="s">
        <v>2455</v>
      </c>
      <c r="P31" s="117"/>
      <c r="Q31" s="109" t="s">
        <v>2245</v>
      </c>
    </row>
    <row r="32" spans="1:23" ht="18" x14ac:dyDescent="0.25">
      <c r="A32" s="117" t="str">
        <f>VLOOKUP(E32,'LISTADO ATM'!$A$2:$C$898,3,0)</f>
        <v>DISTRITO NACIONAL</v>
      </c>
      <c r="B32" s="140">
        <v>3335924345</v>
      </c>
      <c r="C32" s="110">
        <v>44365.241099537037</v>
      </c>
      <c r="D32" s="110" t="s">
        <v>2180</v>
      </c>
      <c r="E32" s="136">
        <v>714</v>
      </c>
      <c r="F32" s="117" t="str">
        <f>VLOOKUP(E32,VIP!$A$2:$O13824,2,0)</f>
        <v>DRBR16M</v>
      </c>
      <c r="G32" s="117" t="str">
        <f>VLOOKUP(E32,'LISTADO ATM'!$A$2:$B$897,2,0)</f>
        <v xml:space="preserve">ATM Hospital de Herrera </v>
      </c>
      <c r="H32" s="117" t="str">
        <f>VLOOKUP(E32,VIP!$A$2:$O18687,7,FALSE)</f>
        <v>Si</v>
      </c>
      <c r="I32" s="117" t="str">
        <f>VLOOKUP(E32,VIP!$A$2:$O10652,8,FALSE)</f>
        <v>Si</v>
      </c>
      <c r="J32" s="117" t="str">
        <f>VLOOKUP(E32,VIP!$A$2:$O10602,8,FALSE)</f>
        <v>Si</v>
      </c>
      <c r="K32" s="117" t="str">
        <f>VLOOKUP(E32,VIP!$A$2:$O14176,6,0)</f>
        <v>NO</v>
      </c>
      <c r="L32" s="148" t="s">
        <v>2245</v>
      </c>
      <c r="M32" s="109" t="s">
        <v>2446</v>
      </c>
      <c r="N32" s="109" t="s">
        <v>2453</v>
      </c>
      <c r="O32" s="117" t="s">
        <v>2455</v>
      </c>
      <c r="P32" s="117"/>
      <c r="Q32" s="109" t="s">
        <v>2245</v>
      </c>
    </row>
    <row r="33" spans="1:17" ht="18" x14ac:dyDescent="0.25">
      <c r="A33" s="117" t="e">
        <f>VLOOKUP(L33,'LISTADO ATM'!$A$2:$C$898,3,0)</f>
        <v>#N/A</v>
      </c>
      <c r="B33" s="140" t="s">
        <v>2573</v>
      </c>
      <c r="C33" s="110">
        <v>44365.313171296293</v>
      </c>
      <c r="D33" s="110" t="s">
        <v>2180</v>
      </c>
      <c r="E33" s="136">
        <v>812</v>
      </c>
      <c r="F33" s="117" t="str">
        <f>VLOOKUP(E33,VIP!$A$2:$O13842,2,0)</f>
        <v>DRBR812</v>
      </c>
      <c r="G33" s="117" t="str">
        <f>VLOOKUP(E33,'LISTADO ATM'!$A$2:$B$897,2,0)</f>
        <v xml:space="preserve">ATM Canasta del Pueblo </v>
      </c>
      <c r="H33" s="117" t="str">
        <f>VLOOKUP(E33,VIP!$A$2:$O18705,7,FALSE)</f>
        <v>Si</v>
      </c>
      <c r="I33" s="117" t="str">
        <f>VLOOKUP(E33,VIP!$A$2:$O10670,8,FALSE)</f>
        <v>Si</v>
      </c>
      <c r="J33" s="117" t="str">
        <f>VLOOKUP(E33,VIP!$A$2:$O10620,8,FALSE)</f>
        <v>Si</v>
      </c>
      <c r="K33" s="117" t="str">
        <f>VLOOKUP(E33,VIP!$A$2:$O14194,6,0)</f>
        <v>NO</v>
      </c>
      <c r="L33" s="148" t="s">
        <v>2245</v>
      </c>
      <c r="M33" s="109" t="s">
        <v>2446</v>
      </c>
      <c r="N33" s="109" t="s">
        <v>2453</v>
      </c>
      <c r="O33" s="117" t="s">
        <v>2455</v>
      </c>
      <c r="P33" s="117"/>
      <c r="Q33" s="109" t="s">
        <v>2245</v>
      </c>
    </row>
    <row r="34" spans="1:17" ht="18" x14ac:dyDescent="0.25">
      <c r="A34" s="117" t="str">
        <f>VLOOKUP(E34,'LISTADO ATM'!$A$2:$C$898,3,0)</f>
        <v>NORTE</v>
      </c>
      <c r="B34" s="140" t="s">
        <v>2626</v>
      </c>
      <c r="C34" s="110">
        <v>44365.90247685185</v>
      </c>
      <c r="D34" s="110" t="s">
        <v>2181</v>
      </c>
      <c r="E34" s="136">
        <v>307</v>
      </c>
      <c r="F34" s="117" t="str">
        <f>VLOOKUP(E34,VIP!$A$2:$O13880,2,0)</f>
        <v>DRBR307</v>
      </c>
      <c r="G34" s="117" t="str">
        <f>VLOOKUP(E34,'LISTADO ATM'!$A$2:$B$897,2,0)</f>
        <v>ATM Oficina Nagua II</v>
      </c>
      <c r="H34" s="117" t="str">
        <f>VLOOKUP(E34,VIP!$A$2:$O18743,7,FALSE)</f>
        <v>Si</v>
      </c>
      <c r="I34" s="117" t="str">
        <f>VLOOKUP(E34,VIP!$A$2:$O10708,8,FALSE)</f>
        <v>Si</v>
      </c>
      <c r="J34" s="117" t="str">
        <f>VLOOKUP(E34,VIP!$A$2:$O10658,8,FALSE)</f>
        <v>Si</v>
      </c>
      <c r="K34" s="117" t="str">
        <f>VLOOKUP(E34,VIP!$A$2:$O14232,6,0)</f>
        <v>SI</v>
      </c>
      <c r="L34" s="148" t="s">
        <v>2245</v>
      </c>
      <c r="M34" s="109" t="s">
        <v>2446</v>
      </c>
      <c r="N34" s="109" t="s">
        <v>2453</v>
      </c>
      <c r="O34" s="117" t="s">
        <v>2567</v>
      </c>
      <c r="P34" s="117"/>
      <c r="Q34" s="109" t="s">
        <v>2245</v>
      </c>
    </row>
    <row r="35" spans="1:17" ht="18" x14ac:dyDescent="0.25">
      <c r="A35" s="117" t="str">
        <f>VLOOKUP(E35,'LISTADO ATM'!$A$2:$C$898,3,0)</f>
        <v>DISTRITO NACIONAL</v>
      </c>
      <c r="B35" s="140" t="s">
        <v>2625</v>
      </c>
      <c r="C35" s="110">
        <v>44365.90283564815</v>
      </c>
      <c r="D35" s="110" t="s">
        <v>2180</v>
      </c>
      <c r="E35" s="136">
        <v>622</v>
      </c>
      <c r="F35" s="117" t="str">
        <f>VLOOKUP(E35,VIP!$A$2:$O13879,2,0)</f>
        <v>DRBR622</v>
      </c>
      <c r="G35" s="117" t="str">
        <f>VLOOKUP(E35,'LISTADO ATM'!$A$2:$B$897,2,0)</f>
        <v xml:space="preserve">ATM Ayuntamiento D.N. </v>
      </c>
      <c r="H35" s="117" t="str">
        <f>VLOOKUP(E35,VIP!$A$2:$O18742,7,FALSE)</f>
        <v>Si</v>
      </c>
      <c r="I35" s="117" t="str">
        <f>VLOOKUP(E35,VIP!$A$2:$O10707,8,FALSE)</f>
        <v>Si</v>
      </c>
      <c r="J35" s="117" t="str">
        <f>VLOOKUP(E35,VIP!$A$2:$O10657,8,FALSE)</f>
        <v>Si</v>
      </c>
      <c r="K35" s="117" t="str">
        <f>VLOOKUP(E35,VIP!$A$2:$O14231,6,0)</f>
        <v>NO</v>
      </c>
      <c r="L35" s="148" t="s">
        <v>2245</v>
      </c>
      <c r="M35" s="109" t="s">
        <v>2446</v>
      </c>
      <c r="N35" s="109" t="s">
        <v>2453</v>
      </c>
      <c r="O35" s="117" t="s">
        <v>2455</v>
      </c>
      <c r="P35" s="117"/>
      <c r="Q35" s="109" t="s">
        <v>2245</v>
      </c>
    </row>
    <row r="36" spans="1:17" ht="18" x14ac:dyDescent="0.25">
      <c r="A36" s="117" t="str">
        <f>VLOOKUP(E36,'LISTADO ATM'!$A$2:$C$898,3,0)</f>
        <v>ESTE</v>
      </c>
      <c r="B36" s="140" t="s">
        <v>2617</v>
      </c>
      <c r="C36" s="110">
        <v>44365.684432870374</v>
      </c>
      <c r="D36" s="110" t="s">
        <v>2470</v>
      </c>
      <c r="E36" s="136">
        <v>117</v>
      </c>
      <c r="F36" s="117" t="str">
        <f>VLOOKUP(E36,VIP!$A$2:$O13900,2,0)</f>
        <v>DRBR117</v>
      </c>
      <c r="G36" s="117" t="str">
        <f>VLOOKUP(E36,'LISTADO ATM'!$A$2:$B$897,2,0)</f>
        <v xml:space="preserve">ATM Oficina El Seybo </v>
      </c>
      <c r="H36" s="117" t="str">
        <f>VLOOKUP(E36,VIP!$A$2:$O18763,7,FALSE)</f>
        <v>Si</v>
      </c>
      <c r="I36" s="117" t="str">
        <f>VLOOKUP(E36,VIP!$A$2:$O10728,8,FALSE)</f>
        <v>Si</v>
      </c>
      <c r="J36" s="117" t="str">
        <f>VLOOKUP(E36,VIP!$A$2:$O10678,8,FALSE)</f>
        <v>Si</v>
      </c>
      <c r="K36" s="117" t="str">
        <f>VLOOKUP(E36,VIP!$A$2:$O14252,6,0)</f>
        <v>SI</v>
      </c>
      <c r="L36" s="148" t="s">
        <v>2568</v>
      </c>
      <c r="M36" s="109" t="s">
        <v>2446</v>
      </c>
      <c r="N36" s="109" t="s">
        <v>2453</v>
      </c>
      <c r="O36" s="117" t="s">
        <v>2471</v>
      </c>
      <c r="P36" s="117"/>
      <c r="Q36" s="109" t="s">
        <v>2568</v>
      </c>
    </row>
    <row r="37" spans="1:17" ht="18" x14ac:dyDescent="0.25">
      <c r="A37" s="117" t="str">
        <f>VLOOKUP(E37,'LISTADO ATM'!$A$2:$C$898,3,0)</f>
        <v>SUR</v>
      </c>
      <c r="B37" s="140" t="s">
        <v>2616</v>
      </c>
      <c r="C37" s="110">
        <v>44365.686666666668</v>
      </c>
      <c r="D37" s="110" t="s">
        <v>2470</v>
      </c>
      <c r="E37" s="136">
        <v>880</v>
      </c>
      <c r="F37" s="117" t="str">
        <f>VLOOKUP(E37,VIP!$A$2:$O13899,2,0)</f>
        <v>DRBR880</v>
      </c>
      <c r="G37" s="117" t="str">
        <f>VLOOKUP(E37,'LISTADO ATM'!$A$2:$B$897,2,0)</f>
        <v xml:space="preserve">ATM Autoservicio Barahona II </v>
      </c>
      <c r="H37" s="117" t="str">
        <f>VLOOKUP(E37,VIP!$A$2:$O18762,7,FALSE)</f>
        <v>Si</v>
      </c>
      <c r="I37" s="117" t="str">
        <f>VLOOKUP(E37,VIP!$A$2:$O10727,8,FALSE)</f>
        <v>Si</v>
      </c>
      <c r="J37" s="117" t="str">
        <f>VLOOKUP(E37,VIP!$A$2:$O10677,8,FALSE)</f>
        <v>Si</v>
      </c>
      <c r="K37" s="117" t="str">
        <f>VLOOKUP(E37,VIP!$A$2:$O14251,6,0)</f>
        <v>SI</v>
      </c>
      <c r="L37" s="148" t="s">
        <v>2568</v>
      </c>
      <c r="M37" s="109" t="s">
        <v>2446</v>
      </c>
      <c r="N37" s="109" t="s">
        <v>2453</v>
      </c>
      <c r="O37" s="117" t="s">
        <v>2471</v>
      </c>
      <c r="P37" s="117"/>
      <c r="Q37" s="109" t="s">
        <v>2568</v>
      </c>
    </row>
    <row r="38" spans="1:17" ht="18" x14ac:dyDescent="0.25">
      <c r="A38" s="117" t="str">
        <f>VLOOKUP(E38,'LISTADO ATM'!$A$2:$C$898,3,0)</f>
        <v>DISTRITO NACIONAL</v>
      </c>
      <c r="B38" s="140" t="s">
        <v>2631</v>
      </c>
      <c r="C38" s="110">
        <v>44365.848124999997</v>
      </c>
      <c r="D38" s="110" t="s">
        <v>2449</v>
      </c>
      <c r="E38" s="136">
        <v>87</v>
      </c>
      <c r="F38" s="117" t="str">
        <f>VLOOKUP(E38,VIP!$A$2:$O13885,2,0)</f>
        <v>DRBR087</v>
      </c>
      <c r="G38" s="117" t="str">
        <f>VLOOKUP(E38,'LISTADO ATM'!$A$2:$B$897,2,0)</f>
        <v xml:space="preserve">ATM Autoservicio Sarasota </v>
      </c>
      <c r="H38" s="117" t="str">
        <f>VLOOKUP(E38,VIP!$A$2:$O18748,7,FALSE)</f>
        <v>Si</v>
      </c>
      <c r="I38" s="117" t="str">
        <f>VLOOKUP(E38,VIP!$A$2:$O10713,8,FALSE)</f>
        <v>Si</v>
      </c>
      <c r="J38" s="117" t="str">
        <f>VLOOKUP(E38,VIP!$A$2:$O10663,8,FALSE)</f>
        <v>Si</v>
      </c>
      <c r="K38" s="117" t="str">
        <f>VLOOKUP(E38,VIP!$A$2:$O14237,6,0)</f>
        <v>NO</v>
      </c>
      <c r="L38" s="148" t="s">
        <v>2568</v>
      </c>
      <c r="M38" s="109" t="s">
        <v>2446</v>
      </c>
      <c r="N38" s="109" t="s">
        <v>2453</v>
      </c>
      <c r="O38" s="117" t="s">
        <v>2454</v>
      </c>
      <c r="P38" s="117"/>
      <c r="Q38" s="109" t="s">
        <v>2568</v>
      </c>
    </row>
    <row r="39" spans="1:17" ht="18" x14ac:dyDescent="0.25">
      <c r="A39" s="117" t="str">
        <f>VLOOKUP(E39,'LISTADO ATM'!$A$2:$C$898,3,0)</f>
        <v>NORTE</v>
      </c>
      <c r="B39" s="140" t="s">
        <v>2630</v>
      </c>
      <c r="C39" s="110">
        <v>44365.849791666667</v>
      </c>
      <c r="D39" s="110" t="s">
        <v>2569</v>
      </c>
      <c r="E39" s="136">
        <v>291</v>
      </c>
      <c r="F39" s="117" t="str">
        <f>VLOOKUP(E39,VIP!$A$2:$O13884,2,0)</f>
        <v>DRBR291</v>
      </c>
      <c r="G39" s="117" t="str">
        <f>VLOOKUP(E39,'LISTADO ATM'!$A$2:$B$897,2,0)</f>
        <v xml:space="preserve">ATM S/M Jumbo Las Colinas </v>
      </c>
      <c r="H39" s="117" t="str">
        <f>VLOOKUP(E39,VIP!$A$2:$O18747,7,FALSE)</f>
        <v>Si</v>
      </c>
      <c r="I39" s="117" t="str">
        <f>VLOOKUP(E39,VIP!$A$2:$O10712,8,FALSE)</f>
        <v>Si</v>
      </c>
      <c r="J39" s="117" t="str">
        <f>VLOOKUP(E39,VIP!$A$2:$O10662,8,FALSE)</f>
        <v>Si</v>
      </c>
      <c r="K39" s="117" t="str">
        <f>VLOOKUP(E39,VIP!$A$2:$O14236,6,0)</f>
        <v>NO</v>
      </c>
      <c r="L39" s="148" t="s">
        <v>2568</v>
      </c>
      <c r="M39" s="109" t="s">
        <v>2446</v>
      </c>
      <c r="N39" s="109" t="s">
        <v>2453</v>
      </c>
      <c r="O39" s="117" t="s">
        <v>2570</v>
      </c>
      <c r="P39" s="117"/>
      <c r="Q39" s="109" t="s">
        <v>2568</v>
      </c>
    </row>
    <row r="40" spans="1:17" ht="18" x14ac:dyDescent="0.25">
      <c r="A40" s="117" t="str">
        <f>VLOOKUP(E40,'LISTADO ATM'!$A$2:$C$898,3,0)</f>
        <v>ESTE</v>
      </c>
      <c r="B40" s="140" t="s">
        <v>2629</v>
      </c>
      <c r="C40" s="110">
        <v>44365.851064814815</v>
      </c>
      <c r="D40" s="110" t="s">
        <v>2470</v>
      </c>
      <c r="E40" s="136">
        <v>158</v>
      </c>
      <c r="F40" s="117" t="str">
        <f>VLOOKUP(E40,VIP!$A$2:$O13883,2,0)</f>
        <v>DRBR158</v>
      </c>
      <c r="G40" s="117" t="str">
        <f>VLOOKUP(E40,'LISTADO ATM'!$A$2:$B$897,2,0)</f>
        <v xml:space="preserve">ATM Oficina Romana Norte </v>
      </c>
      <c r="H40" s="117" t="str">
        <f>VLOOKUP(E40,VIP!$A$2:$O18746,7,FALSE)</f>
        <v>Si</v>
      </c>
      <c r="I40" s="117" t="str">
        <f>VLOOKUP(E40,VIP!$A$2:$O10711,8,FALSE)</f>
        <v>Si</v>
      </c>
      <c r="J40" s="117" t="str">
        <f>VLOOKUP(E40,VIP!$A$2:$O10661,8,FALSE)</f>
        <v>Si</v>
      </c>
      <c r="K40" s="117" t="str">
        <f>VLOOKUP(E40,VIP!$A$2:$O14235,6,0)</f>
        <v>SI</v>
      </c>
      <c r="L40" s="148" t="s">
        <v>2568</v>
      </c>
      <c r="M40" s="109" t="s">
        <v>2446</v>
      </c>
      <c r="N40" s="109" t="s">
        <v>2453</v>
      </c>
      <c r="O40" s="117" t="s">
        <v>2471</v>
      </c>
      <c r="P40" s="117"/>
      <c r="Q40" s="109" t="s">
        <v>2568</v>
      </c>
    </row>
    <row r="41" spans="1:17" ht="18" x14ac:dyDescent="0.25">
      <c r="A41" s="117" t="str">
        <f>VLOOKUP(E41,'LISTADO ATM'!$A$2:$C$898,3,0)</f>
        <v>DISTRITO NACIONAL</v>
      </c>
      <c r="B41" s="140" t="s">
        <v>2623</v>
      </c>
      <c r="C41" s="110">
        <v>44365.922164351854</v>
      </c>
      <c r="D41" s="110" t="s">
        <v>2470</v>
      </c>
      <c r="E41" s="136">
        <v>160</v>
      </c>
      <c r="F41" s="117" t="str">
        <f>VLOOKUP(E41,VIP!$A$2:$O13877,2,0)</f>
        <v>DRBR160</v>
      </c>
      <c r="G41" s="117" t="str">
        <f>VLOOKUP(E41,'LISTADO ATM'!$A$2:$B$897,2,0)</f>
        <v xml:space="preserve">ATM Oficina Herrera </v>
      </c>
      <c r="H41" s="117" t="str">
        <f>VLOOKUP(E41,VIP!$A$2:$O18740,7,FALSE)</f>
        <v>Si</v>
      </c>
      <c r="I41" s="117" t="str">
        <f>VLOOKUP(E41,VIP!$A$2:$O10705,8,FALSE)</f>
        <v>Si</v>
      </c>
      <c r="J41" s="117" t="str">
        <f>VLOOKUP(E41,VIP!$A$2:$O10655,8,FALSE)</f>
        <v>Si</v>
      </c>
      <c r="K41" s="117" t="str">
        <f>VLOOKUP(E41,VIP!$A$2:$O14229,6,0)</f>
        <v>NO</v>
      </c>
      <c r="L41" s="148" t="s">
        <v>2566</v>
      </c>
      <c r="M41" s="109" t="s">
        <v>2446</v>
      </c>
      <c r="N41" s="109" t="s">
        <v>2453</v>
      </c>
      <c r="O41" s="117" t="s">
        <v>2471</v>
      </c>
      <c r="P41" s="117"/>
      <c r="Q41" s="109" t="s">
        <v>2566</v>
      </c>
    </row>
    <row r="42" spans="1:17" ht="18" x14ac:dyDescent="0.25">
      <c r="A42" s="117" t="str">
        <f>VLOOKUP(E42,'LISTADO ATM'!$A$2:$C$898,3,0)</f>
        <v>NORTE</v>
      </c>
      <c r="B42" s="140" t="s">
        <v>2610</v>
      </c>
      <c r="C42" s="110">
        <v>44365.754189814812</v>
      </c>
      <c r="D42" s="110" t="s">
        <v>2470</v>
      </c>
      <c r="E42" s="136">
        <v>965</v>
      </c>
      <c r="F42" s="117" t="str">
        <f>VLOOKUP(E42,VIP!$A$2:$O13893,2,0)</f>
        <v>DRBR965</v>
      </c>
      <c r="G42" s="117" t="str">
        <f>VLOOKUP(E42,'LISTADO ATM'!$A$2:$B$897,2,0)</f>
        <v xml:space="preserve">ATM S/M La Fuente FUN (Santiago) </v>
      </c>
      <c r="H42" s="117" t="str">
        <f>VLOOKUP(E42,VIP!$A$2:$O18756,7,FALSE)</f>
        <v>Si</v>
      </c>
      <c r="I42" s="117" t="str">
        <f>VLOOKUP(E42,VIP!$A$2:$O10721,8,FALSE)</f>
        <v>Si</v>
      </c>
      <c r="J42" s="117" t="str">
        <f>VLOOKUP(E42,VIP!$A$2:$O10671,8,FALSE)</f>
        <v>Si</v>
      </c>
      <c r="K42" s="117" t="str">
        <f>VLOOKUP(E42,VIP!$A$2:$O14245,6,0)</f>
        <v>NO</v>
      </c>
      <c r="L42" s="148" t="s">
        <v>2622</v>
      </c>
      <c r="M42" s="109" t="s">
        <v>2446</v>
      </c>
      <c r="N42" s="109" t="s">
        <v>2453</v>
      </c>
      <c r="O42" s="117" t="s">
        <v>2471</v>
      </c>
      <c r="P42" s="117"/>
      <c r="Q42" s="109" t="s">
        <v>2622</v>
      </c>
    </row>
    <row r="43" spans="1:17" ht="18" x14ac:dyDescent="0.25">
      <c r="A43" s="117" t="str">
        <f>VLOOKUP(E43,'LISTADO ATM'!$A$2:$C$898,3,0)</f>
        <v>DISTRITO NACIONAL</v>
      </c>
      <c r="B43" s="140">
        <v>3335922989</v>
      </c>
      <c r="C43" s="110">
        <v>44364.039502314816</v>
      </c>
      <c r="D43" s="110" t="s">
        <v>2449</v>
      </c>
      <c r="E43" s="136">
        <v>577</v>
      </c>
      <c r="F43" s="117" t="str">
        <f>VLOOKUP(E43,VIP!$A$2:$O13819,2,0)</f>
        <v>DRBR173</v>
      </c>
      <c r="G43" s="117" t="str">
        <f>VLOOKUP(E43,'LISTADO ATM'!$A$2:$B$897,2,0)</f>
        <v xml:space="preserve">ATM Olé Ave. Duarte </v>
      </c>
      <c r="H43" s="117" t="str">
        <f>VLOOKUP(E43,VIP!$A$2:$O18682,7,FALSE)</f>
        <v>Si</v>
      </c>
      <c r="I43" s="117" t="str">
        <f>VLOOKUP(E43,VIP!$A$2:$O10647,8,FALSE)</f>
        <v>Si</v>
      </c>
      <c r="J43" s="117" t="str">
        <f>VLOOKUP(E43,VIP!$A$2:$O10597,8,FALSE)</f>
        <v>Si</v>
      </c>
      <c r="K43" s="117" t="str">
        <f>VLOOKUP(E43,VIP!$A$2:$O14171,6,0)</f>
        <v>SI</v>
      </c>
      <c r="L43" s="148" t="s">
        <v>2442</v>
      </c>
      <c r="M43" s="109" t="s">
        <v>2446</v>
      </c>
      <c r="N43" s="109" t="s">
        <v>2453</v>
      </c>
      <c r="O43" s="117" t="s">
        <v>2454</v>
      </c>
      <c r="P43" s="117"/>
      <c r="Q43" s="109" t="s">
        <v>2442</v>
      </c>
    </row>
    <row r="44" spans="1:17" ht="18" x14ac:dyDescent="0.25">
      <c r="A44" s="117" t="str">
        <f>VLOOKUP(E44,'LISTADO ATM'!$A$2:$C$898,3,0)</f>
        <v>DISTRITO NACIONAL</v>
      </c>
      <c r="B44" s="140" t="s">
        <v>2619</v>
      </c>
      <c r="C44" s="110">
        <v>44365.681527777779</v>
      </c>
      <c r="D44" s="110" t="s">
        <v>2470</v>
      </c>
      <c r="E44" s="136">
        <v>745</v>
      </c>
      <c r="F44" s="117" t="str">
        <f>VLOOKUP(E44,VIP!$A$2:$O13902,2,0)</f>
        <v>DRBR027</v>
      </c>
      <c r="G44" s="117" t="str">
        <f>VLOOKUP(E44,'LISTADO ATM'!$A$2:$B$897,2,0)</f>
        <v xml:space="preserve">ATM Oficina Ave. Duarte </v>
      </c>
      <c r="H44" s="117" t="str">
        <f>VLOOKUP(E44,VIP!$A$2:$O18765,7,FALSE)</f>
        <v>No</v>
      </c>
      <c r="I44" s="117" t="str">
        <f>VLOOKUP(E44,VIP!$A$2:$O10730,8,FALSE)</f>
        <v>No</v>
      </c>
      <c r="J44" s="117" t="str">
        <f>VLOOKUP(E44,VIP!$A$2:$O10680,8,FALSE)</f>
        <v>No</v>
      </c>
      <c r="K44" s="117" t="str">
        <f>VLOOKUP(E44,VIP!$A$2:$O14254,6,0)</f>
        <v>NO</v>
      </c>
      <c r="L44" s="148" t="s">
        <v>2442</v>
      </c>
      <c r="M44" s="109" t="s">
        <v>2446</v>
      </c>
      <c r="N44" s="109" t="s">
        <v>2453</v>
      </c>
      <c r="O44" s="117" t="s">
        <v>2471</v>
      </c>
      <c r="P44" s="117"/>
      <c r="Q44" s="109" t="s">
        <v>2442</v>
      </c>
    </row>
    <row r="45" spans="1:17" ht="18" x14ac:dyDescent="0.25">
      <c r="A45" s="117" t="str">
        <f>VLOOKUP(E45,'LISTADO ATM'!$A$2:$C$898,3,0)</f>
        <v>ESTE</v>
      </c>
      <c r="B45" s="140" t="s">
        <v>2613</v>
      </c>
      <c r="C45" s="110">
        <v>44365.702152777776</v>
      </c>
      <c r="D45" s="110" t="s">
        <v>2470</v>
      </c>
      <c r="E45" s="136">
        <v>630</v>
      </c>
      <c r="F45" s="117" t="str">
        <f>VLOOKUP(E45,VIP!$A$2:$O13896,2,0)</f>
        <v>DRBR112</v>
      </c>
      <c r="G45" s="117" t="str">
        <f>VLOOKUP(E45,'LISTADO ATM'!$A$2:$B$897,2,0)</f>
        <v xml:space="preserve">ATM Oficina Plaza Zaglul (SPM) </v>
      </c>
      <c r="H45" s="117" t="str">
        <f>VLOOKUP(E45,VIP!$A$2:$O18759,7,FALSE)</f>
        <v>Si</v>
      </c>
      <c r="I45" s="117" t="str">
        <f>VLOOKUP(E45,VIP!$A$2:$O10724,8,FALSE)</f>
        <v>Si</v>
      </c>
      <c r="J45" s="117" t="str">
        <f>VLOOKUP(E45,VIP!$A$2:$O10674,8,FALSE)</f>
        <v>Si</v>
      </c>
      <c r="K45" s="117" t="str">
        <f>VLOOKUP(E45,VIP!$A$2:$O14248,6,0)</f>
        <v>NO</v>
      </c>
      <c r="L45" s="148" t="s">
        <v>2442</v>
      </c>
      <c r="M45" s="109" t="s">
        <v>2446</v>
      </c>
      <c r="N45" s="109" t="s">
        <v>2453</v>
      </c>
      <c r="O45" s="117" t="s">
        <v>2471</v>
      </c>
      <c r="P45" s="117"/>
      <c r="Q45" s="109" t="s">
        <v>2442</v>
      </c>
    </row>
    <row r="46" spans="1:17" ht="18" x14ac:dyDescent="0.25">
      <c r="A46" s="117" t="str">
        <f>VLOOKUP(E46,'LISTADO ATM'!$A$2:$C$898,3,0)</f>
        <v>DISTRITO NACIONAL</v>
      </c>
      <c r="B46" s="140" t="s">
        <v>2611</v>
      </c>
      <c r="C46" s="110">
        <v>44365.727650462963</v>
      </c>
      <c r="D46" s="110" t="s">
        <v>2449</v>
      </c>
      <c r="E46" s="136">
        <v>719</v>
      </c>
      <c r="F46" s="117" t="str">
        <f>VLOOKUP(E46,VIP!$A$2:$O13894,2,0)</f>
        <v>DRBR419</v>
      </c>
      <c r="G46" s="117" t="str">
        <f>VLOOKUP(E46,'LISTADO ATM'!$A$2:$B$897,2,0)</f>
        <v xml:space="preserve">ATM Ayuntamiento Municipal San Luís </v>
      </c>
      <c r="H46" s="117" t="str">
        <f>VLOOKUP(E46,VIP!$A$2:$O18757,7,FALSE)</f>
        <v>Si</v>
      </c>
      <c r="I46" s="117" t="str">
        <f>VLOOKUP(E46,VIP!$A$2:$O10722,8,FALSE)</f>
        <v>Si</v>
      </c>
      <c r="J46" s="117" t="str">
        <f>VLOOKUP(E46,VIP!$A$2:$O10672,8,FALSE)</f>
        <v>Si</v>
      </c>
      <c r="K46" s="117" t="str">
        <f>VLOOKUP(E46,VIP!$A$2:$O14246,6,0)</f>
        <v>NO</v>
      </c>
      <c r="L46" s="148" t="s">
        <v>2442</v>
      </c>
      <c r="M46" s="109" t="s">
        <v>2446</v>
      </c>
      <c r="N46" s="109" t="s">
        <v>2453</v>
      </c>
      <c r="O46" s="117" t="s">
        <v>2454</v>
      </c>
      <c r="P46" s="117"/>
      <c r="Q46" s="109" t="s">
        <v>2442</v>
      </c>
    </row>
    <row r="47" spans="1:17" ht="18" x14ac:dyDescent="0.25">
      <c r="A47" s="117" t="str">
        <f>VLOOKUP(E47,'LISTADO ATM'!$A$2:$C$898,3,0)</f>
        <v>NORTE</v>
      </c>
      <c r="B47" s="140" t="s">
        <v>2598</v>
      </c>
      <c r="C47" s="110">
        <v>44365.796273148146</v>
      </c>
      <c r="D47" s="110" t="s">
        <v>2470</v>
      </c>
      <c r="E47" s="136">
        <v>405</v>
      </c>
      <c r="F47" s="117" t="str">
        <f>VLOOKUP(E47,VIP!$A$2:$O13880,2,0)</f>
        <v>DRBR405</v>
      </c>
      <c r="G47" s="117" t="str">
        <f>VLOOKUP(E47,'LISTADO ATM'!$A$2:$B$897,2,0)</f>
        <v xml:space="preserve">ATM UNP Loma de Cabrera </v>
      </c>
      <c r="H47" s="117" t="str">
        <f>VLOOKUP(E47,VIP!$A$2:$O18743,7,FALSE)</f>
        <v>Si</v>
      </c>
      <c r="I47" s="117" t="str">
        <f>VLOOKUP(E47,VIP!$A$2:$O10708,8,FALSE)</f>
        <v>Si</v>
      </c>
      <c r="J47" s="117" t="str">
        <f>VLOOKUP(E47,VIP!$A$2:$O10658,8,FALSE)</f>
        <v>Si</v>
      </c>
      <c r="K47" s="117" t="str">
        <f>VLOOKUP(E47,VIP!$A$2:$O14232,6,0)</f>
        <v>NO</v>
      </c>
      <c r="L47" s="148" t="s">
        <v>2442</v>
      </c>
      <c r="M47" s="109" t="s">
        <v>2446</v>
      </c>
      <c r="N47" s="109" t="s">
        <v>2453</v>
      </c>
      <c r="O47" s="117" t="s">
        <v>2471</v>
      </c>
      <c r="P47" s="117"/>
      <c r="Q47" s="109" t="s">
        <v>2442</v>
      </c>
    </row>
    <row r="48" spans="1:17" ht="18" x14ac:dyDescent="0.25">
      <c r="A48" s="117" t="str">
        <f>VLOOKUP(E48,'LISTADO ATM'!$A$2:$C$898,3,0)</f>
        <v>DISTRITO NACIONAL</v>
      </c>
      <c r="B48" s="140" t="s">
        <v>2636</v>
      </c>
      <c r="C48" s="110">
        <v>44366.059652777774</v>
      </c>
      <c r="D48" s="110" t="s">
        <v>2449</v>
      </c>
      <c r="E48" s="136">
        <v>823</v>
      </c>
      <c r="F48" s="117" t="str">
        <f>VLOOKUP(E48,VIP!$A$2:$O13880,2,0)</f>
        <v>DRBR823</v>
      </c>
      <c r="G48" s="117" t="str">
        <f>VLOOKUP(E48,'LISTADO ATM'!$A$2:$B$897,2,0)</f>
        <v xml:space="preserve">ATM UNP El Carril (Haina) </v>
      </c>
      <c r="H48" s="117" t="str">
        <f>VLOOKUP(E48,VIP!$A$2:$O18743,7,FALSE)</f>
        <v>Si</v>
      </c>
      <c r="I48" s="117" t="str">
        <f>VLOOKUP(E48,VIP!$A$2:$O10708,8,FALSE)</f>
        <v>Si</v>
      </c>
      <c r="J48" s="117" t="str">
        <f>VLOOKUP(E48,VIP!$A$2:$O10658,8,FALSE)</f>
        <v>Si</v>
      </c>
      <c r="K48" s="117" t="str">
        <f>VLOOKUP(E48,VIP!$A$2:$O14232,6,0)</f>
        <v>NO</v>
      </c>
      <c r="L48" s="148" t="s">
        <v>2442</v>
      </c>
      <c r="M48" s="109" t="s">
        <v>2446</v>
      </c>
      <c r="N48" s="109" t="s">
        <v>2453</v>
      </c>
      <c r="O48" s="117" t="s">
        <v>2454</v>
      </c>
      <c r="P48" s="117"/>
      <c r="Q48" s="109" t="s">
        <v>2442</v>
      </c>
    </row>
    <row r="49" spans="1:17" ht="18" x14ac:dyDescent="0.25">
      <c r="A49" s="117" t="str">
        <f>VLOOKUP(E49,'LISTADO ATM'!$A$2:$C$898,3,0)</f>
        <v>NORTE</v>
      </c>
      <c r="B49" s="140" t="s">
        <v>2634</v>
      </c>
      <c r="C49" s="110">
        <v>44366.118090277778</v>
      </c>
      <c r="D49" s="110" t="s">
        <v>2180</v>
      </c>
      <c r="E49" s="136">
        <v>489</v>
      </c>
      <c r="F49" s="117" t="str">
        <f>VLOOKUP(E49,VIP!$A$2:$O13878,2,0)</f>
        <v>DRBR489</v>
      </c>
      <c r="G49" s="117" t="str">
        <f>VLOOKUP(E49,'LISTADO ATM'!$A$2:$B$897,2,0)</f>
        <v xml:space="preserve">ATM Aeropuerto El Catey (Samaná) </v>
      </c>
      <c r="H49" s="117" t="str">
        <f>VLOOKUP(E49,VIP!$A$2:$O18741,7,FALSE)</f>
        <v>Si</v>
      </c>
      <c r="I49" s="117" t="str">
        <f>VLOOKUP(E49,VIP!$A$2:$O10706,8,FALSE)</f>
        <v>Si</v>
      </c>
      <c r="J49" s="117" t="str">
        <f>VLOOKUP(E49,VIP!$A$2:$O10656,8,FALSE)</f>
        <v>Si</v>
      </c>
      <c r="K49" s="117" t="str">
        <f>VLOOKUP(E49,VIP!$A$2:$O14230,6,0)</f>
        <v>NO</v>
      </c>
      <c r="L49" s="148" t="s">
        <v>2593</v>
      </c>
      <c r="M49" s="109" t="s">
        <v>2446</v>
      </c>
      <c r="N49" s="109" t="s">
        <v>2453</v>
      </c>
      <c r="O49" s="117" t="s">
        <v>2455</v>
      </c>
      <c r="P49" s="117"/>
      <c r="Q49" s="109" t="s">
        <v>2593</v>
      </c>
    </row>
    <row r="50" spans="1:17" ht="18" x14ac:dyDescent="0.25">
      <c r="A50" s="117" t="str">
        <f>VLOOKUP(E50,'LISTADO ATM'!$A$2:$C$898,3,0)</f>
        <v>NORTE</v>
      </c>
      <c r="B50" s="140" t="s">
        <v>2637</v>
      </c>
      <c r="C50" s="110">
        <v>44366.021516203706</v>
      </c>
      <c r="D50" s="110" t="s">
        <v>2181</v>
      </c>
      <c r="E50" s="136">
        <v>94</v>
      </c>
      <c r="F50" s="117" t="str">
        <f>VLOOKUP(E50,VIP!$A$2:$O13881,2,0)</f>
        <v>DRBR094</v>
      </c>
      <c r="G50" s="117" t="str">
        <f>VLOOKUP(E50,'LISTADO ATM'!$A$2:$B$897,2,0)</f>
        <v xml:space="preserve">ATM Centro de Caja Porvenir (San Francisco) </v>
      </c>
      <c r="H50" s="117" t="str">
        <f>VLOOKUP(E50,VIP!$A$2:$O18744,7,FALSE)</f>
        <v>Si</v>
      </c>
      <c r="I50" s="117" t="str">
        <f>VLOOKUP(E50,VIP!$A$2:$O10709,8,FALSE)</f>
        <v>Si</v>
      </c>
      <c r="J50" s="117" t="str">
        <f>VLOOKUP(E50,VIP!$A$2:$O10659,8,FALSE)</f>
        <v>Si</v>
      </c>
      <c r="K50" s="117" t="str">
        <f>VLOOKUP(E50,VIP!$A$2:$O14233,6,0)</f>
        <v>NO</v>
      </c>
      <c r="L50" s="148" t="s">
        <v>2632</v>
      </c>
      <c r="M50" s="109" t="s">
        <v>2446</v>
      </c>
      <c r="N50" s="109" t="s">
        <v>2453</v>
      </c>
      <c r="O50" s="117" t="s">
        <v>2633</v>
      </c>
      <c r="P50" s="117"/>
      <c r="Q50" s="109" t="s">
        <v>2632</v>
      </c>
    </row>
    <row r="51" spans="1:17" ht="18" x14ac:dyDescent="0.25">
      <c r="A51" s="117" t="str">
        <f>VLOOKUP(E51,'LISTADO ATM'!$A$2:$C$898,3,0)</f>
        <v>NORTE</v>
      </c>
      <c r="B51" s="140" t="s">
        <v>2591</v>
      </c>
      <c r="C51" s="110">
        <v>44365.630729166667</v>
      </c>
      <c r="D51" s="110" t="s">
        <v>2181</v>
      </c>
      <c r="E51" s="136">
        <v>79</v>
      </c>
      <c r="F51" s="117" t="str">
        <f>VLOOKUP(E51,VIP!$A$2:$O13883,2,0)</f>
        <v>DRBR079</v>
      </c>
      <c r="G51" s="117" t="str">
        <f>VLOOKUP(E51,'LISTADO ATM'!$A$2:$B$897,2,0)</f>
        <v xml:space="preserve">ATM UNP Luperón (Puerto Plata) </v>
      </c>
      <c r="H51" s="117" t="str">
        <f>VLOOKUP(E51,VIP!$A$2:$O18746,7,FALSE)</f>
        <v>Si</v>
      </c>
      <c r="I51" s="117" t="str">
        <f>VLOOKUP(E51,VIP!$A$2:$O10711,8,FALSE)</f>
        <v>Si</v>
      </c>
      <c r="J51" s="117" t="str">
        <f>VLOOKUP(E51,VIP!$A$2:$O10661,8,FALSE)</f>
        <v>Si</v>
      </c>
      <c r="K51" s="117" t="str">
        <f>VLOOKUP(E51,VIP!$A$2:$O14235,6,0)</f>
        <v>NO</v>
      </c>
      <c r="L51" s="148" t="s">
        <v>2592</v>
      </c>
      <c r="M51" s="109" t="s">
        <v>2446</v>
      </c>
      <c r="N51" s="109" t="s">
        <v>2453</v>
      </c>
      <c r="O51" s="117" t="s">
        <v>2567</v>
      </c>
      <c r="P51" s="117" t="s">
        <v>2578</v>
      </c>
      <c r="Q51" s="109" t="s">
        <v>2593</v>
      </c>
    </row>
    <row r="52" spans="1:17" ht="18" x14ac:dyDescent="0.25">
      <c r="A52" s="117" t="e">
        <f>VLOOKUP(L52,'LISTADO ATM'!$A$2:$C$898,3,0)</f>
        <v>#N/A</v>
      </c>
      <c r="B52" s="140" t="s">
        <v>2574</v>
      </c>
      <c r="C52" s="110">
        <v>44365.3124537037</v>
      </c>
      <c r="D52" s="110" t="s">
        <v>2180</v>
      </c>
      <c r="E52" s="136">
        <v>224</v>
      </c>
      <c r="F52" s="117" t="str">
        <f>VLOOKUP(E52,VIP!$A$2:$O13843,2,0)</f>
        <v>DRBR224</v>
      </c>
      <c r="G52" s="117" t="str">
        <f>VLOOKUP(E52,'LISTADO ATM'!$A$2:$B$897,2,0)</f>
        <v xml:space="preserve">ATM S/M Nacional El Millón (Núñez de Cáceres) </v>
      </c>
      <c r="H52" s="117" t="str">
        <f>VLOOKUP(E52,VIP!$A$2:$O18706,7,FALSE)</f>
        <v>Si</v>
      </c>
      <c r="I52" s="117" t="str">
        <f>VLOOKUP(E52,VIP!$A$2:$O10671,8,FALSE)</f>
        <v>Si</v>
      </c>
      <c r="J52" s="117" t="str">
        <f>VLOOKUP(E52,VIP!$A$2:$O10621,8,FALSE)</f>
        <v>Si</v>
      </c>
      <c r="K52" s="117" t="str">
        <f>VLOOKUP(E52,VIP!$A$2:$O14195,6,0)</f>
        <v>SI</v>
      </c>
      <c r="L52" s="148" t="s">
        <v>2575</v>
      </c>
      <c r="M52" s="109" t="s">
        <v>2446</v>
      </c>
      <c r="N52" s="109" t="s">
        <v>2453</v>
      </c>
      <c r="O52" s="117" t="s">
        <v>2455</v>
      </c>
      <c r="P52" s="117" t="s">
        <v>2578</v>
      </c>
      <c r="Q52" s="109" t="s">
        <v>2575</v>
      </c>
    </row>
    <row r="53" spans="1:17" ht="18" x14ac:dyDescent="0.25">
      <c r="A53" s="117" t="str">
        <f>VLOOKUP(E53,'LISTADO ATM'!$A$2:$C$898,3,0)</f>
        <v>DISTRITO NACIONAL</v>
      </c>
      <c r="B53" s="140" t="s">
        <v>2588</v>
      </c>
      <c r="C53" s="110">
        <v>44365.64565972222</v>
      </c>
      <c r="D53" s="110" t="s">
        <v>2180</v>
      </c>
      <c r="E53" s="136">
        <v>710</v>
      </c>
      <c r="F53" s="117" t="str">
        <f>VLOOKUP(E53,VIP!$A$2:$O13879,2,0)</f>
        <v>DRBR506</v>
      </c>
      <c r="G53" s="117" t="str">
        <f>VLOOKUP(E53,'LISTADO ATM'!$A$2:$B$897,2,0)</f>
        <v xml:space="preserve">ATM S/M Soberano </v>
      </c>
      <c r="H53" s="117" t="str">
        <f>VLOOKUP(E53,VIP!$A$2:$O18742,7,FALSE)</f>
        <v>Si</v>
      </c>
      <c r="I53" s="117" t="str">
        <f>VLOOKUP(E53,VIP!$A$2:$O10707,8,FALSE)</f>
        <v>Si</v>
      </c>
      <c r="J53" s="117" t="str">
        <f>VLOOKUP(E53,VIP!$A$2:$O10657,8,FALSE)</f>
        <v>Si</v>
      </c>
      <c r="K53" s="117" t="str">
        <f>VLOOKUP(E53,VIP!$A$2:$O14231,6,0)</f>
        <v>NO</v>
      </c>
      <c r="L53" s="148" t="s">
        <v>2575</v>
      </c>
      <c r="M53" s="109" t="s">
        <v>2446</v>
      </c>
      <c r="N53" s="109" t="s">
        <v>2453</v>
      </c>
      <c r="O53" s="117" t="s">
        <v>2455</v>
      </c>
      <c r="P53" s="117" t="s">
        <v>2578</v>
      </c>
      <c r="Q53" s="109" t="s">
        <v>2466</v>
      </c>
    </row>
    <row r="54" spans="1:17" ht="18" x14ac:dyDescent="0.25">
      <c r="A54" s="117" t="str">
        <f>VLOOKUP(E54,'LISTADO ATM'!$A$2:$C$898,3,0)</f>
        <v>DISTRITO NACIONAL</v>
      </c>
      <c r="B54" s="140">
        <v>3335923938</v>
      </c>
      <c r="C54" s="110">
        <v>44364.625694444447</v>
      </c>
      <c r="D54" s="110" t="s">
        <v>2449</v>
      </c>
      <c r="E54" s="136">
        <v>394</v>
      </c>
      <c r="F54" s="117" t="str">
        <f>VLOOKUP(E54,VIP!$A$2:$O13836,2,0)</f>
        <v>DRBR394</v>
      </c>
      <c r="G54" s="117" t="str">
        <f>VLOOKUP(E54,'LISTADO ATM'!$A$2:$B$897,2,0)</f>
        <v xml:space="preserve">ATM Multicentro La Sirena Luperón </v>
      </c>
      <c r="H54" s="117" t="str">
        <f>VLOOKUP(E54,VIP!$A$2:$O18699,7,FALSE)</f>
        <v>Si</v>
      </c>
      <c r="I54" s="117" t="str">
        <f>VLOOKUP(E54,VIP!$A$2:$O10664,8,FALSE)</f>
        <v>Si</v>
      </c>
      <c r="J54" s="117" t="str">
        <f>VLOOKUP(E54,VIP!$A$2:$O10614,8,FALSE)</f>
        <v>Si</v>
      </c>
      <c r="K54" s="117" t="str">
        <f>VLOOKUP(E54,VIP!$A$2:$O14188,6,0)</f>
        <v>NO</v>
      </c>
      <c r="L54" s="148" t="s">
        <v>2418</v>
      </c>
      <c r="M54" s="109" t="s">
        <v>2446</v>
      </c>
      <c r="N54" s="109" t="s">
        <v>2453</v>
      </c>
      <c r="O54" s="117" t="s">
        <v>2454</v>
      </c>
      <c r="P54" s="117"/>
      <c r="Q54" s="109" t="s">
        <v>2418</v>
      </c>
    </row>
    <row r="55" spans="1:17" ht="18" x14ac:dyDescent="0.25">
      <c r="A55" s="117" t="e">
        <f>VLOOKUP(L55,'LISTADO ATM'!$A$2:$C$898,3,0)</f>
        <v>#N/A</v>
      </c>
      <c r="B55" s="140" t="s">
        <v>2572</v>
      </c>
      <c r="C55" s="110">
        <v>44365.330208333333</v>
      </c>
      <c r="D55" s="110" t="s">
        <v>2449</v>
      </c>
      <c r="E55" s="136">
        <v>615</v>
      </c>
      <c r="F55" s="117" t="str">
        <f>VLOOKUP(E55,VIP!$A$2:$O13840,2,0)</f>
        <v>DRBR418</v>
      </c>
      <c r="G55" s="117" t="str">
        <f>VLOOKUP(E55,'LISTADO ATM'!$A$2:$B$897,2,0)</f>
        <v xml:space="preserve">ATM Estación Sunix Cabral (Barahona) </v>
      </c>
      <c r="H55" s="117" t="str">
        <f>VLOOKUP(E55,VIP!$A$2:$O18703,7,FALSE)</f>
        <v>Si</v>
      </c>
      <c r="I55" s="117" t="str">
        <f>VLOOKUP(E55,VIP!$A$2:$O10668,8,FALSE)</f>
        <v>Si</v>
      </c>
      <c r="J55" s="117" t="str">
        <f>VLOOKUP(E55,VIP!$A$2:$O10618,8,FALSE)</f>
        <v>Si</v>
      </c>
      <c r="K55" s="117" t="str">
        <f>VLOOKUP(E55,VIP!$A$2:$O14192,6,0)</f>
        <v>NO</v>
      </c>
      <c r="L55" s="148" t="s">
        <v>2418</v>
      </c>
      <c r="M55" s="109" t="s">
        <v>2446</v>
      </c>
      <c r="N55" s="109" t="s">
        <v>2453</v>
      </c>
      <c r="O55" s="117" t="s">
        <v>2454</v>
      </c>
      <c r="P55" s="117"/>
      <c r="Q55" s="109" t="s">
        <v>2418</v>
      </c>
    </row>
    <row r="56" spans="1:17" ht="18" x14ac:dyDescent="0.25">
      <c r="A56" s="117" t="str">
        <f>VLOOKUP(E56,'LISTADO ATM'!$A$2:$C$898,3,0)</f>
        <v>SUR</v>
      </c>
      <c r="B56" s="140" t="s">
        <v>2576</v>
      </c>
      <c r="C56" s="110">
        <v>44365.428900462961</v>
      </c>
      <c r="D56" s="110" t="s">
        <v>2449</v>
      </c>
      <c r="E56" s="136">
        <v>249</v>
      </c>
      <c r="F56" s="117" t="str">
        <f>VLOOKUP(E56,VIP!$A$2:$O13845,2,0)</f>
        <v>DRBR249</v>
      </c>
      <c r="G56" s="117" t="str">
        <f>VLOOKUP(E56,'LISTADO ATM'!$A$2:$B$897,2,0)</f>
        <v xml:space="preserve">ATM Banco Agrícola Neiba </v>
      </c>
      <c r="H56" s="117" t="str">
        <f>VLOOKUP(E56,VIP!$A$2:$O18708,7,FALSE)</f>
        <v>Si</v>
      </c>
      <c r="I56" s="117" t="str">
        <f>VLOOKUP(E56,VIP!$A$2:$O10673,8,FALSE)</f>
        <v>Si</v>
      </c>
      <c r="J56" s="117" t="str">
        <f>VLOOKUP(E56,VIP!$A$2:$O10623,8,FALSE)</f>
        <v>Si</v>
      </c>
      <c r="K56" s="117" t="str">
        <f>VLOOKUP(E56,VIP!$A$2:$O14197,6,0)</f>
        <v>NO</v>
      </c>
      <c r="L56" s="148" t="s">
        <v>2418</v>
      </c>
      <c r="M56" s="109" t="s">
        <v>2446</v>
      </c>
      <c r="N56" s="109" t="s">
        <v>2453</v>
      </c>
      <c r="O56" s="117" t="s">
        <v>2454</v>
      </c>
      <c r="P56" s="117"/>
      <c r="Q56" s="109" t="s">
        <v>2418</v>
      </c>
    </row>
    <row r="57" spans="1:17" ht="18" x14ac:dyDescent="0.25">
      <c r="A57" s="117" t="str">
        <f>VLOOKUP(E57,'LISTADO ATM'!$A$2:$C$898,3,0)</f>
        <v>ESTE</v>
      </c>
      <c r="B57" s="140" t="s">
        <v>2584</v>
      </c>
      <c r="C57" s="110">
        <v>44365.511724537035</v>
      </c>
      <c r="D57" s="110" t="s">
        <v>2449</v>
      </c>
      <c r="E57" s="136">
        <v>631</v>
      </c>
      <c r="F57" s="117" t="str">
        <f>VLOOKUP(E57,VIP!$A$2:$O13869,2,0)</f>
        <v>DRBR417</v>
      </c>
      <c r="G57" s="117" t="str">
        <f>VLOOKUP(E57,'LISTADO ATM'!$A$2:$B$897,2,0)</f>
        <v xml:space="preserve">ATM ASOCODEQUI (San Pedro) </v>
      </c>
      <c r="H57" s="117" t="str">
        <f>VLOOKUP(E57,VIP!$A$2:$O18732,7,FALSE)</f>
        <v>Si</v>
      </c>
      <c r="I57" s="117" t="str">
        <f>VLOOKUP(E57,VIP!$A$2:$O10697,8,FALSE)</f>
        <v>Si</v>
      </c>
      <c r="J57" s="117" t="str">
        <f>VLOOKUP(E57,VIP!$A$2:$O10647,8,FALSE)</f>
        <v>Si</v>
      </c>
      <c r="K57" s="117" t="str">
        <f>VLOOKUP(E57,VIP!$A$2:$O14221,6,0)</f>
        <v>NO</v>
      </c>
      <c r="L57" s="148" t="s">
        <v>2418</v>
      </c>
      <c r="M57" s="109" t="s">
        <v>2446</v>
      </c>
      <c r="N57" s="109" t="s">
        <v>2453</v>
      </c>
      <c r="O57" s="117" t="s">
        <v>2454</v>
      </c>
      <c r="P57" s="117"/>
      <c r="Q57" s="109" t="s">
        <v>2418</v>
      </c>
    </row>
    <row r="58" spans="1:17" ht="18" x14ac:dyDescent="0.25">
      <c r="A58" s="117" t="str">
        <f>VLOOKUP(E58,'LISTADO ATM'!$A$2:$C$898,3,0)</f>
        <v>DISTRITO NACIONAL</v>
      </c>
      <c r="B58" s="140" t="s">
        <v>2583</v>
      </c>
      <c r="C58" s="110">
        <v>44365.532071759262</v>
      </c>
      <c r="D58" s="110" t="s">
        <v>2449</v>
      </c>
      <c r="E58" s="136">
        <v>717</v>
      </c>
      <c r="F58" s="117" t="str">
        <f>VLOOKUP(E58,VIP!$A$2:$O13865,2,0)</f>
        <v>DRBR24K</v>
      </c>
      <c r="G58" s="117" t="str">
        <f>VLOOKUP(E58,'LISTADO ATM'!$A$2:$B$897,2,0)</f>
        <v xml:space="preserve">ATM Oficina Los Alcarrizos </v>
      </c>
      <c r="H58" s="117" t="str">
        <f>VLOOKUP(E58,VIP!$A$2:$O18728,7,FALSE)</f>
        <v>Si</v>
      </c>
      <c r="I58" s="117" t="str">
        <f>VLOOKUP(E58,VIP!$A$2:$O10693,8,FALSE)</f>
        <v>Si</v>
      </c>
      <c r="J58" s="117" t="str">
        <f>VLOOKUP(E58,VIP!$A$2:$O10643,8,FALSE)</f>
        <v>Si</v>
      </c>
      <c r="K58" s="117" t="str">
        <f>VLOOKUP(E58,VIP!$A$2:$O14217,6,0)</f>
        <v>SI</v>
      </c>
      <c r="L58" s="148" t="s">
        <v>2418</v>
      </c>
      <c r="M58" s="109" t="s">
        <v>2446</v>
      </c>
      <c r="N58" s="109" t="s">
        <v>2453</v>
      </c>
      <c r="O58" s="117" t="s">
        <v>2454</v>
      </c>
      <c r="P58" s="117"/>
      <c r="Q58" s="109" t="s">
        <v>2418</v>
      </c>
    </row>
    <row r="59" spans="1:17" ht="18" x14ac:dyDescent="0.25">
      <c r="A59" s="117" t="str">
        <f>VLOOKUP(E59,'LISTADO ATM'!$A$2:$C$898,3,0)</f>
        <v>SUR</v>
      </c>
      <c r="B59" s="140" t="s">
        <v>2621</v>
      </c>
      <c r="C59" s="110">
        <v>44365.67596064815</v>
      </c>
      <c r="D59" s="110" t="s">
        <v>2470</v>
      </c>
      <c r="E59" s="136">
        <v>781</v>
      </c>
      <c r="F59" s="117" t="str">
        <f>VLOOKUP(E59,VIP!$A$2:$O13904,2,0)</f>
        <v>DRBR186</v>
      </c>
      <c r="G59" s="117" t="str">
        <f>VLOOKUP(E59,'LISTADO ATM'!$A$2:$B$897,2,0)</f>
        <v xml:space="preserve">ATM Estación Isla Barahona </v>
      </c>
      <c r="H59" s="117" t="str">
        <f>VLOOKUP(E59,VIP!$A$2:$O18767,7,FALSE)</f>
        <v>Si</v>
      </c>
      <c r="I59" s="117" t="str">
        <f>VLOOKUP(E59,VIP!$A$2:$O10732,8,FALSE)</f>
        <v>Si</v>
      </c>
      <c r="J59" s="117" t="str">
        <f>VLOOKUP(E59,VIP!$A$2:$O10682,8,FALSE)</f>
        <v>Si</v>
      </c>
      <c r="K59" s="117" t="str">
        <f>VLOOKUP(E59,VIP!$A$2:$O14256,6,0)</f>
        <v>NO</v>
      </c>
      <c r="L59" s="148" t="s">
        <v>2418</v>
      </c>
      <c r="M59" s="109" t="s">
        <v>2446</v>
      </c>
      <c r="N59" s="109" t="s">
        <v>2453</v>
      </c>
      <c r="O59" s="117" t="s">
        <v>2471</v>
      </c>
      <c r="P59" s="117"/>
      <c r="Q59" s="109" t="s">
        <v>2418</v>
      </c>
    </row>
    <row r="60" spans="1:17" ht="18" x14ac:dyDescent="0.25">
      <c r="A60" s="117" t="str">
        <f>VLOOKUP(E60,'LISTADO ATM'!$A$2:$C$898,3,0)</f>
        <v>ESTE</v>
      </c>
      <c r="B60" s="140" t="s">
        <v>2620</v>
      </c>
      <c r="C60" s="110">
        <v>44365.67931712963</v>
      </c>
      <c r="D60" s="110" t="s">
        <v>2470</v>
      </c>
      <c r="E60" s="136">
        <v>838</v>
      </c>
      <c r="F60" s="117" t="str">
        <f>VLOOKUP(E60,VIP!$A$2:$O13903,2,0)</f>
        <v>DRBR838</v>
      </c>
      <c r="G60" s="117" t="str">
        <f>VLOOKUP(E60,'LISTADO ATM'!$A$2:$B$897,2,0)</f>
        <v xml:space="preserve">ATM UNP Consuelo </v>
      </c>
      <c r="H60" s="117" t="str">
        <f>VLOOKUP(E60,VIP!$A$2:$O18766,7,FALSE)</f>
        <v>Si</v>
      </c>
      <c r="I60" s="117" t="str">
        <f>VLOOKUP(E60,VIP!$A$2:$O10731,8,FALSE)</f>
        <v>Si</v>
      </c>
      <c r="J60" s="117" t="str">
        <f>VLOOKUP(E60,VIP!$A$2:$O10681,8,FALSE)</f>
        <v>Si</v>
      </c>
      <c r="K60" s="117" t="str">
        <f>VLOOKUP(E60,VIP!$A$2:$O14255,6,0)</f>
        <v>NO</v>
      </c>
      <c r="L60" s="148" t="s">
        <v>2418</v>
      </c>
      <c r="M60" s="109" t="s">
        <v>2446</v>
      </c>
      <c r="N60" s="109" t="s">
        <v>2453</v>
      </c>
      <c r="O60" s="117" t="s">
        <v>2471</v>
      </c>
      <c r="P60" s="117"/>
      <c r="Q60" s="109" t="s">
        <v>2418</v>
      </c>
    </row>
    <row r="61" spans="1:17" ht="18" x14ac:dyDescent="0.25">
      <c r="A61" s="117" t="str">
        <f>VLOOKUP(E61,'LISTADO ATM'!$A$2:$C$898,3,0)</f>
        <v>SUR</v>
      </c>
      <c r="B61" s="140" t="s">
        <v>2618</v>
      </c>
      <c r="C61" s="110">
        <v>44365.682858796295</v>
      </c>
      <c r="D61" s="110" t="s">
        <v>2470</v>
      </c>
      <c r="E61" s="136">
        <v>750</v>
      </c>
      <c r="F61" s="117" t="str">
        <f>VLOOKUP(E61,VIP!$A$2:$O13901,2,0)</f>
        <v>DRBR265</v>
      </c>
      <c r="G61" s="117" t="str">
        <f>VLOOKUP(E61,'LISTADO ATM'!$A$2:$B$897,2,0)</f>
        <v xml:space="preserve">ATM UNP Duvergé </v>
      </c>
      <c r="H61" s="117" t="str">
        <f>VLOOKUP(E61,VIP!$A$2:$O18764,7,FALSE)</f>
        <v>Si</v>
      </c>
      <c r="I61" s="117" t="str">
        <f>VLOOKUP(E61,VIP!$A$2:$O10729,8,FALSE)</f>
        <v>Si</v>
      </c>
      <c r="J61" s="117" t="str">
        <f>VLOOKUP(E61,VIP!$A$2:$O10679,8,FALSE)</f>
        <v>Si</v>
      </c>
      <c r="K61" s="117" t="str">
        <f>VLOOKUP(E61,VIP!$A$2:$O14253,6,0)</f>
        <v>SI</v>
      </c>
      <c r="L61" s="148" t="s">
        <v>2418</v>
      </c>
      <c r="M61" s="109" t="s">
        <v>2446</v>
      </c>
      <c r="N61" s="109" t="s">
        <v>2453</v>
      </c>
      <c r="O61" s="117" t="s">
        <v>2471</v>
      </c>
      <c r="P61" s="117"/>
      <c r="Q61" s="109" t="s">
        <v>2418</v>
      </c>
    </row>
    <row r="62" spans="1:17" ht="18" x14ac:dyDescent="0.25">
      <c r="A62" s="117" t="str">
        <f>VLOOKUP(E62,'LISTADO ATM'!$A$2:$C$898,3,0)</f>
        <v>DISTRITO NACIONAL</v>
      </c>
      <c r="B62" s="140" t="s">
        <v>2615</v>
      </c>
      <c r="C62" s="110">
        <v>44365.689027777778</v>
      </c>
      <c r="D62" s="110" t="s">
        <v>2470</v>
      </c>
      <c r="E62" s="136">
        <v>946</v>
      </c>
      <c r="F62" s="117" t="str">
        <f>VLOOKUP(E62,VIP!$A$2:$O13898,2,0)</f>
        <v>DRBR24R</v>
      </c>
      <c r="G62" s="117" t="str">
        <f>VLOOKUP(E62,'LISTADO ATM'!$A$2:$B$897,2,0)</f>
        <v xml:space="preserve">ATM Oficina Núñez de Cáceres I </v>
      </c>
      <c r="H62" s="117" t="str">
        <f>VLOOKUP(E62,VIP!$A$2:$O18761,7,FALSE)</f>
        <v>Si</v>
      </c>
      <c r="I62" s="117" t="str">
        <f>VLOOKUP(E62,VIP!$A$2:$O10726,8,FALSE)</f>
        <v>Si</v>
      </c>
      <c r="J62" s="117" t="str">
        <f>VLOOKUP(E62,VIP!$A$2:$O10676,8,FALSE)</f>
        <v>Si</v>
      </c>
      <c r="K62" s="117" t="str">
        <f>VLOOKUP(E62,VIP!$A$2:$O14250,6,0)</f>
        <v>NO</v>
      </c>
      <c r="L62" s="148" t="s">
        <v>2418</v>
      </c>
      <c r="M62" s="109" t="s">
        <v>2446</v>
      </c>
      <c r="N62" s="109" t="s">
        <v>2453</v>
      </c>
      <c r="O62" s="117" t="s">
        <v>2471</v>
      </c>
      <c r="P62" s="117"/>
      <c r="Q62" s="109" t="s">
        <v>2418</v>
      </c>
    </row>
    <row r="63" spans="1:17" ht="18" x14ac:dyDescent="0.25">
      <c r="A63" s="117" t="str">
        <f>VLOOKUP(E63,'LISTADO ATM'!$A$2:$C$898,3,0)</f>
        <v>DISTRITO NACIONAL</v>
      </c>
      <c r="B63" s="140" t="s">
        <v>2614</v>
      </c>
      <c r="C63" s="110">
        <v>44365.691400462965</v>
      </c>
      <c r="D63" s="110" t="s">
        <v>2449</v>
      </c>
      <c r="E63" s="136">
        <v>507</v>
      </c>
      <c r="F63" s="117" t="str">
        <f>VLOOKUP(E63,VIP!$A$2:$O13897,2,0)</f>
        <v>DRBR507</v>
      </c>
      <c r="G63" s="117" t="str">
        <f>VLOOKUP(E63,'LISTADO ATM'!$A$2:$B$897,2,0)</f>
        <v>ATM Estación Sigma Boca Chica</v>
      </c>
      <c r="H63" s="117" t="str">
        <f>VLOOKUP(E63,VIP!$A$2:$O18760,7,FALSE)</f>
        <v>Si</v>
      </c>
      <c r="I63" s="117" t="str">
        <f>VLOOKUP(E63,VIP!$A$2:$O10725,8,FALSE)</f>
        <v>Si</v>
      </c>
      <c r="J63" s="117" t="str">
        <f>VLOOKUP(E63,VIP!$A$2:$O10675,8,FALSE)</f>
        <v>Si</v>
      </c>
      <c r="K63" s="117" t="str">
        <f>VLOOKUP(E63,VIP!$A$2:$O14249,6,0)</f>
        <v>NO</v>
      </c>
      <c r="L63" s="148" t="s">
        <v>2418</v>
      </c>
      <c r="M63" s="109" t="s">
        <v>2446</v>
      </c>
      <c r="N63" s="109" t="s">
        <v>2453</v>
      </c>
      <c r="O63" s="117" t="s">
        <v>2454</v>
      </c>
      <c r="P63" s="117"/>
      <c r="Q63" s="109" t="s">
        <v>2418</v>
      </c>
    </row>
    <row r="64" spans="1:17" ht="18" x14ac:dyDescent="0.25">
      <c r="A64" s="117" t="str">
        <f>VLOOKUP(E64,'LISTADO ATM'!$A$2:$C$898,3,0)</f>
        <v>NORTE</v>
      </c>
      <c r="B64" s="140" t="s">
        <v>2603</v>
      </c>
      <c r="C64" s="110">
        <v>44365.781875000001</v>
      </c>
      <c r="D64" s="110" t="s">
        <v>2470</v>
      </c>
      <c r="E64" s="136">
        <v>288</v>
      </c>
      <c r="F64" s="117" t="str">
        <f>VLOOKUP(E64,VIP!$A$2:$O13885,2,0)</f>
        <v>DRBR288</v>
      </c>
      <c r="G64" s="117" t="str">
        <f>VLOOKUP(E64,'LISTADO ATM'!$A$2:$B$897,2,0)</f>
        <v xml:space="preserve">ATM Oficina Camino Real II (Puerto Plata) </v>
      </c>
      <c r="H64" s="117" t="str">
        <f>VLOOKUP(E64,VIP!$A$2:$O18748,7,FALSE)</f>
        <v>N/A</v>
      </c>
      <c r="I64" s="117" t="str">
        <f>VLOOKUP(E64,VIP!$A$2:$O10713,8,FALSE)</f>
        <v>N/A</v>
      </c>
      <c r="J64" s="117" t="str">
        <f>VLOOKUP(E64,VIP!$A$2:$O10663,8,FALSE)</f>
        <v>N/A</v>
      </c>
      <c r="K64" s="117" t="str">
        <f>VLOOKUP(E64,VIP!$A$2:$O14237,6,0)</f>
        <v>N/A</v>
      </c>
      <c r="L64" s="148" t="s">
        <v>2418</v>
      </c>
      <c r="M64" s="109" t="s">
        <v>2446</v>
      </c>
      <c r="N64" s="109" t="s">
        <v>2453</v>
      </c>
      <c r="O64" s="117" t="s">
        <v>2471</v>
      </c>
      <c r="P64" s="117"/>
      <c r="Q64" s="109" t="s">
        <v>2418</v>
      </c>
    </row>
    <row r="65" spans="1:17" ht="18" x14ac:dyDescent="0.25">
      <c r="A65" s="117" t="str">
        <f>VLOOKUP(E65,'LISTADO ATM'!$A$2:$C$898,3,0)</f>
        <v>DISTRITO NACIONAL</v>
      </c>
      <c r="B65" s="140" t="s">
        <v>2602</v>
      </c>
      <c r="C65" s="110">
        <v>44365.784143518518</v>
      </c>
      <c r="D65" s="110" t="s">
        <v>2449</v>
      </c>
      <c r="E65" s="136">
        <v>325</v>
      </c>
      <c r="F65" s="117" t="str">
        <f>VLOOKUP(E65,VIP!$A$2:$O13884,2,0)</f>
        <v>DRBR325</v>
      </c>
      <c r="G65" s="117" t="str">
        <f>VLOOKUP(E65,'LISTADO ATM'!$A$2:$B$897,2,0)</f>
        <v>ATM Casa Edwin</v>
      </c>
      <c r="H65" s="117" t="str">
        <f>VLOOKUP(E65,VIP!$A$2:$O18747,7,FALSE)</f>
        <v>Si</v>
      </c>
      <c r="I65" s="117" t="str">
        <f>VLOOKUP(E65,VIP!$A$2:$O10712,8,FALSE)</f>
        <v>Si</v>
      </c>
      <c r="J65" s="117" t="str">
        <f>VLOOKUP(E65,VIP!$A$2:$O10662,8,FALSE)</f>
        <v>Si</v>
      </c>
      <c r="K65" s="117" t="str">
        <f>VLOOKUP(E65,VIP!$A$2:$O14236,6,0)</f>
        <v>NO</v>
      </c>
      <c r="L65" s="148" t="s">
        <v>2418</v>
      </c>
      <c r="M65" s="109" t="s">
        <v>2446</v>
      </c>
      <c r="N65" s="109" t="s">
        <v>2453</v>
      </c>
      <c r="O65" s="117" t="s">
        <v>2454</v>
      </c>
      <c r="P65" s="117"/>
      <c r="Q65" s="109" t="s">
        <v>2418</v>
      </c>
    </row>
    <row r="66" spans="1:17" ht="18" x14ac:dyDescent="0.25">
      <c r="A66" s="117" t="str">
        <f>VLOOKUP(E66,'LISTADO ATM'!$A$2:$C$898,3,0)</f>
        <v>DISTRITO NACIONAL</v>
      </c>
      <c r="B66" s="140" t="s">
        <v>2585</v>
      </c>
      <c r="C66" s="110">
        <v>44365.48715277778</v>
      </c>
      <c r="D66" s="110" t="s">
        <v>2180</v>
      </c>
      <c r="E66" s="136">
        <v>540</v>
      </c>
      <c r="F66" s="117" t="str">
        <f>VLOOKUP(E66,VIP!$A$2:$O13874,2,0)</f>
        <v>DRBR540</v>
      </c>
      <c r="G66" s="117" t="str">
        <f>VLOOKUP(E66,'LISTADO ATM'!$A$2:$B$897,2,0)</f>
        <v xml:space="preserve">ATM Autoservicio Sambil I </v>
      </c>
      <c r="H66" s="117" t="str">
        <f>VLOOKUP(E66,VIP!$A$2:$O18737,7,FALSE)</f>
        <v>Si</v>
      </c>
      <c r="I66" s="117" t="str">
        <f>VLOOKUP(E66,VIP!$A$2:$O10702,8,FALSE)</f>
        <v>Si</v>
      </c>
      <c r="J66" s="117" t="str">
        <f>VLOOKUP(E66,VIP!$A$2:$O10652,8,FALSE)</f>
        <v>Si</v>
      </c>
      <c r="K66" s="117" t="str">
        <f>VLOOKUP(E66,VIP!$A$2:$O14226,6,0)</f>
        <v>NO</v>
      </c>
      <c r="L66" s="148" t="s">
        <v>2466</v>
      </c>
      <c r="M66" s="109" t="s">
        <v>2446</v>
      </c>
      <c r="N66" s="109" t="s">
        <v>2558</v>
      </c>
      <c r="O66" s="117" t="s">
        <v>2455</v>
      </c>
      <c r="P66" s="117"/>
      <c r="Q66" s="109" t="s">
        <v>2466</v>
      </c>
    </row>
    <row r="67" spans="1:17" ht="18" x14ac:dyDescent="0.25">
      <c r="A67" s="117" t="str">
        <f>VLOOKUP(E67,'LISTADO ATM'!$A$2:$C$898,3,0)</f>
        <v>DISTRITO NACIONAL</v>
      </c>
      <c r="B67" s="140" t="s">
        <v>2606</v>
      </c>
      <c r="C67" s="110">
        <v>44365.769236111111</v>
      </c>
      <c r="D67" s="110" t="s">
        <v>2180</v>
      </c>
      <c r="E67" s="136">
        <v>676</v>
      </c>
      <c r="F67" s="117" t="str">
        <f>VLOOKUP(E67,VIP!$A$2:$O13889,2,0)</f>
        <v>DRBR676</v>
      </c>
      <c r="G67" s="117" t="str">
        <f>VLOOKUP(E67,'LISTADO ATM'!$A$2:$B$897,2,0)</f>
        <v>ATM S/M Bravo Colina Del Oeste</v>
      </c>
      <c r="H67" s="117" t="str">
        <f>VLOOKUP(E67,VIP!$A$2:$O18752,7,FALSE)</f>
        <v>Si</v>
      </c>
      <c r="I67" s="117" t="str">
        <f>VLOOKUP(E67,VIP!$A$2:$O10717,8,FALSE)</f>
        <v>Si</v>
      </c>
      <c r="J67" s="117" t="str">
        <f>VLOOKUP(E67,VIP!$A$2:$O10667,8,FALSE)</f>
        <v>Si</v>
      </c>
      <c r="K67" s="117" t="str">
        <f>VLOOKUP(E67,VIP!$A$2:$O14241,6,0)</f>
        <v>NO</v>
      </c>
      <c r="L67" s="148" t="s">
        <v>2466</v>
      </c>
      <c r="M67" s="109" t="s">
        <v>2446</v>
      </c>
      <c r="N67" s="109" t="s">
        <v>2453</v>
      </c>
      <c r="O67" s="117" t="s">
        <v>2455</v>
      </c>
      <c r="P67" s="117"/>
      <c r="Q67" s="109" t="s">
        <v>2466</v>
      </c>
    </row>
    <row r="68" spans="1:17" ht="18" x14ac:dyDescent="0.25">
      <c r="A68" s="117" t="str">
        <f>VLOOKUP(E68,'LISTADO ATM'!$A$2:$C$898,3,0)</f>
        <v>ESTE</v>
      </c>
      <c r="B68" s="140" t="s">
        <v>2605</v>
      </c>
      <c r="C68" s="110">
        <v>44365.769803240742</v>
      </c>
      <c r="D68" s="110" t="s">
        <v>2180</v>
      </c>
      <c r="E68" s="136">
        <v>268</v>
      </c>
      <c r="F68" s="117" t="str">
        <f>VLOOKUP(E68,VIP!$A$2:$O13888,2,0)</f>
        <v>DRBR268</v>
      </c>
      <c r="G68" s="117" t="str">
        <f>VLOOKUP(E68,'LISTADO ATM'!$A$2:$B$897,2,0)</f>
        <v xml:space="preserve">ATM Autobanco La Altagracia (Higuey) </v>
      </c>
      <c r="H68" s="117" t="str">
        <f>VLOOKUP(E68,VIP!$A$2:$O18751,7,FALSE)</f>
        <v>Si</v>
      </c>
      <c r="I68" s="117" t="str">
        <f>VLOOKUP(E68,VIP!$A$2:$O10716,8,FALSE)</f>
        <v>Si</v>
      </c>
      <c r="J68" s="117" t="str">
        <f>VLOOKUP(E68,VIP!$A$2:$O10666,8,FALSE)</f>
        <v>Si</v>
      </c>
      <c r="K68" s="117" t="str">
        <f>VLOOKUP(E68,VIP!$A$2:$O14240,6,0)</f>
        <v>NO</v>
      </c>
      <c r="L68" s="148" t="s">
        <v>2466</v>
      </c>
      <c r="M68" s="109" t="s">
        <v>2446</v>
      </c>
      <c r="N68" s="109" t="s">
        <v>2453</v>
      </c>
      <c r="O68" s="117" t="s">
        <v>2455</v>
      </c>
      <c r="P68" s="117"/>
      <c r="Q68" s="109" t="s">
        <v>2466</v>
      </c>
    </row>
    <row r="69" spans="1:17" ht="18" x14ac:dyDescent="0.25">
      <c r="A69" s="117" t="str">
        <f>VLOOKUP(E69,'LISTADO ATM'!$A$2:$C$898,3,0)</f>
        <v>NORTE</v>
      </c>
      <c r="B69" s="140" t="s">
        <v>2604</v>
      </c>
      <c r="C69" s="110">
        <v>44365.770254629628</v>
      </c>
      <c r="D69" s="110" t="s">
        <v>2180</v>
      </c>
      <c r="E69" s="136">
        <v>181</v>
      </c>
      <c r="F69" s="117" t="str">
        <f>VLOOKUP(E69,VIP!$A$2:$O13887,2,0)</f>
        <v>DRBR181</v>
      </c>
      <c r="G69" s="117" t="str">
        <f>VLOOKUP(E69,'LISTADO ATM'!$A$2:$B$897,2,0)</f>
        <v xml:space="preserve">ATM Oficina Sabaneta </v>
      </c>
      <c r="H69" s="117" t="str">
        <f>VLOOKUP(E69,VIP!$A$2:$O18750,7,FALSE)</f>
        <v>Si</v>
      </c>
      <c r="I69" s="117" t="str">
        <f>VLOOKUP(E69,VIP!$A$2:$O10715,8,FALSE)</f>
        <v>Si</v>
      </c>
      <c r="J69" s="117" t="str">
        <f>VLOOKUP(E69,VIP!$A$2:$O10665,8,FALSE)</f>
        <v>Si</v>
      </c>
      <c r="K69" s="117" t="str">
        <f>VLOOKUP(E69,VIP!$A$2:$O14239,6,0)</f>
        <v>SI</v>
      </c>
      <c r="L69" s="148" t="s">
        <v>2466</v>
      </c>
      <c r="M69" s="109" t="s">
        <v>2446</v>
      </c>
      <c r="N69" s="109" t="s">
        <v>2453</v>
      </c>
      <c r="O69" s="117" t="s">
        <v>2455</v>
      </c>
      <c r="P69" s="117"/>
      <c r="Q69" s="109" t="s">
        <v>2466</v>
      </c>
    </row>
    <row r="70" spans="1:17" ht="18" x14ac:dyDescent="0.25">
      <c r="A70" s="117" t="str">
        <f>VLOOKUP(E70,'LISTADO ATM'!$A$2:$C$898,3,0)</f>
        <v>DISTRITO NACIONAL</v>
      </c>
      <c r="B70" s="140" t="s">
        <v>2601</v>
      </c>
      <c r="C70" s="110">
        <v>44365.786724537036</v>
      </c>
      <c r="D70" s="110" t="s">
        <v>2180</v>
      </c>
      <c r="E70" s="136">
        <v>149</v>
      </c>
      <c r="F70" s="117" t="str">
        <f>VLOOKUP(E70,VIP!$A$2:$O13883,2,0)</f>
        <v>DRBR149</v>
      </c>
      <c r="G70" s="117" t="str">
        <f>VLOOKUP(E70,'LISTADO ATM'!$A$2:$B$897,2,0)</f>
        <v>ATM Estación Metro Concepción</v>
      </c>
      <c r="H70" s="117" t="str">
        <f>VLOOKUP(E70,VIP!$A$2:$O18746,7,FALSE)</f>
        <v>N/A</v>
      </c>
      <c r="I70" s="117" t="str">
        <f>VLOOKUP(E70,VIP!$A$2:$O10711,8,FALSE)</f>
        <v>N/A</v>
      </c>
      <c r="J70" s="117" t="str">
        <f>VLOOKUP(E70,VIP!$A$2:$O10661,8,FALSE)</f>
        <v>N/A</v>
      </c>
      <c r="K70" s="117" t="str">
        <f>VLOOKUP(E70,VIP!$A$2:$O14235,6,0)</f>
        <v>N/A</v>
      </c>
      <c r="L70" s="148" t="s">
        <v>2466</v>
      </c>
      <c r="M70" s="109" t="s">
        <v>2446</v>
      </c>
      <c r="N70" s="109" t="s">
        <v>2453</v>
      </c>
      <c r="O70" s="117" t="s">
        <v>2455</v>
      </c>
      <c r="P70" s="117"/>
      <c r="Q70" s="109" t="s">
        <v>2466</v>
      </c>
    </row>
    <row r="71" spans="1:17" ht="18" x14ac:dyDescent="0.25">
      <c r="A71" s="117" t="str">
        <f>VLOOKUP(E71,'LISTADO ATM'!$A$2:$C$898,3,0)</f>
        <v>NORTE</v>
      </c>
      <c r="B71" s="140" t="s">
        <v>2628</v>
      </c>
      <c r="C71" s="110">
        <v>44365.901122685187</v>
      </c>
      <c r="D71" s="110" t="s">
        <v>2181</v>
      </c>
      <c r="E71" s="136">
        <v>351</v>
      </c>
      <c r="F71" s="117" t="str">
        <f>VLOOKUP(E71,VIP!$A$2:$O13882,2,0)</f>
        <v>DRBR351</v>
      </c>
      <c r="G71" s="117" t="str">
        <f>VLOOKUP(E71,'LISTADO ATM'!$A$2:$B$897,2,0)</f>
        <v xml:space="preserve">ATM S/M José Luís (Puerto Plata) </v>
      </c>
      <c r="H71" s="117" t="str">
        <f>VLOOKUP(E71,VIP!$A$2:$O18745,7,FALSE)</f>
        <v>Si</v>
      </c>
      <c r="I71" s="117" t="str">
        <f>VLOOKUP(E71,VIP!$A$2:$O10710,8,FALSE)</f>
        <v>Si</v>
      </c>
      <c r="J71" s="117" t="str">
        <f>VLOOKUP(E71,VIP!$A$2:$O10660,8,FALSE)</f>
        <v>Si</v>
      </c>
      <c r="K71" s="117" t="str">
        <f>VLOOKUP(E71,VIP!$A$2:$O14234,6,0)</f>
        <v>NO</v>
      </c>
      <c r="L71" s="148" t="s">
        <v>2466</v>
      </c>
      <c r="M71" s="109" t="s">
        <v>2446</v>
      </c>
      <c r="N71" s="109" t="s">
        <v>2453</v>
      </c>
      <c r="O71" s="117" t="s">
        <v>2567</v>
      </c>
      <c r="P71" s="117"/>
      <c r="Q71" s="109" t="s">
        <v>2466</v>
      </c>
    </row>
    <row r="72" spans="1:17" ht="18" x14ac:dyDescent="0.25">
      <c r="A72" s="117" t="str">
        <f>VLOOKUP(E72,'LISTADO ATM'!$A$2:$C$898,3,0)</f>
        <v>NORTE</v>
      </c>
      <c r="B72" s="140" t="s">
        <v>2627</v>
      </c>
      <c r="C72" s="110">
        <v>44365.901504629626</v>
      </c>
      <c r="D72" s="110" t="s">
        <v>2180</v>
      </c>
      <c r="E72" s="136">
        <v>649</v>
      </c>
      <c r="F72" s="117" t="str">
        <f>VLOOKUP(E72,VIP!$A$2:$O13881,2,0)</f>
        <v>DRBR649</v>
      </c>
      <c r="G72" s="117" t="str">
        <f>VLOOKUP(E72,'LISTADO ATM'!$A$2:$B$897,2,0)</f>
        <v xml:space="preserve">ATM Oficina Galería 56 (San Francisco de Macorís) </v>
      </c>
      <c r="H72" s="117" t="str">
        <f>VLOOKUP(E72,VIP!$A$2:$O18744,7,FALSE)</f>
        <v>Si</v>
      </c>
      <c r="I72" s="117" t="str">
        <f>VLOOKUP(E72,VIP!$A$2:$O10709,8,FALSE)</f>
        <v>Si</v>
      </c>
      <c r="J72" s="117" t="str">
        <f>VLOOKUP(E72,VIP!$A$2:$O10659,8,FALSE)</f>
        <v>Si</v>
      </c>
      <c r="K72" s="117" t="str">
        <f>VLOOKUP(E72,VIP!$A$2:$O14233,6,0)</f>
        <v>SI</v>
      </c>
      <c r="L72" s="148" t="s">
        <v>2466</v>
      </c>
      <c r="M72" s="109" t="s">
        <v>2446</v>
      </c>
      <c r="N72" s="109" t="s">
        <v>2453</v>
      </c>
      <c r="O72" s="117" t="s">
        <v>2455</v>
      </c>
      <c r="P72" s="117"/>
      <c r="Q72" s="109" t="s">
        <v>2466</v>
      </c>
    </row>
    <row r="73" spans="1:17" ht="18" x14ac:dyDescent="0.25">
      <c r="A73" s="117" t="str">
        <f>VLOOKUP(E73,'LISTADO ATM'!$A$2:$C$898,3,0)</f>
        <v>NORTE</v>
      </c>
      <c r="B73" s="140" t="s">
        <v>2624</v>
      </c>
      <c r="C73" s="110">
        <v>44365.904131944444</v>
      </c>
      <c r="D73" s="110" t="s">
        <v>2181</v>
      </c>
      <c r="E73" s="136">
        <v>99</v>
      </c>
      <c r="F73" s="117" t="str">
        <f>VLOOKUP(E73,VIP!$A$2:$O13878,2,0)</f>
        <v>DRBR099</v>
      </c>
      <c r="G73" s="117" t="str">
        <f>VLOOKUP(E73,'LISTADO ATM'!$A$2:$B$897,2,0)</f>
        <v xml:space="preserve">ATM Multicentro La Sirena S.F.M. </v>
      </c>
      <c r="H73" s="117" t="str">
        <f>VLOOKUP(E73,VIP!$A$2:$O18741,7,FALSE)</f>
        <v>Si</v>
      </c>
      <c r="I73" s="117" t="str">
        <f>VLOOKUP(E73,VIP!$A$2:$O10706,8,FALSE)</f>
        <v>Si</v>
      </c>
      <c r="J73" s="117" t="str">
        <f>VLOOKUP(E73,VIP!$A$2:$O10656,8,FALSE)</f>
        <v>Si</v>
      </c>
      <c r="K73" s="117" t="str">
        <f>VLOOKUP(E73,VIP!$A$2:$O14230,6,0)</f>
        <v>NO</v>
      </c>
      <c r="L73" s="148" t="s">
        <v>2466</v>
      </c>
      <c r="M73" s="109" t="s">
        <v>2446</v>
      </c>
      <c r="N73" s="109" t="s">
        <v>2453</v>
      </c>
      <c r="O73" s="117" t="s">
        <v>2567</v>
      </c>
      <c r="P73" s="117"/>
      <c r="Q73" s="109" t="s">
        <v>2466</v>
      </c>
    </row>
  </sheetData>
  <autoFilter ref="A4:Q31" xr:uid="{00000000-0009-0000-0000-000005000000}">
    <filterColumn colId="15">
      <customFilters>
        <customFilter operator="notEqual" val=" "/>
      </customFilters>
    </filterColumn>
    <sortState xmlns:xlrd2="http://schemas.microsoft.com/office/spreadsheetml/2017/richdata2" ref="A5:Q73">
      <sortCondition ref="M4:M3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0:B1048576 B1:B4">
    <cfRule type="duplicateValues" dxfId="136" priority="128981"/>
  </conditionalFormatting>
  <conditionalFormatting sqref="E61:E1048576">
    <cfRule type="duplicateValues" dxfId="135" priority="128985"/>
  </conditionalFormatting>
  <conditionalFormatting sqref="B70:B1048576">
    <cfRule type="duplicateValues" dxfId="134" priority="128993"/>
  </conditionalFormatting>
  <conditionalFormatting sqref="E1:E4 E61:E1048576">
    <cfRule type="duplicateValues" dxfId="133" priority="129038"/>
  </conditionalFormatting>
  <conditionalFormatting sqref="E1:E4 E61:E1048576">
    <cfRule type="duplicateValues" dxfId="132" priority="414"/>
    <cfRule type="duplicateValues" dxfId="131" priority="415"/>
  </conditionalFormatting>
  <conditionalFormatting sqref="E61:E1048576">
    <cfRule type="duplicateValues" dxfId="130" priority="384"/>
    <cfRule type="duplicateValues" dxfId="129" priority="385"/>
  </conditionalFormatting>
  <conditionalFormatting sqref="B70:B1048576">
    <cfRule type="duplicateValues" dxfId="128" priority="348"/>
  </conditionalFormatting>
  <conditionalFormatting sqref="B70:B1048576">
    <cfRule type="duplicateValues" dxfId="127" priority="208"/>
  </conditionalFormatting>
  <conditionalFormatting sqref="B70:B1048576">
    <cfRule type="duplicateValues" dxfId="126" priority="168"/>
  </conditionalFormatting>
  <conditionalFormatting sqref="B70:B1048576">
    <cfRule type="duplicateValues" dxfId="125" priority="126"/>
  </conditionalFormatting>
  <conditionalFormatting sqref="E22:E29">
    <cfRule type="duplicateValues" dxfId="124" priority="53"/>
  </conditionalFormatting>
  <conditionalFormatting sqref="E22:E29">
    <cfRule type="duplicateValues" dxfId="123" priority="51"/>
    <cfRule type="duplicateValues" dxfId="122" priority="52"/>
  </conditionalFormatting>
  <conditionalFormatting sqref="E22:E29">
    <cfRule type="duplicateValues" dxfId="121" priority="50"/>
  </conditionalFormatting>
  <conditionalFormatting sqref="E22:E29">
    <cfRule type="duplicateValues" dxfId="120" priority="48"/>
    <cfRule type="duplicateValues" dxfId="119" priority="49"/>
  </conditionalFormatting>
  <conditionalFormatting sqref="B22:B29">
    <cfRule type="duplicateValues" dxfId="118" priority="47"/>
  </conditionalFormatting>
  <conditionalFormatting sqref="E22:E29">
    <cfRule type="duplicateValues" dxfId="117" priority="46"/>
  </conditionalFormatting>
  <conditionalFormatting sqref="E22:E29">
    <cfRule type="duplicateValues" dxfId="116" priority="44"/>
    <cfRule type="duplicateValues" dxfId="115" priority="45"/>
  </conditionalFormatting>
  <conditionalFormatting sqref="E22:E29">
    <cfRule type="duplicateValues" dxfId="114" priority="43"/>
  </conditionalFormatting>
  <conditionalFormatting sqref="E22:E29">
    <cfRule type="duplicateValues" dxfId="113" priority="41"/>
    <cfRule type="duplicateValues" dxfId="112" priority="42"/>
  </conditionalFormatting>
  <conditionalFormatting sqref="E69:E73">
    <cfRule type="duplicateValues" dxfId="111" priority="13"/>
  </conditionalFormatting>
  <conditionalFormatting sqref="E69:E73">
    <cfRule type="duplicateValues" dxfId="110" priority="11"/>
    <cfRule type="duplicateValues" dxfId="109" priority="12"/>
  </conditionalFormatting>
  <conditionalFormatting sqref="E69:E73">
    <cfRule type="duplicateValues" dxfId="108" priority="10"/>
  </conditionalFormatting>
  <conditionalFormatting sqref="E69:E73">
    <cfRule type="duplicateValues" dxfId="107" priority="8"/>
    <cfRule type="duplicateValues" dxfId="106" priority="9"/>
  </conditionalFormatting>
  <conditionalFormatting sqref="E69:E73">
    <cfRule type="duplicateValues" dxfId="105" priority="7"/>
  </conditionalFormatting>
  <conditionalFormatting sqref="E69:E73">
    <cfRule type="duplicateValues" dxfId="104" priority="5"/>
    <cfRule type="duplicateValues" dxfId="103" priority="6"/>
  </conditionalFormatting>
  <conditionalFormatting sqref="E69:E73">
    <cfRule type="duplicateValues" dxfId="102" priority="4"/>
  </conditionalFormatting>
  <conditionalFormatting sqref="E69:E73">
    <cfRule type="duplicateValues" dxfId="101" priority="2"/>
    <cfRule type="duplicateValues" dxfId="100" priority="3"/>
  </conditionalFormatting>
  <conditionalFormatting sqref="B69:B73">
    <cfRule type="duplicateValues" dxfId="99" priority="1"/>
  </conditionalFormatting>
  <conditionalFormatting sqref="E5:E21">
    <cfRule type="duplicateValues" dxfId="98" priority="130537"/>
  </conditionalFormatting>
  <conditionalFormatting sqref="E5:E21">
    <cfRule type="duplicateValues" dxfId="97" priority="130538"/>
    <cfRule type="duplicateValues" dxfId="96" priority="130539"/>
  </conditionalFormatting>
  <conditionalFormatting sqref="B5:B21">
    <cfRule type="duplicateValues" dxfId="95" priority="130543"/>
  </conditionalFormatting>
  <conditionalFormatting sqref="B30:B59">
    <cfRule type="duplicateValues" dxfId="94" priority="130551"/>
  </conditionalFormatting>
  <conditionalFormatting sqref="E30:E59">
    <cfRule type="duplicateValues" dxfId="93" priority="130553"/>
  </conditionalFormatting>
  <conditionalFormatting sqref="E30:E59">
    <cfRule type="duplicateValues" dxfId="92" priority="130555"/>
    <cfRule type="duplicateValues" dxfId="91" priority="130556"/>
  </conditionalFormatting>
  <conditionalFormatting sqref="E60:E68">
    <cfRule type="duplicateValues" dxfId="90" priority="130591"/>
  </conditionalFormatting>
  <conditionalFormatting sqref="E60:E68">
    <cfRule type="duplicateValues" dxfId="89" priority="130593"/>
    <cfRule type="duplicateValues" dxfId="88" priority="130594"/>
  </conditionalFormatting>
  <conditionalFormatting sqref="B60:B68">
    <cfRule type="duplicateValues" dxfId="87" priority="13061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5"/>
  <sheetViews>
    <sheetView topLeftCell="A55" zoomScale="93" zoomScaleNormal="93" workbookViewId="0">
      <selection activeCell="A65" sqref="A65:XFD65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62" t="s">
        <v>2150</v>
      </c>
      <c r="B1" s="163"/>
      <c r="C1" s="163"/>
      <c r="D1" s="163"/>
      <c r="E1" s="164"/>
      <c r="F1" s="168" t="s">
        <v>2555</v>
      </c>
      <c r="G1" s="169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65" t="s">
        <v>2451</v>
      </c>
      <c r="B2" s="166"/>
      <c r="C2" s="166"/>
      <c r="D2" s="166"/>
      <c r="E2" s="167"/>
      <c r="F2" s="114" t="s">
        <v>2554</v>
      </c>
      <c r="G2" s="113">
        <f>G3+G4</f>
        <v>69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67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2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73" t="s">
        <v>2415</v>
      </c>
      <c r="B7" s="174"/>
      <c r="C7" s="174"/>
      <c r="D7" s="174"/>
      <c r="E7" s="175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0"/>
      <c r="D10" s="171"/>
      <c r="E10" s="172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73" t="s">
        <v>2474</v>
      </c>
      <c r="B12" s="174"/>
      <c r="C12" s="174"/>
      <c r="D12" s="174"/>
      <c r="E12" s="175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96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0"/>
      <c r="D15" s="171"/>
      <c r="E15" s="172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76" t="s">
        <v>2475</v>
      </c>
      <c r="B17" s="177"/>
      <c r="C17" s="177"/>
      <c r="D17" s="177"/>
      <c r="E17" s="178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2579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2580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2586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2638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76" t="s">
        <v>2535</v>
      </c>
      <c r="B34" s="177"/>
      <c r="C34" s="177"/>
      <c r="D34" s="177"/>
      <c r="E34" s="178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2639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79" t="s">
        <v>2476</v>
      </c>
      <c r="B45" s="180"/>
      <c r="C45" s="180"/>
      <c r="D45" s="180"/>
      <c r="E45" s="181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97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97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82" t="s">
        <v>2477</v>
      </c>
      <c r="B55" s="183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76" t="s">
        <v>2478</v>
      </c>
      <c r="B58" s="177"/>
      <c r="C58" s="177"/>
      <c r="D58" s="177"/>
      <c r="E58" s="178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84" t="s">
        <v>2419</v>
      </c>
      <c r="E59" s="185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60" t="s">
        <v>2549</v>
      </c>
      <c r="E60" s="161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60" t="s">
        <v>2581</v>
      </c>
      <c r="E61" s="161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60" t="s">
        <v>2549</v>
      </c>
      <c r="E62" s="161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60" t="s">
        <v>2581</v>
      </c>
      <c r="E63" s="161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60" t="s">
        <v>2581</v>
      </c>
      <c r="E64" s="161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60" t="s">
        <v>2549</v>
      </c>
      <c r="E65" s="161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60" t="s">
        <v>2549</v>
      </c>
      <c r="E66" s="161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60" t="s">
        <v>2581</v>
      </c>
      <c r="E67" s="161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60" t="s">
        <v>2549</v>
      </c>
      <c r="E68" s="161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60" t="s">
        <v>2549</v>
      </c>
      <c r="E69" s="161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82"/>
      <c r="B73" s="183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3">
      <c r="A75" s="118"/>
      <c r="B75" s="123"/>
      <c r="C75" s="118"/>
      <c r="D75" s="118"/>
      <c r="E75" s="123"/>
    </row>
    <row r="76" spans="1:5" ht="18" customHeight="1" thickBot="1" x14ac:dyDescent="0.3">
      <c r="A76" s="176"/>
      <c r="B76" s="177"/>
      <c r="C76" s="177"/>
      <c r="D76" s="177"/>
      <c r="E76" s="178"/>
    </row>
    <row r="77" spans="1:5" ht="18" x14ac:dyDescent="0.25">
      <c r="A77" s="124"/>
      <c r="B77" s="124"/>
      <c r="C77" s="122"/>
      <c r="D77" s="184"/>
      <c r="E77" s="185"/>
    </row>
    <row r="78" spans="1:5" ht="18" x14ac:dyDescent="0.25">
      <c r="A78" s="136"/>
      <c r="B78" s="136"/>
      <c r="C78" s="136"/>
      <c r="D78" s="160"/>
      <c r="E78" s="161"/>
    </row>
    <row r="79" spans="1:5" ht="18" x14ac:dyDescent="0.25">
      <c r="A79" s="136"/>
      <c r="B79" s="136"/>
      <c r="C79" s="136"/>
      <c r="D79" s="160"/>
      <c r="E79" s="161"/>
    </row>
    <row r="80" spans="1:5" ht="18" x14ac:dyDescent="0.25">
      <c r="A80" s="136"/>
      <c r="B80" s="136"/>
      <c r="C80" s="136"/>
      <c r="D80" s="160"/>
      <c r="E80" s="161"/>
    </row>
    <row r="81" spans="1:5" ht="18.75" customHeight="1" x14ac:dyDescent="0.25">
      <c r="A81" s="136"/>
      <c r="B81" s="136"/>
      <c r="C81" s="136"/>
      <c r="D81" s="160"/>
      <c r="E81" s="161"/>
    </row>
    <row r="82" spans="1:5" ht="18.75" customHeight="1" x14ac:dyDescent="0.25">
      <c r="A82" s="136"/>
      <c r="B82" s="136"/>
      <c r="C82" s="136"/>
      <c r="D82" s="160"/>
      <c r="E82" s="161"/>
    </row>
    <row r="83" spans="1:5" ht="18" x14ac:dyDescent="0.25">
      <c r="A83" s="136"/>
      <c r="B83" s="136"/>
      <c r="C83" s="136"/>
      <c r="D83" s="160"/>
      <c r="E83" s="161"/>
    </row>
    <row r="84" spans="1:5" ht="18.75" customHeight="1" x14ac:dyDescent="0.25">
      <c r="A84" s="136"/>
      <c r="B84" s="136"/>
      <c r="C84" s="136"/>
      <c r="D84" s="160"/>
      <c r="E84" s="161"/>
    </row>
    <row r="85" spans="1:5" ht="18.75" customHeight="1" x14ac:dyDescent="0.25">
      <c r="A85" s="136"/>
      <c r="B85" s="136"/>
      <c r="C85" s="136"/>
      <c r="D85" s="160"/>
      <c r="E85" s="161"/>
    </row>
    <row r="86" spans="1:5" ht="18" x14ac:dyDescent="0.25">
      <c r="A86" s="136"/>
      <c r="B86" s="136"/>
      <c r="C86" s="136"/>
      <c r="D86" s="160"/>
      <c r="E86" s="161"/>
    </row>
    <row r="87" spans="1:5" ht="18" x14ac:dyDescent="0.25">
      <c r="A87" s="136"/>
      <c r="B87" s="136"/>
      <c r="C87" s="136"/>
      <c r="D87" s="160"/>
      <c r="E87" s="161"/>
    </row>
    <row r="88" spans="1:5" ht="18" x14ac:dyDescent="0.25">
      <c r="A88" s="136"/>
      <c r="B88" s="136"/>
      <c r="C88" s="136"/>
      <c r="D88" s="160"/>
      <c r="E88" s="161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D67:E67"/>
    <mergeCell ref="D68:E68"/>
    <mergeCell ref="D69:E69"/>
    <mergeCell ref="D64:E64"/>
    <mergeCell ref="D65:E65"/>
    <mergeCell ref="D66:E66"/>
    <mergeCell ref="D59:E59"/>
    <mergeCell ref="D60:E60"/>
    <mergeCell ref="D61:E61"/>
    <mergeCell ref="D62:E62"/>
    <mergeCell ref="D63:E63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A1:E1"/>
    <mergeCell ref="A2:E2"/>
    <mergeCell ref="F1:G1"/>
    <mergeCell ref="C10:E10"/>
    <mergeCell ref="A12:E12"/>
    <mergeCell ref="C15:E15"/>
    <mergeCell ref="A17:E17"/>
    <mergeCell ref="A34:E34"/>
    <mergeCell ref="A45:E45"/>
    <mergeCell ref="A55:B55"/>
    <mergeCell ref="A58:E58"/>
  </mergeCells>
  <phoneticPr fontId="46" type="noConversion"/>
  <conditionalFormatting sqref="E356:E1048576">
    <cfRule type="duplicateValues" dxfId="86" priority="590"/>
  </conditionalFormatting>
  <conditionalFormatting sqref="B356:B1048576">
    <cfRule type="duplicateValues" dxfId="85" priority="285"/>
  </conditionalFormatting>
  <conditionalFormatting sqref="B148:B355">
    <cfRule type="duplicateValues" dxfId="84" priority="248"/>
  </conditionalFormatting>
  <conditionalFormatting sqref="E148:E355">
    <cfRule type="duplicateValues" dxfId="83" priority="251"/>
    <cfRule type="duplicateValues" dxfId="82" priority="252"/>
  </conditionalFormatting>
  <conditionalFormatting sqref="B148:B355">
    <cfRule type="duplicateValues" dxfId="81" priority="234"/>
  </conditionalFormatting>
  <conditionalFormatting sqref="B148:B355">
    <cfRule type="duplicateValues" dxfId="80" priority="232"/>
    <cfRule type="duplicateValues" dxfId="79" priority="233"/>
  </conditionalFormatting>
  <conditionalFormatting sqref="B148:B355">
    <cfRule type="duplicateValues" dxfId="78" priority="183"/>
  </conditionalFormatting>
  <conditionalFormatting sqref="B148:B355">
    <cfRule type="duplicateValues" dxfId="77" priority="129496"/>
  </conditionalFormatting>
  <conditionalFormatting sqref="E148:E355">
    <cfRule type="duplicateValues" dxfId="76" priority="129499"/>
  </conditionalFormatting>
  <conditionalFormatting sqref="E85:E89 E71:E79">
    <cfRule type="duplicateValues" dxfId="75" priority="11"/>
  </conditionalFormatting>
  <conditionalFormatting sqref="E80">
    <cfRule type="duplicateValues" dxfId="74" priority="10"/>
  </conditionalFormatting>
  <conditionalFormatting sqref="E81">
    <cfRule type="duplicateValues" dxfId="73" priority="9"/>
  </conditionalFormatting>
  <conditionalFormatting sqref="E82">
    <cfRule type="duplicateValues" dxfId="72" priority="8"/>
  </conditionalFormatting>
  <conditionalFormatting sqref="E83">
    <cfRule type="duplicateValues" dxfId="71" priority="7"/>
  </conditionalFormatting>
  <conditionalFormatting sqref="E84">
    <cfRule type="duplicateValues" dxfId="70" priority="6"/>
  </conditionalFormatting>
  <conditionalFormatting sqref="B113:B147">
    <cfRule type="duplicateValues" dxfId="69" priority="130346"/>
  </conditionalFormatting>
  <conditionalFormatting sqref="E104:E147">
    <cfRule type="duplicateValues" dxfId="68" priority="130347"/>
    <cfRule type="duplicateValues" dxfId="67" priority="130348"/>
  </conditionalFormatting>
  <conditionalFormatting sqref="B113:B147">
    <cfRule type="duplicateValues" dxfId="66" priority="130349"/>
  </conditionalFormatting>
  <conditionalFormatting sqref="B113:B147">
    <cfRule type="duplicateValues" dxfId="65" priority="130350"/>
    <cfRule type="duplicateValues" dxfId="64" priority="130351"/>
  </conditionalFormatting>
  <conditionalFormatting sqref="B104:B147">
    <cfRule type="duplicateValues" dxfId="63" priority="130352"/>
  </conditionalFormatting>
  <conditionalFormatting sqref="E104:E147">
    <cfRule type="duplicateValues" dxfId="62" priority="130354"/>
  </conditionalFormatting>
  <conditionalFormatting sqref="B71:B89">
    <cfRule type="duplicateValues" dxfId="61" priority="130499"/>
  </conditionalFormatting>
  <conditionalFormatting sqref="B47:B52">
    <cfRule type="duplicateValues" dxfId="60" priority="4"/>
  </conditionalFormatting>
  <conditionalFormatting sqref="B36:B42">
    <cfRule type="duplicateValues" dxfId="59" priority="3"/>
  </conditionalFormatting>
  <conditionalFormatting sqref="B19:B30">
    <cfRule type="duplicateValues" dxfId="58" priority="2"/>
  </conditionalFormatting>
  <conditionalFormatting sqref="B31">
    <cfRule type="duplicateValues" dxfId="57" priority="1"/>
  </conditionalFormatting>
  <conditionalFormatting sqref="B60:B69">
    <cfRule type="duplicateValues" dxfId="0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</sheetData>
  <autoFilter ref="A1:C826" xr:uid="{00000000-0009-0000-0000-000007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2021-06-19T11:58:17Z</dcterms:modified>
</cp:coreProperties>
</file>