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REPORTE!$A$4:$Q$146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04" i="1" l="1"/>
  <c r="G104" i="1"/>
  <c r="H104" i="1"/>
  <c r="I104" i="1"/>
  <c r="J104" i="1"/>
  <c r="K104" i="1"/>
  <c r="F145" i="1"/>
  <c r="G145" i="1"/>
  <c r="H145" i="1"/>
  <c r="I145" i="1"/>
  <c r="J145" i="1"/>
  <c r="K145" i="1"/>
  <c r="F98" i="1"/>
  <c r="G98" i="1"/>
  <c r="H98" i="1"/>
  <c r="I98" i="1"/>
  <c r="J98" i="1"/>
  <c r="K98" i="1"/>
  <c r="F5" i="1"/>
  <c r="G5" i="1"/>
  <c r="H5" i="1"/>
  <c r="I5" i="1"/>
  <c r="J5" i="1"/>
  <c r="K5" i="1"/>
  <c r="F130" i="1"/>
  <c r="G130" i="1"/>
  <c r="H130" i="1"/>
  <c r="I130" i="1"/>
  <c r="J130" i="1"/>
  <c r="K130" i="1"/>
  <c r="F146" i="1"/>
  <c r="G146" i="1"/>
  <c r="H146" i="1"/>
  <c r="I146" i="1"/>
  <c r="J146" i="1"/>
  <c r="K146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8" i="1"/>
  <c r="G8" i="1"/>
  <c r="H8" i="1"/>
  <c r="I8" i="1"/>
  <c r="J8" i="1"/>
  <c r="K8" i="1"/>
  <c r="F140" i="1"/>
  <c r="G140" i="1"/>
  <c r="H140" i="1"/>
  <c r="I140" i="1"/>
  <c r="J140" i="1"/>
  <c r="K140" i="1"/>
  <c r="F15" i="1"/>
  <c r="G15" i="1"/>
  <c r="H15" i="1"/>
  <c r="I15" i="1"/>
  <c r="J15" i="1"/>
  <c r="K15" i="1"/>
  <c r="F7" i="1"/>
  <c r="G7" i="1"/>
  <c r="H7" i="1"/>
  <c r="I7" i="1"/>
  <c r="J7" i="1"/>
  <c r="K7" i="1"/>
  <c r="F24" i="1"/>
  <c r="G24" i="1"/>
  <c r="H24" i="1"/>
  <c r="I24" i="1"/>
  <c r="J24" i="1"/>
  <c r="K24" i="1"/>
  <c r="F27" i="1"/>
  <c r="G27" i="1"/>
  <c r="H27" i="1"/>
  <c r="I27" i="1"/>
  <c r="J27" i="1"/>
  <c r="K27" i="1"/>
  <c r="F143" i="1"/>
  <c r="G143" i="1"/>
  <c r="H143" i="1"/>
  <c r="I143" i="1"/>
  <c r="J143" i="1"/>
  <c r="K143" i="1"/>
  <c r="F138" i="1"/>
  <c r="G138" i="1"/>
  <c r="H138" i="1"/>
  <c r="I138" i="1"/>
  <c r="J138" i="1"/>
  <c r="K138" i="1"/>
  <c r="F123" i="1"/>
  <c r="G123" i="1"/>
  <c r="H123" i="1"/>
  <c r="I123" i="1"/>
  <c r="J123" i="1"/>
  <c r="K123" i="1"/>
  <c r="F113" i="1"/>
  <c r="G113" i="1"/>
  <c r="H113" i="1"/>
  <c r="I113" i="1"/>
  <c r="J113" i="1"/>
  <c r="K113" i="1"/>
  <c r="F116" i="1"/>
  <c r="G116" i="1"/>
  <c r="H116" i="1"/>
  <c r="I116" i="1"/>
  <c r="J116" i="1"/>
  <c r="K116" i="1"/>
  <c r="F6" i="1"/>
  <c r="G6" i="1"/>
  <c r="H6" i="1"/>
  <c r="I6" i="1"/>
  <c r="J6" i="1"/>
  <c r="K6" i="1"/>
  <c r="F135" i="1"/>
  <c r="G135" i="1"/>
  <c r="H135" i="1"/>
  <c r="I135" i="1"/>
  <c r="J135" i="1"/>
  <c r="K135" i="1"/>
  <c r="F88" i="1"/>
  <c r="G88" i="1"/>
  <c r="H88" i="1"/>
  <c r="I88" i="1"/>
  <c r="J88" i="1"/>
  <c r="K88" i="1"/>
  <c r="F78" i="1"/>
  <c r="G78" i="1"/>
  <c r="H78" i="1"/>
  <c r="I78" i="1"/>
  <c r="J78" i="1"/>
  <c r="K78" i="1"/>
  <c r="F77" i="1"/>
  <c r="G77" i="1"/>
  <c r="H77" i="1"/>
  <c r="I77" i="1"/>
  <c r="J77" i="1"/>
  <c r="K77" i="1"/>
  <c r="F10" i="1"/>
  <c r="G10" i="1"/>
  <c r="H10" i="1"/>
  <c r="I10" i="1"/>
  <c r="J10" i="1"/>
  <c r="K10" i="1"/>
  <c r="F26" i="1"/>
  <c r="G26" i="1"/>
  <c r="H26" i="1"/>
  <c r="I26" i="1"/>
  <c r="J26" i="1"/>
  <c r="K26" i="1"/>
  <c r="F118" i="1"/>
  <c r="G118" i="1"/>
  <c r="H118" i="1"/>
  <c r="I118" i="1"/>
  <c r="J118" i="1"/>
  <c r="K118" i="1"/>
  <c r="F28" i="1"/>
  <c r="G28" i="1"/>
  <c r="H28" i="1"/>
  <c r="I28" i="1"/>
  <c r="J28" i="1"/>
  <c r="K28" i="1"/>
  <c r="F127" i="1"/>
  <c r="G127" i="1"/>
  <c r="H127" i="1"/>
  <c r="I127" i="1"/>
  <c r="J127" i="1"/>
  <c r="K127" i="1"/>
  <c r="F60" i="1"/>
  <c r="G60" i="1"/>
  <c r="H60" i="1"/>
  <c r="I60" i="1"/>
  <c r="J60" i="1"/>
  <c r="K60" i="1"/>
  <c r="F38" i="1"/>
  <c r="G38" i="1"/>
  <c r="H38" i="1"/>
  <c r="I38" i="1"/>
  <c r="J38" i="1"/>
  <c r="K38" i="1"/>
  <c r="F25" i="1"/>
  <c r="G25" i="1"/>
  <c r="H25" i="1"/>
  <c r="I25" i="1"/>
  <c r="J25" i="1"/>
  <c r="K25" i="1"/>
  <c r="A104" i="1"/>
  <c r="A145" i="1"/>
  <c r="A98" i="1"/>
  <c r="A5" i="1"/>
  <c r="A130" i="1"/>
  <c r="A146" i="1"/>
  <c r="A142" i="1"/>
  <c r="A141" i="1"/>
  <c r="A139" i="1"/>
  <c r="A8" i="1"/>
  <c r="A140" i="1"/>
  <c r="A15" i="1"/>
  <c r="A7" i="1"/>
  <c r="A24" i="1"/>
  <c r="A27" i="1"/>
  <c r="A143" i="1"/>
  <c r="A138" i="1"/>
  <c r="A123" i="1"/>
  <c r="A113" i="1"/>
  <c r="A116" i="1"/>
  <c r="A6" i="1"/>
  <c r="A135" i="1"/>
  <c r="A88" i="1"/>
  <c r="A78" i="1"/>
  <c r="A77" i="1"/>
  <c r="A10" i="1"/>
  <c r="A26" i="1"/>
  <c r="A118" i="1"/>
  <c r="A28" i="1"/>
  <c r="A127" i="1"/>
  <c r="A60" i="1"/>
  <c r="A38" i="1"/>
  <c r="A25" i="1"/>
  <c r="K4" i="16" l="1"/>
  <c r="F23" i="1" l="1"/>
  <c r="G23" i="1"/>
  <c r="H23" i="1"/>
  <c r="I23" i="1"/>
  <c r="J23" i="1"/>
  <c r="K23" i="1"/>
  <c r="F9" i="1"/>
  <c r="G9" i="1"/>
  <c r="H9" i="1"/>
  <c r="I9" i="1"/>
  <c r="J9" i="1"/>
  <c r="K9" i="1"/>
  <c r="F120" i="1"/>
  <c r="G120" i="1"/>
  <c r="H120" i="1"/>
  <c r="I120" i="1"/>
  <c r="J120" i="1"/>
  <c r="K120" i="1"/>
  <c r="F129" i="1"/>
  <c r="G129" i="1"/>
  <c r="H129" i="1"/>
  <c r="I129" i="1"/>
  <c r="J129" i="1"/>
  <c r="K129" i="1"/>
  <c r="F30" i="1"/>
  <c r="G30" i="1"/>
  <c r="H30" i="1"/>
  <c r="I30" i="1"/>
  <c r="J30" i="1"/>
  <c r="K30" i="1"/>
  <c r="F126" i="1"/>
  <c r="G126" i="1"/>
  <c r="H126" i="1"/>
  <c r="I126" i="1"/>
  <c r="J126" i="1"/>
  <c r="K126" i="1"/>
  <c r="F29" i="1"/>
  <c r="G29" i="1"/>
  <c r="H29" i="1"/>
  <c r="I29" i="1"/>
  <c r="J29" i="1"/>
  <c r="K29" i="1"/>
  <c r="F79" i="1"/>
  <c r="G79" i="1"/>
  <c r="H79" i="1"/>
  <c r="I79" i="1"/>
  <c r="J79" i="1"/>
  <c r="K79" i="1"/>
  <c r="F53" i="1"/>
  <c r="G53" i="1"/>
  <c r="H53" i="1"/>
  <c r="I53" i="1"/>
  <c r="J53" i="1"/>
  <c r="K53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9" i="1"/>
  <c r="G19" i="1"/>
  <c r="H19" i="1"/>
  <c r="I19" i="1"/>
  <c r="J19" i="1"/>
  <c r="K19" i="1"/>
  <c r="F13" i="1"/>
  <c r="G13" i="1"/>
  <c r="H13" i="1"/>
  <c r="I13" i="1"/>
  <c r="J13" i="1"/>
  <c r="K13" i="1"/>
  <c r="F125" i="1"/>
  <c r="G125" i="1"/>
  <c r="H125" i="1"/>
  <c r="I125" i="1"/>
  <c r="J125" i="1"/>
  <c r="K125" i="1"/>
  <c r="F83" i="1"/>
  <c r="G83" i="1"/>
  <c r="H83" i="1"/>
  <c r="I83" i="1"/>
  <c r="J83" i="1"/>
  <c r="K83" i="1"/>
  <c r="F59" i="1"/>
  <c r="G59" i="1"/>
  <c r="H59" i="1"/>
  <c r="I59" i="1"/>
  <c r="J59" i="1"/>
  <c r="K59" i="1"/>
  <c r="F54" i="1"/>
  <c r="G54" i="1"/>
  <c r="H54" i="1"/>
  <c r="I54" i="1"/>
  <c r="J54" i="1"/>
  <c r="K54" i="1"/>
  <c r="F40" i="1"/>
  <c r="G40" i="1"/>
  <c r="H40" i="1"/>
  <c r="I40" i="1"/>
  <c r="J40" i="1"/>
  <c r="K40" i="1"/>
  <c r="F82" i="1"/>
  <c r="G82" i="1"/>
  <c r="H82" i="1"/>
  <c r="I82" i="1"/>
  <c r="J82" i="1"/>
  <c r="K82" i="1"/>
  <c r="F61" i="1"/>
  <c r="G61" i="1"/>
  <c r="H61" i="1"/>
  <c r="I61" i="1"/>
  <c r="J61" i="1"/>
  <c r="K61" i="1"/>
  <c r="F73" i="1"/>
  <c r="G73" i="1"/>
  <c r="H73" i="1"/>
  <c r="I73" i="1"/>
  <c r="J73" i="1"/>
  <c r="K73" i="1"/>
  <c r="F76" i="1"/>
  <c r="G76" i="1"/>
  <c r="H76" i="1"/>
  <c r="I76" i="1"/>
  <c r="J76" i="1"/>
  <c r="K76" i="1"/>
  <c r="F45" i="1"/>
  <c r="G45" i="1"/>
  <c r="H45" i="1"/>
  <c r="I45" i="1"/>
  <c r="J45" i="1"/>
  <c r="K45" i="1"/>
  <c r="F105" i="1"/>
  <c r="G105" i="1"/>
  <c r="H105" i="1"/>
  <c r="I105" i="1"/>
  <c r="J105" i="1"/>
  <c r="K105" i="1"/>
  <c r="A23" i="1"/>
  <c r="A9" i="1"/>
  <c r="A120" i="1"/>
  <c r="A129" i="1"/>
  <c r="A30" i="1"/>
  <c r="A126" i="1"/>
  <c r="A29" i="1"/>
  <c r="A79" i="1"/>
  <c r="A53" i="1"/>
  <c r="A106" i="1"/>
  <c r="A103" i="1"/>
  <c r="A19" i="1"/>
  <c r="A13" i="1"/>
  <c r="A125" i="1"/>
  <c r="A83" i="1"/>
  <c r="A59" i="1"/>
  <c r="A54" i="1"/>
  <c r="A40" i="1"/>
  <c r="A82" i="1"/>
  <c r="A61" i="1"/>
  <c r="A73" i="1"/>
  <c r="A76" i="1"/>
  <c r="A45" i="1"/>
  <c r="A105" i="1"/>
  <c r="F39" i="1" l="1"/>
  <c r="G39" i="1"/>
  <c r="H39" i="1"/>
  <c r="I39" i="1"/>
  <c r="J39" i="1"/>
  <c r="K39" i="1"/>
  <c r="F11" i="1"/>
  <c r="G11" i="1"/>
  <c r="H11" i="1"/>
  <c r="I11" i="1"/>
  <c r="J11" i="1"/>
  <c r="K11" i="1"/>
  <c r="F87" i="1"/>
  <c r="G87" i="1"/>
  <c r="H87" i="1"/>
  <c r="I87" i="1"/>
  <c r="J87" i="1"/>
  <c r="K87" i="1"/>
  <c r="F84" i="1"/>
  <c r="G84" i="1"/>
  <c r="H84" i="1"/>
  <c r="I84" i="1"/>
  <c r="J84" i="1"/>
  <c r="K84" i="1"/>
  <c r="F75" i="1"/>
  <c r="G75" i="1"/>
  <c r="H75" i="1"/>
  <c r="I75" i="1"/>
  <c r="J75" i="1"/>
  <c r="K75" i="1"/>
  <c r="A39" i="1"/>
  <c r="A11" i="1"/>
  <c r="A87" i="1"/>
  <c r="A84" i="1"/>
  <c r="A75" i="1"/>
  <c r="A93" i="1" l="1"/>
  <c r="F93" i="1"/>
  <c r="G93" i="1"/>
  <c r="H93" i="1"/>
  <c r="I93" i="1"/>
  <c r="J93" i="1"/>
  <c r="K93" i="1"/>
  <c r="A102" i="1" l="1"/>
  <c r="A57" i="1"/>
  <c r="A124" i="1"/>
  <c r="A52" i="1"/>
  <c r="A71" i="1"/>
  <c r="A137" i="1"/>
  <c r="A33" i="1"/>
  <c r="A35" i="1"/>
  <c r="A31" i="1"/>
  <c r="A32" i="1"/>
  <c r="A100" i="1"/>
  <c r="F102" i="1"/>
  <c r="G102" i="1"/>
  <c r="H102" i="1"/>
  <c r="I102" i="1"/>
  <c r="J102" i="1"/>
  <c r="K102" i="1"/>
  <c r="F57" i="1"/>
  <c r="G57" i="1"/>
  <c r="H57" i="1"/>
  <c r="I57" i="1"/>
  <c r="J57" i="1"/>
  <c r="K57" i="1"/>
  <c r="F124" i="1"/>
  <c r="G124" i="1"/>
  <c r="H124" i="1"/>
  <c r="I124" i="1"/>
  <c r="J124" i="1"/>
  <c r="K124" i="1"/>
  <c r="F52" i="1"/>
  <c r="G52" i="1"/>
  <c r="H52" i="1"/>
  <c r="I52" i="1"/>
  <c r="J52" i="1"/>
  <c r="K52" i="1"/>
  <c r="F71" i="1"/>
  <c r="G71" i="1"/>
  <c r="H71" i="1"/>
  <c r="I71" i="1"/>
  <c r="J71" i="1"/>
  <c r="K71" i="1"/>
  <c r="F137" i="1"/>
  <c r="G137" i="1"/>
  <c r="H137" i="1"/>
  <c r="I137" i="1"/>
  <c r="J137" i="1"/>
  <c r="K137" i="1"/>
  <c r="F33" i="1"/>
  <c r="G33" i="1"/>
  <c r="H33" i="1"/>
  <c r="I33" i="1"/>
  <c r="J33" i="1"/>
  <c r="K33" i="1"/>
  <c r="F35" i="1"/>
  <c r="G35" i="1"/>
  <c r="H35" i="1"/>
  <c r="I35" i="1"/>
  <c r="J35" i="1"/>
  <c r="K35" i="1"/>
  <c r="F31" i="1"/>
  <c r="G31" i="1"/>
  <c r="H31" i="1"/>
  <c r="I31" i="1"/>
  <c r="J31" i="1"/>
  <c r="K31" i="1"/>
  <c r="F32" i="1"/>
  <c r="G32" i="1"/>
  <c r="H32" i="1"/>
  <c r="I32" i="1"/>
  <c r="J32" i="1"/>
  <c r="K32" i="1"/>
  <c r="F100" i="1"/>
  <c r="G100" i="1"/>
  <c r="H100" i="1"/>
  <c r="I100" i="1"/>
  <c r="J100" i="1"/>
  <c r="K100" i="1"/>
  <c r="F51" i="1" l="1"/>
  <c r="G51" i="1"/>
  <c r="H51" i="1"/>
  <c r="I51" i="1"/>
  <c r="J51" i="1"/>
  <c r="K51" i="1"/>
  <c r="F46" i="1"/>
  <c r="G46" i="1"/>
  <c r="H46" i="1"/>
  <c r="I46" i="1"/>
  <c r="J46" i="1"/>
  <c r="K46" i="1"/>
  <c r="F99" i="1"/>
  <c r="G99" i="1"/>
  <c r="H99" i="1"/>
  <c r="I99" i="1"/>
  <c r="J99" i="1"/>
  <c r="K99" i="1"/>
  <c r="F34" i="1"/>
  <c r="G34" i="1"/>
  <c r="H34" i="1"/>
  <c r="I34" i="1"/>
  <c r="J34" i="1"/>
  <c r="K34" i="1"/>
  <c r="F36" i="1"/>
  <c r="G36" i="1"/>
  <c r="H36" i="1"/>
  <c r="I36" i="1"/>
  <c r="J36" i="1"/>
  <c r="K36" i="1"/>
  <c r="F119" i="1"/>
  <c r="G119" i="1"/>
  <c r="H119" i="1"/>
  <c r="I119" i="1"/>
  <c r="J119" i="1"/>
  <c r="K119" i="1"/>
  <c r="F12" i="1"/>
  <c r="G12" i="1"/>
  <c r="H12" i="1"/>
  <c r="I12" i="1"/>
  <c r="J12" i="1"/>
  <c r="K12" i="1"/>
  <c r="F14" i="1"/>
  <c r="G14" i="1"/>
  <c r="H14" i="1"/>
  <c r="I14" i="1"/>
  <c r="J14" i="1"/>
  <c r="K14" i="1"/>
  <c r="F112" i="1"/>
  <c r="G112" i="1"/>
  <c r="H112" i="1"/>
  <c r="I112" i="1"/>
  <c r="J112" i="1"/>
  <c r="K112" i="1"/>
  <c r="F107" i="1"/>
  <c r="G107" i="1"/>
  <c r="H107" i="1"/>
  <c r="I107" i="1"/>
  <c r="J107" i="1"/>
  <c r="K107" i="1"/>
  <c r="F109" i="1"/>
  <c r="G109" i="1"/>
  <c r="H109" i="1"/>
  <c r="I109" i="1"/>
  <c r="J109" i="1"/>
  <c r="K109" i="1"/>
  <c r="F37" i="1"/>
  <c r="G37" i="1"/>
  <c r="H37" i="1"/>
  <c r="I37" i="1"/>
  <c r="J37" i="1"/>
  <c r="K37" i="1"/>
  <c r="F117" i="1"/>
  <c r="G117" i="1"/>
  <c r="H117" i="1"/>
  <c r="I117" i="1"/>
  <c r="J117" i="1"/>
  <c r="K117" i="1"/>
  <c r="F18" i="1"/>
  <c r="G18" i="1"/>
  <c r="H18" i="1"/>
  <c r="I18" i="1"/>
  <c r="J18" i="1"/>
  <c r="K18" i="1"/>
  <c r="F114" i="1"/>
  <c r="G114" i="1"/>
  <c r="H114" i="1"/>
  <c r="I114" i="1"/>
  <c r="J114" i="1"/>
  <c r="K11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0" i="1"/>
  <c r="G20" i="1"/>
  <c r="H20" i="1"/>
  <c r="I20" i="1"/>
  <c r="J20" i="1"/>
  <c r="K20" i="1"/>
  <c r="F74" i="1"/>
  <c r="G74" i="1"/>
  <c r="H74" i="1"/>
  <c r="I74" i="1"/>
  <c r="J74" i="1"/>
  <c r="K74" i="1"/>
  <c r="A51" i="1"/>
  <c r="A46" i="1"/>
  <c r="A99" i="1"/>
  <c r="A34" i="1"/>
  <c r="A36" i="1"/>
  <c r="A119" i="1"/>
  <c r="A12" i="1"/>
  <c r="A14" i="1"/>
  <c r="A112" i="1"/>
  <c r="A107" i="1"/>
  <c r="A109" i="1"/>
  <c r="A37" i="1"/>
  <c r="A117" i="1"/>
  <c r="A18" i="1"/>
  <c r="A114" i="1"/>
  <c r="A111" i="1"/>
  <c r="A110" i="1"/>
  <c r="A20" i="1"/>
  <c r="A74" i="1"/>
  <c r="F63" i="1" l="1"/>
  <c r="G63" i="1"/>
  <c r="H63" i="1"/>
  <c r="I63" i="1"/>
  <c r="J63" i="1"/>
  <c r="K63" i="1"/>
  <c r="F86" i="1"/>
  <c r="G86" i="1"/>
  <c r="H86" i="1"/>
  <c r="I86" i="1"/>
  <c r="J86" i="1"/>
  <c r="K86" i="1"/>
  <c r="F47" i="1"/>
  <c r="G47" i="1"/>
  <c r="H47" i="1"/>
  <c r="I47" i="1"/>
  <c r="J47" i="1"/>
  <c r="K47" i="1"/>
  <c r="F80" i="1"/>
  <c r="G80" i="1"/>
  <c r="H80" i="1"/>
  <c r="I80" i="1"/>
  <c r="J80" i="1"/>
  <c r="K80" i="1"/>
  <c r="F72" i="1"/>
  <c r="G72" i="1"/>
  <c r="H72" i="1"/>
  <c r="I72" i="1"/>
  <c r="J72" i="1"/>
  <c r="K72" i="1"/>
  <c r="F62" i="1"/>
  <c r="G62" i="1"/>
  <c r="H62" i="1"/>
  <c r="I62" i="1"/>
  <c r="J62" i="1"/>
  <c r="K62" i="1"/>
  <c r="F94" i="1"/>
  <c r="G94" i="1"/>
  <c r="H94" i="1"/>
  <c r="I94" i="1"/>
  <c r="J94" i="1"/>
  <c r="K94" i="1"/>
  <c r="F95" i="1"/>
  <c r="G95" i="1"/>
  <c r="H95" i="1"/>
  <c r="I95" i="1"/>
  <c r="J95" i="1"/>
  <c r="K95" i="1"/>
  <c r="F101" i="1"/>
  <c r="G101" i="1"/>
  <c r="H101" i="1"/>
  <c r="I101" i="1"/>
  <c r="J101" i="1"/>
  <c r="K101" i="1"/>
  <c r="F17" i="1"/>
  <c r="G17" i="1"/>
  <c r="H17" i="1"/>
  <c r="I17" i="1"/>
  <c r="J17" i="1"/>
  <c r="K17" i="1"/>
  <c r="F16" i="1"/>
  <c r="G16" i="1"/>
  <c r="H16" i="1"/>
  <c r="I16" i="1"/>
  <c r="J16" i="1"/>
  <c r="K16" i="1"/>
  <c r="F115" i="1"/>
  <c r="G115" i="1"/>
  <c r="H115" i="1"/>
  <c r="I115" i="1"/>
  <c r="J115" i="1"/>
  <c r="K115" i="1"/>
  <c r="F122" i="1"/>
  <c r="G122" i="1"/>
  <c r="H122" i="1"/>
  <c r="I122" i="1"/>
  <c r="J122" i="1"/>
  <c r="K122" i="1"/>
  <c r="F108" i="1"/>
  <c r="G108" i="1"/>
  <c r="H108" i="1"/>
  <c r="I108" i="1"/>
  <c r="J108" i="1"/>
  <c r="K108" i="1"/>
  <c r="F91" i="1"/>
  <c r="G91" i="1"/>
  <c r="H91" i="1"/>
  <c r="I91" i="1"/>
  <c r="J91" i="1"/>
  <c r="K91" i="1"/>
  <c r="F55" i="1"/>
  <c r="G55" i="1"/>
  <c r="H55" i="1"/>
  <c r="I55" i="1"/>
  <c r="J55" i="1"/>
  <c r="K55" i="1"/>
  <c r="F92" i="1"/>
  <c r="G92" i="1"/>
  <c r="H92" i="1"/>
  <c r="I92" i="1"/>
  <c r="J92" i="1"/>
  <c r="K92" i="1"/>
  <c r="F85" i="1"/>
  <c r="G85" i="1"/>
  <c r="H85" i="1"/>
  <c r="I85" i="1"/>
  <c r="J85" i="1"/>
  <c r="K85" i="1"/>
  <c r="A63" i="1"/>
  <c r="A86" i="1"/>
  <c r="A47" i="1"/>
  <c r="A80" i="1"/>
  <c r="A72" i="1"/>
  <c r="A62" i="1"/>
  <c r="A94" i="1"/>
  <c r="A95" i="1"/>
  <c r="A101" i="1"/>
  <c r="A17" i="1"/>
  <c r="A16" i="1"/>
  <c r="A115" i="1"/>
  <c r="A122" i="1"/>
  <c r="A108" i="1"/>
  <c r="A91" i="1"/>
  <c r="A55" i="1"/>
  <c r="A92" i="1"/>
  <c r="A85" i="1"/>
  <c r="A42" i="1"/>
  <c r="A66" i="1"/>
  <c r="A43" i="1"/>
  <c r="A68" i="1"/>
  <c r="A136" i="1"/>
  <c r="A50" i="1"/>
  <c r="A81" i="1"/>
  <c r="A65" i="1"/>
  <c r="A67" i="1"/>
  <c r="A144" i="1"/>
  <c r="A69" i="1"/>
  <c r="F42" i="1"/>
  <c r="G42" i="1"/>
  <c r="H42" i="1"/>
  <c r="I42" i="1"/>
  <c r="J42" i="1"/>
  <c r="K42" i="1"/>
  <c r="F66" i="1"/>
  <c r="G66" i="1"/>
  <c r="H66" i="1"/>
  <c r="I66" i="1"/>
  <c r="J66" i="1"/>
  <c r="K66" i="1"/>
  <c r="F43" i="1"/>
  <c r="G43" i="1"/>
  <c r="H43" i="1"/>
  <c r="I43" i="1"/>
  <c r="J43" i="1"/>
  <c r="K43" i="1"/>
  <c r="F68" i="1"/>
  <c r="G68" i="1"/>
  <c r="H68" i="1"/>
  <c r="I68" i="1"/>
  <c r="J68" i="1"/>
  <c r="K68" i="1"/>
  <c r="F136" i="1"/>
  <c r="G136" i="1"/>
  <c r="H136" i="1"/>
  <c r="I136" i="1"/>
  <c r="J136" i="1"/>
  <c r="K136" i="1"/>
  <c r="F50" i="1"/>
  <c r="G50" i="1"/>
  <c r="H50" i="1"/>
  <c r="I50" i="1"/>
  <c r="J50" i="1"/>
  <c r="K50" i="1"/>
  <c r="F81" i="1"/>
  <c r="G81" i="1"/>
  <c r="H81" i="1"/>
  <c r="I81" i="1"/>
  <c r="J81" i="1"/>
  <c r="K81" i="1"/>
  <c r="F65" i="1"/>
  <c r="G65" i="1"/>
  <c r="H65" i="1"/>
  <c r="I65" i="1"/>
  <c r="J65" i="1"/>
  <c r="K65" i="1"/>
  <c r="F67" i="1"/>
  <c r="G67" i="1"/>
  <c r="H67" i="1"/>
  <c r="I67" i="1"/>
  <c r="J67" i="1"/>
  <c r="K67" i="1"/>
  <c r="F144" i="1"/>
  <c r="G144" i="1"/>
  <c r="H144" i="1"/>
  <c r="I144" i="1"/>
  <c r="J144" i="1"/>
  <c r="K144" i="1"/>
  <c r="F69" i="1"/>
  <c r="G69" i="1"/>
  <c r="H69" i="1"/>
  <c r="I69" i="1"/>
  <c r="J69" i="1"/>
  <c r="K69" i="1"/>
  <c r="H1" i="16" l="1"/>
  <c r="J1" i="16"/>
  <c r="F22" i="1"/>
  <c r="G22" i="1"/>
  <c r="H22" i="1"/>
  <c r="I22" i="1"/>
  <c r="J22" i="1"/>
  <c r="K22" i="1"/>
  <c r="F48" i="1"/>
  <c r="G48" i="1"/>
  <c r="H48" i="1"/>
  <c r="I48" i="1"/>
  <c r="J48" i="1"/>
  <c r="K48" i="1"/>
  <c r="F64" i="1"/>
  <c r="G64" i="1"/>
  <c r="H64" i="1"/>
  <c r="I64" i="1"/>
  <c r="J64" i="1"/>
  <c r="K64" i="1"/>
  <c r="F41" i="1"/>
  <c r="G41" i="1"/>
  <c r="H41" i="1"/>
  <c r="I41" i="1"/>
  <c r="J41" i="1"/>
  <c r="K41" i="1"/>
  <c r="F58" i="1"/>
  <c r="G58" i="1"/>
  <c r="H58" i="1"/>
  <c r="I58" i="1"/>
  <c r="J58" i="1"/>
  <c r="K58" i="1"/>
  <c r="F44" i="1"/>
  <c r="G44" i="1"/>
  <c r="H44" i="1"/>
  <c r="I44" i="1"/>
  <c r="J44" i="1"/>
  <c r="K44" i="1"/>
  <c r="F89" i="1"/>
  <c r="G89" i="1"/>
  <c r="H89" i="1"/>
  <c r="I89" i="1"/>
  <c r="J89" i="1"/>
  <c r="K89" i="1"/>
  <c r="F134" i="1"/>
  <c r="G134" i="1"/>
  <c r="H134" i="1"/>
  <c r="I134" i="1"/>
  <c r="J134" i="1"/>
  <c r="K134" i="1"/>
  <c r="F70" i="1"/>
  <c r="G70" i="1"/>
  <c r="H70" i="1"/>
  <c r="I70" i="1"/>
  <c r="J70" i="1"/>
  <c r="K70" i="1"/>
  <c r="A22" i="1"/>
  <c r="A48" i="1"/>
  <c r="A64" i="1"/>
  <c r="A41" i="1"/>
  <c r="A58" i="1"/>
  <c r="A44" i="1"/>
  <c r="A89" i="1"/>
  <c r="A134" i="1"/>
  <c r="A70" i="1"/>
  <c r="F96" i="1" l="1"/>
  <c r="G96" i="1"/>
  <c r="H96" i="1"/>
  <c r="I96" i="1"/>
  <c r="J96" i="1"/>
  <c r="K96" i="1"/>
  <c r="F49" i="1"/>
  <c r="G49" i="1"/>
  <c r="H49" i="1"/>
  <c r="I49" i="1"/>
  <c r="J49" i="1"/>
  <c r="K49" i="1"/>
  <c r="A96" i="1"/>
  <c r="A49" i="1"/>
  <c r="A132" i="1" l="1"/>
  <c r="A13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128" i="1" l="1"/>
  <c r="F128" i="1"/>
  <c r="G128" i="1"/>
  <c r="H128" i="1"/>
  <c r="I128" i="1"/>
  <c r="J128" i="1"/>
  <c r="K128" i="1"/>
  <c r="A90" i="1"/>
  <c r="F90" i="1"/>
  <c r="G90" i="1"/>
  <c r="H90" i="1"/>
  <c r="I90" i="1"/>
  <c r="J90" i="1"/>
  <c r="K90" i="1"/>
  <c r="F21" i="1" l="1"/>
  <c r="G21" i="1"/>
  <c r="H21" i="1"/>
  <c r="I21" i="1"/>
  <c r="J21" i="1"/>
  <c r="K21" i="1"/>
  <c r="F97" i="1"/>
  <c r="G97" i="1"/>
  <c r="H97" i="1"/>
  <c r="I97" i="1"/>
  <c r="J97" i="1"/>
  <c r="K97" i="1"/>
  <c r="F56" i="1"/>
  <c r="G56" i="1"/>
  <c r="H56" i="1"/>
  <c r="I56" i="1"/>
  <c r="J56" i="1"/>
  <c r="K56" i="1"/>
  <c r="A21" i="1"/>
  <c r="A97" i="1"/>
  <c r="A56" i="1"/>
  <c r="G4" i="3" l="1"/>
  <c r="F4" i="3"/>
  <c r="J4" i="3"/>
  <c r="I4" i="3"/>
  <c r="H4" i="3"/>
  <c r="F133" i="1" l="1"/>
  <c r="G133" i="1"/>
  <c r="H133" i="1"/>
  <c r="I133" i="1"/>
  <c r="J133" i="1"/>
  <c r="K133" i="1"/>
  <c r="A133" i="1"/>
  <c r="G121" i="1" l="1"/>
  <c r="H121" i="1"/>
  <c r="I121" i="1"/>
  <c r="J121" i="1"/>
  <c r="K121" i="1"/>
  <c r="A121" i="1" l="1"/>
  <c r="F121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<sst xmlns="http://schemas.openxmlformats.org/spreadsheetml/2006/main" count="14098" uniqueCount="2829">
  <si>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</si>
  <si>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</si>
  <si>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</si>
  <si>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</si>
  <si>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</si>
  <si>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</si>
  <si>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</si>
  <si>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</si>
  <si>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</si>
  <si>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</si>
  <si>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</si>
  <si>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</si>
  <si>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</si>
  <si>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</si>
  <si>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</si>
  <si>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</si>
  <si>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</si>
  <si>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</si>
  <si>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</si>
  <si>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</si>
  <si>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</si>
  <si>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</si>
  <si>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</si>
  <si>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</si>
  <si>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</si>
  <si>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</si>
  <si>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</si>
  <si>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</si>
  <si>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</si>
  <si>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</si>
  <si>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</si>
  <si>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</si>
  <si>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</si>
  <si>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</si>
  <si>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</si>
  <si>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</si>
  <si>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</si>
  <si>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</si>
  <si>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</si>
  <si>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</si>
  <si>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</si>
  <si>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</si>
  <si>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</si>
  <si>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</si>
  <si>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</si>
  <si>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</si>
  <si>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</si>
  <si>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</si>
  <si>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</si>
  <si>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</si>
  <si>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</si>
  <si>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</si>
  <si>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</si>
  <si>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</si>
  <si>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</si>
  <si>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</si>
  <si>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</si>
  <si>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</si>
  <si>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</si>
  <si>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</si>
  <si>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</si>
  <si>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</si>
  <si>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</si>
  <si>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</si>
  <si>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</si>
  <si>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</si>
  <si>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</si>
  <si>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</si>
  <si>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</si>
  <si>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</si>
  <si>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</si>
  <si>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</si>
  <si>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</si>
  <si>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</si>
  <si>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</si>
  <si>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</si>
  <si>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</si>
  <si>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</si>
  <si>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</si>
  <si>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</si>
  <si>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</si>
  <si>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</si>
  <si>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</si>
  <si>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</si>
  <si>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</si>
  <si>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</si>
  <si>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</si>
  <si>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</si>
  <si>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</si>
  <si>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</si>
  <si>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</si>
  <si>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</si>
  <si>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</si>
  <si>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</si>
  <si>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</si>
  <si>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</si>
  <si>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</si>
  <si>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</si>
  <si>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</si>
  <si>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</si>
  <si>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</si>
  <si>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</si>
  <si>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</si>
  <si>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</si>
  <si>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</si>
  <si>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</si>
  <si>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</si>
  <si>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</si>
  <si>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</si>
  <si>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</si>
  <si>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</si>
  <si>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</si>
  <si>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</si>
  <si>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</si>
  <si>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</si>
  <si>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</si>
  <si>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</si>
  <si>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</si>
  <si>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</si>
  <si>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</si>
  <si>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</si>
  <si>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</si>
  <si>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</si>
  <si>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</si>
  <si>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</si>
  <si>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</si>
  <si>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</si>
  <si>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</si>
  <si>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</si>
  <si>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</si>
  <si>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</si>
  <si>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</si>
  <si>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</si>
  <si>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</si>
  <si>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</si>
  <si>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</si>
  <si>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</si>
  <si>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</si>
  <si>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</si>
  <si>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</si>
  <si>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</si>
  <si>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</si>
  <si>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</si>
  <si>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</si>
  <si>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</si>
  <si>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</si>
  <si>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</si>
  <si>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</si>
  <si>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</si>
  <si>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</si>
  <si>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</si>
  <si>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</si>
  <si>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</si>
  <si>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</si>
  <si>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</si>
  <si>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</si>
  <si>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</si>
  <si>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</si>
  <si>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</si>
  <si>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</si>
  <si>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</si>
  <si>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</si>
  <si>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</si>
  <si>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</si>
  <si>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</si>
  <si>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</si>
  <si>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</si>
  <si>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</si>
  <si>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</si>
  <si>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</si>
  <si>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</si>
  <si>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</si>
  <si>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</si>
  <si>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</si>
  <si>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</si>
  <si>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</si>
  <si>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</si>
  <si>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</si>
  <si>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</si>
  <si>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</si>
  <si>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</si>
  <si>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</si>
  <si>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</si>
  <si>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</si>
  <si>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</si>
  <si>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</si>
  <si>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</si>
  <si>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</si>
  <si>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</si>
  <si>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</si>
  <si>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</si>
  <si>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</si>
  <si>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</si>
  <si>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</si>
  <si>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</si>
  <si>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</si>
  <si>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</si>
  <si>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</si>
  <si>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</si>
  <si>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</si>
  <si>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</si>
  <si>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</si>
  <si>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</si>
  <si>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</si>
  <si>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</si>
  <si>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</si>
  <si>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</si>
  <si>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</si>
  <si>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</si>
  <si>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</si>
  <si>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</si>
  <si>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</si>
  <si>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</si>
  <si>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</si>
  <si>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</si>
  <si>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</si>
  <si>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</si>
  <si>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</si>
  <si>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</si>
  <si>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</si>
  <si>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</si>
  <si>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</si>
  <si>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</si>
  <si>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</si>
  <si>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</si>
  <si>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</si>
  <si>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</si>
  <si>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</si>
  <si>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</si>
  <si>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</si>
  <si>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</si>
  <si>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</si>
  <si>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</si>
  <si>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</si>
  <si>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</si>
  <si>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</si>
  <si>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</si>
  <si>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</si>
  <si>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</si>
  <si>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</si>
  <si>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</si>
  <si>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</si>
  <si>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</si>
  <si>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</si>
  <si>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</si>
  <si>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</si>
  <si>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</si>
  <si>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</si>
  <si>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</si>
  <si>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</si>
  <si>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</si>
  <si>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</si>
  <si>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</si>
  <si>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</si>
  <si>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</si>
  <si>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</si>
  <si>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</si>
  <si>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</si>
  <si>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</si>
  <si>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</si>
  <si>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</si>
  <si>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</si>
  <si>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</si>
  <si>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</si>
  <si>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</si>
  <si>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</si>
  <si>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</si>
  <si>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</si>
  <si>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</si>
  <si>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</si>
  <si>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</si>
  <si>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</si>
  <si>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</si>
  <si>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</si>
  <si>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</si>
  <si>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</si>
  <si>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</si>
  <si>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</si>
  <si>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</si>
  <si>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</si>
  <si>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</si>
  <si>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</si>
  <si>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</si>
  <si>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</si>
  <si>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</si>
  <si>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</si>
  <si>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</si>
  <si>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</si>
  <si>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</si>
  <si>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</si>
  <si>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</si>
  <si>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</si>
  <si>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</si>
  <si>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</si>
  <si>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</si>
  <si>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</si>
  <si>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</si>
  <si>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</si>
  <si>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</si>
  <si>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</si>
  <si>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</si>
  <si>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</si>
  <si>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</si>
  <si>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</si>
  <si>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</si>
  <si>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</si>
  <si>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</si>
  <si>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</si>
  <si>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</si>
  <si>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</si>
  <si>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</si>
  <si>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</si>
  <si>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</si>
  <si>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</si>
  <si>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</si>
  <si>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</si>
  <si>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</si>
  <si>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</si>
  <si>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</si>
  <si>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</si>
  <si>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</si>
  <si>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</si>
  <si>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</si>
  <si>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</si>
  <si>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</si>
  <si>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</si>
  <si>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</si>
  <si>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</si>
  <si>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</si>
  <si>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</si>
  <si>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</si>
  <si>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</si>
  <si>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</si>
  <si>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</si>
  <si>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</si>
  <si>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</si>
  <si>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</si>
  <si>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</si>
  <si>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</si>
  <si>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</si>
  <si>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</si>
  <si>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</si>
  <si>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</si>
  <si>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</si>
  <si>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</si>
  <si>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</si>
  <si>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</si>
  <si>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</si>
  <si>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</si>
  <si>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</si>
  <si>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</si>
  <si>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</si>
  <si>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</si>
  <si>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</si>
  <si>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</si>
  <si>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</si>
  <si>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</si>
  <si>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</si>
  <si>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</si>
  <si>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</si>
  <si>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</si>
  <si>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</si>
  <si>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</si>
  <si>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</si>
  <si>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</si>
  <si>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</si>
  <si>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</si>
  <si>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</si>
  <si>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</si>
  <si>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</si>
  <si>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</si>
  <si>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</si>
  <si>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</si>
  <si>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</si>
  <si>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</si>
  <si>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</si>
  <si>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</si>
  <si>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</si>
  <si>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</si>
  <si>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</si>
  <si>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</si>
  <si>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</si>
  <si>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</si>
  <si>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</si>
  <si>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</si>
  <si>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</si>
  <si>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</si>
  <si>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</si>
  <si>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</si>
  <si>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</si>
  <si>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</si>
  <si>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</si>
  <si>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</si>
  <si>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</si>
  <si>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</si>
  <si>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</si>
  <si>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</si>
  <si>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</si>
  <si>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</si>
  <si>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</si>
  <si>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</si>
  <si>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</si>
  <si>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</si>
  <si>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</si>
  <si>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</si>
  <si>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</si>
  <si>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</si>
  <si>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</si>
  <si>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</si>
  <si>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</si>
  <si>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</si>
  <si>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</si>
  <si>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</si>
  <si>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</si>
  <si>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</si>
  <si>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</si>
  <si>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</si>
  <si>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</si>
  <si>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</si>
  <si>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</si>
  <si>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</si>
  <si>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</si>
  <si>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</si>
  <si>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</si>
  <si>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</si>
  <si>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</si>
  <si>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</si>
  <si>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</si>
  <si>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</si>
  <si>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</si>
  <si>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</si>
  <si>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</si>
  <si>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</si>
  <si>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</si>
  <si>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</si>
  <si>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</si>
  <si>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</si>
  <si>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</si>
  <si>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</si>
  <si>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</si>
  <si>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</si>
  <si>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</si>
  <si>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</si>
  <si>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</si>
  <si>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</si>
  <si>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</si>
  <si>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</si>
  <si>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</si>
  <si>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</si>
  <si>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</si>
  <si>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</si>
  <si>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</si>
  <si>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</si>
  <si>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</si>
  <si>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</si>
  <si>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</si>
  <si>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</si>
  <si>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</si>
  <si>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</si>
  <si>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</si>
  <si>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</si>
  <si>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</si>
  <si>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</si>
  <si>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</si>
  <si>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</si>
  <si>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</si>
  <si>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</si>
  <si>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</si>
  <si>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</si>
  <si>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</si>
  <si>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</si>
  <si>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</si>
  <si>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</si>
  <si>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</si>
  <si>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</si>
  <si>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</si>
  <si>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</si>
  <si>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</si>
  <si>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</si>
  <si>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</si>
  <si>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</si>
  <si>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</si>
  <si>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</si>
  <si>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</si>
  <si>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</si>
  <si>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</si>
  <si>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</si>
  <si>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</si>
  <si>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</si>
  <si>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</si>
  <si>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</si>
  <si>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</si>
  <si>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</si>
  <si>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</si>
  <si>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</si>
  <si>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</si>
  <si>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</si>
  <si>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</si>
  <si>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</si>
  <si>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</si>
  <si>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</si>
  <si>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</si>
  <si>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</si>
  <si>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</si>
  <si>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</si>
  <si>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</si>
  <si>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</si>
  <si>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</si>
  <si>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</si>
  <si>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</si>
  <si>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</si>
  <si>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</si>
  <si>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</si>
  <si>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</si>
  <si>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</si>
  <si>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</si>
  <si>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</si>
  <si>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</si>
  <si>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</si>
  <si>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</si>
  <si>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</si>
  <si>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</si>
  <si>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</si>
  <si>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</si>
  <si>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</si>
  <si>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</si>
  <si>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</si>
  <si>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</si>
  <si>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</si>
  <si>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</si>
  <si>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</si>
  <si>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</si>
  <si>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</si>
  <si>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</si>
  <si>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</si>
  <si>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</si>
  <si>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</si>
  <si>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</si>
  <si>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</si>
  <si>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</si>
  <si>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</si>
  <si>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</si>
  <si>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</si>
  <si>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</si>
  <si>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</si>
  <si>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</si>
  <si>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</si>
  <si>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</si>
  <si>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</si>
  <si>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</si>
  <si>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</si>
  <si>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</si>
  <si>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</si>
  <si>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</si>
  <si>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</si>
  <si>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</si>
  <si>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</si>
  <si>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</si>
  <si>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</si>
  <si>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</si>
  <si>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</si>
  <si>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</si>
  <si>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</si>
  <si>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</si>
  <si>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</si>
  <si>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</si>
  <si>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</si>
  <si>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</si>
  <si>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</si>
  <si>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</si>
  <si>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</si>
  <si>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</si>
  <si>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</si>
  <si>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</si>
  <si>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</si>
  <si>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</si>
  <si>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</si>
  <si>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</si>
  <si>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</si>
  <si>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</si>
  <si>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</si>
  <si>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</si>
  <si>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</si>
  <si>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</si>
  <si>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</si>
  <si>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</si>
  <si>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</si>
  <si>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</si>
  <si>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</si>
  <si>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</si>
  <si>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</si>
  <si>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</si>
  <si>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</si>
  <si>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</si>
  <si>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</si>
  <si>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</si>
  <si>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</si>
  <si>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</si>
  <si>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</si>
  <si>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</si>
  <si>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</si>
  <si>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</si>
  <si>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</si>
  <si>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</si>
  <si>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</si>
  <si>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</si>
  <si>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</si>
  <si>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</si>
  <si>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</si>
  <si>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</si>
  <si>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</si>
  <si>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</si>
  <si>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</si>
  <si>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</si>
  <si>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</si>
  <si>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</si>
  <si>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</si>
  <si>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</si>
  <si>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</si>
  <si>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</si>
  <si>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</si>
  <si>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</si>
  <si>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</si>
  <si>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</si>
  <si>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</si>
  <si>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</si>
  <si>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</si>
  <si>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</si>
  <si>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</si>
  <si>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</si>
  <si>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</si>
  <si>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</si>
  <si>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</si>
  <si>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</si>
  <si>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</si>
  <si>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</si>
  <si>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</si>
  <si>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</si>
  <si>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</si>
  <si>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</si>
  <si>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</si>
  <si>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</si>
  <si>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</si>
  <si>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</si>
  <si>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</si>
  <si>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</si>
  <si>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</si>
  <si>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</si>
  <si>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</si>
  <si>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</si>
  <si>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</si>
  <si>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</si>
  <si>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</si>
  <si>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</si>
  <si>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</si>
  <si>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</si>
  <si>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</si>
  <si>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</si>
  <si>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</si>
  <si>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</si>
  <si>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</si>
  <si>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</si>
  <si>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</si>
  <si>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</si>
  <si>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</si>
  <si>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</si>
  <si>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</si>
  <si>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</si>
  <si>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</si>
  <si>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</si>
  <si>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</si>
  <si>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</si>
  <si>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</si>
  <si>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</si>
  <si>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</si>
  <si>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</si>
  <si>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</si>
  <si>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</si>
  <si>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</si>
  <si>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</si>
  <si>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</si>
  <si>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</si>
  <si>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</si>
  <si>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</si>
  <si>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</si>
  <si>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</si>
  <si>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</si>
  <si>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</si>
  <si>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</si>
  <si>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</si>
  <si>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</si>
  <si>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</si>
  <si>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</si>
  <si>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</si>
  <si>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</si>
  <si>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</si>
  <si>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</si>
  <si>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</si>
  <si>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</si>
  <si>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</si>
  <si>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</si>
  <si>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</si>
  <si>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</si>
  <si>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</si>
  <si>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</si>
  <si>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</si>
  <si>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</si>
  <si>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</si>
  <si>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</si>
  <si>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</si>
  <si>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</si>
  <si>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</si>
  <si>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</si>
  <si>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</si>
  <si>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</si>
  <si>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</si>
  <si>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</si>
  <si>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</si>
  <si>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</si>
  <si>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</si>
  <si>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</si>
  <si>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</si>
  <si>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</si>
  <si>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</si>
  <si>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</si>
  <si>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</si>
  <si>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</si>
  <si>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</si>
  <si>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</si>
  <si>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</si>
  <si>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</si>
  <si>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</si>
  <si>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</si>
  <si>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</si>
  <si>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</si>
  <si>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</si>
  <si>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</si>
  <si>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</si>
  <si>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</si>
  <si>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</si>
  <si>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</si>
  <si>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</si>
  <si>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</si>
  <si>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</si>
  <si>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</si>
  <si>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</si>
  <si>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</si>
  <si>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</si>
  <si>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</si>
  <si>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</si>
  <si>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</si>
  <si>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</si>
  <si>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</si>
  <si>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</si>
  <si>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</si>
  <si>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</si>
  <si>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</si>
  <si>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</si>
  <si>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</si>
  <si>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</si>
  <si>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</si>
  <si>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</si>
  <si>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</si>
  <si>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</si>
  <si>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</si>
  <si>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</si>
  <si>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</si>
  <si>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</si>
  <si>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</si>
  <si>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</si>
  <si>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</si>
  <si>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</si>
  <si>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</si>
  <si>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</si>
  <si>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</si>
  <si>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</si>
  <si>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</si>
  <si>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</si>
  <si>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</si>
  <si>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</si>
  <si>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</si>
  <si>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</si>
  <si>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</si>
  <si>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</si>
  <si>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</si>
  <si>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</si>
  <si>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</si>
  <si>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</si>
  <si>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</si>
  <si>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</si>
  <si>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</si>
  <si>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</si>
  <si>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</si>
  <si>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</si>
  <si>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</si>
  <si>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</si>
  <si>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</si>
  <si>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</si>
  <si>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</si>
  <si>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</si>
  <si>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</si>
  <si>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</si>
  <si>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</si>
  <si>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</si>
  <si>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</si>
  <si>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</si>
  <si>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</si>
  <si>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</si>
  <si>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</si>
  <si>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</si>
  <si>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</si>
  <si>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</si>
  <si>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</si>
  <si>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</si>
  <si>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</si>
  <si>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</si>
  <si>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</si>
  <si>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</si>
  <si>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</si>
  <si>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</si>
  <si>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</si>
  <si>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</si>
  <si>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</si>
  <si>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</si>
  <si>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</si>
  <si>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</si>
  <si>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</si>
  <si>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</si>
  <si>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</si>
  <si>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</si>
  <si>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</si>
  <si>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</si>
  <si>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</si>
  <si>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</si>
  <si>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</si>
  <si>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</si>
  <si>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</si>
  <si>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</si>
  <si>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</si>
  <si>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</si>
  <si>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</si>
  <si>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</si>
  <si>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</si>
  <si>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</si>
  <si>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</si>
  <si>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</si>
  <si>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</si>
  <si>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</si>
  <si>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</si>
  <si>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</si>
  <si>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</si>
  <si>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</si>
  <si>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</si>
  <si>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</si>
  <si>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</si>
  <si>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</si>
  <si>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</si>
  <si>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</si>
  <si>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</si>
  <si>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</si>
  <si>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</si>
  <si>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</si>
  <si>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</si>
  <si>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</si>
  <si>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</si>
  <si>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</si>
  <si>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</si>
  <si>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</si>
  <si>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</si>
  <si>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</si>
  <si>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</si>
  <si>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</si>
  <si>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</si>
  <si>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</si>
  <si>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</si>
  <si>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</si>
  <si>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</si>
  <si>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</si>
  <si>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</si>
  <si>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</si>
  <si>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</si>
  <si>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</si>
  <si>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</si>
  <si>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</si>
  <si>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</si>
  <si>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</si>
  <si>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</si>
  <si>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</si>
  <si>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</si>
  <si>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</si>
  <si>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</si>
  <si>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</si>
  <si>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</si>
  <si>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</si>
  <si>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</si>
  <si>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</si>
  <si>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</si>
  <si>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</si>
  <si>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</si>
  <si>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</si>
  <si>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</si>
  <si>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</si>
  <si>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</si>
  <si>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</si>
  <si>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</si>
  <si>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</si>
  <si>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</si>
  <si>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</si>
  <si>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</si>
  <si>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</si>
  <si>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</si>
  <si>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</si>
  <si>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</si>
  <si>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</si>
  <si>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</si>
  <si>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</si>
  <si>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</si>
  <si>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</si>
  <si>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</si>
  <si>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</si>
  <si>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</si>
  <si>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</si>
  <si>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</si>
  <si>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</si>
  <si>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</si>
  <si>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</si>
  <si>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</si>
  <si>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</si>
  <si>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</si>
  <si>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</si>
  <si>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</si>
  <si>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</si>
  <si>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</si>
  <si>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</si>
  <si>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</si>
  <si>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</si>
  <si>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</si>
  <si>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</si>
  <si>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</si>
  <si>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</si>
  <si>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</si>
  <si>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</si>
  <si>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</si>
  <si>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</si>
  <si>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</si>
  <si>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</si>
  <si>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</si>
  <si>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</si>
  <si>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</si>
  <si>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</si>
  <si>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</si>
  <si>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</si>
  <si>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</si>
  <si>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</si>
  <si>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</si>
  <si>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</si>
  <si>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</si>
  <si>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</si>
  <si>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</si>
  <si>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</si>
  <si>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</si>
  <si>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</si>
  <si>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</si>
  <si>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</si>
  <si>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</si>
  <si>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</si>
  <si>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</si>
  <si>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</si>
  <si>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</si>
  <si>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</si>
  <si>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</si>
  <si>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</si>
  <si>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</si>
  <si>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</si>
  <si>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</si>
  <si>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</si>
  <si>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</si>
  <si>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</si>
  <si>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</si>
  <si>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</si>
  <si>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</si>
  <si>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</si>
  <si>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</si>
  <si>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</si>
  <si>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</si>
  <si>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</si>
  <si>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</si>
  <si>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</si>
  <si>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</si>
  <si>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</si>
  <si>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</si>
  <si>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</si>
  <si>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</si>
  <si>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</si>
  <si>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</si>
  <si>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</si>
  <si>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</si>
  <si>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</si>
  <si>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</si>
  <si>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</si>
  <si>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</si>
  <si>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</si>
  <si>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</si>
  <si>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</si>
  <si>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</si>
  <si>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</si>
  <si>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</si>
  <si>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</si>
  <si>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</si>
  <si>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</si>
  <si>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</si>
  <si>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</si>
  <si>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</si>
  <si>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</si>
  <si>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</si>
  <si>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</si>
  <si>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</si>
  <si>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</si>
  <si>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</si>
  <si>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</si>
  <si>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</si>
  <si>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</si>
  <si>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</si>
  <si>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</si>
  <si>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</si>
  <si>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</si>
  <si>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</si>
  <si>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</si>
  <si>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</si>
  <si>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</si>
  <si>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</si>
  <si>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</si>
  <si>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</si>
  <si>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</si>
  <si>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</si>
  <si>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</si>
  <si>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</si>
  <si>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</si>
  <si>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</si>
  <si>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</si>
  <si>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</si>
  <si>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</si>
  <si>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</si>
  <si>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</si>
  <si>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</si>
  <si>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</si>
  <si>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</si>
  <si>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</si>
  <si>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</si>
  <si>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</si>
  <si>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</si>
  <si>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</si>
  <si>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</si>
  <si>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</si>
  <si>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</si>
  <si>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</si>
  <si>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</si>
  <si>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</si>
  <si>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</si>
  <si>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</si>
  <si>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</si>
  <si>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</si>
  <si>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</si>
  <si>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</si>
  <si>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</si>
  <si>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</si>
  <si>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</si>
  <si>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</si>
  <si>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</si>
  <si>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</si>
  <si>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</si>
  <si>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</si>
  <si>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</si>
  <si>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</si>
  <si>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</si>
  <si>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</si>
  <si>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</si>
  <si>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</si>
  <si>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</si>
  <si>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</si>
  <si>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</si>
  <si>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</si>
  <si>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</si>
  <si>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</si>
  <si>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</si>
  <si>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</si>
  <si>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</si>
  <si>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</si>
  <si>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</si>
  <si>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</si>
  <si>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</si>
  <si>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</si>
  <si>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</si>
  <si>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</si>
  <si>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</si>
  <si>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</si>
  <si>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</si>
  <si>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</si>
  <si>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</si>
  <si>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</si>
  <si>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</si>
  <si>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</si>
  <si>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</si>
  <si>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</si>
  <si>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</si>
  <si>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</si>
  <si>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</si>
  <si>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</si>
  <si>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</si>
  <si>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</si>
  <si>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</si>
  <si>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</si>
  <si>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</si>
  <si>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</si>
  <si>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</si>
  <si>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</si>
  <si>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</si>
  <si>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</si>
  <si>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</si>
  <si>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</si>
  <si>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</si>
  <si>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</si>
  <si>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</si>
  <si>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</si>
  <si>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</si>
  <si>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</si>
  <si>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</si>
  <si>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</si>
  <si>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</si>
  <si>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</si>
  <si>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</si>
  <si>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</si>
  <si>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</si>
  <si>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</si>
  <si>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</si>
  <si>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</si>
  <si>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</si>
  <si>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</si>
  <si>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</si>
  <si>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</si>
  <si>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</si>
  <si>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</si>
  <si>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</si>
  <si>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</si>
  <si>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</si>
  <si>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</si>
  <si>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</si>
  <si>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</si>
  <si>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</si>
  <si>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</si>
  <si>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</si>
  <si>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</si>
  <si>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</si>
  <si>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</si>
  <si>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</si>
  <si>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</si>
  <si>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</si>
  <si>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</si>
  <si>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</si>
  <si>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</si>
  <si>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</si>
  <si>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</si>
  <si>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</si>
  <si>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</si>
  <si>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</si>
  <si>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</si>
  <si>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</si>
  <si>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</si>
  <si>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</si>
  <si>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</si>
  <si>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</si>
  <si>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</si>
  <si>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</si>
  <si>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</si>
  <si>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</si>
  <si>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</si>
  <si>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</si>
  <si>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</si>
  <si>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</si>
  <si>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</si>
  <si>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</si>
  <si>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</si>
  <si>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</si>
  <si>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</si>
  <si>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</si>
  <si>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</si>
  <si>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</si>
  <si>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</si>
  <si>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</si>
  <si>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</si>
  <si>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</si>
  <si>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</si>
  <si>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</si>
  <si>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</si>
  <si>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</si>
  <si>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</si>
  <si>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</si>
  <si>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</si>
  <si>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</si>
  <si>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</si>
  <si>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</si>
  <si>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</si>
  <si>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</si>
  <si>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</si>
  <si>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</si>
  <si>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</si>
  <si>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</si>
  <si>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</si>
  <si>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</si>
  <si>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</si>
  <si>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</si>
  <si>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</si>
  <si>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</si>
  <si>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</si>
  <si>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</si>
  <si>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</si>
  <si>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</si>
  <si>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</si>
  <si>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</si>
  <si>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</si>
  <si>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</si>
  <si>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</si>
  <si>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</si>
  <si>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</si>
  <si>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</si>
  <si>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</si>
  <si>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</si>
  <si>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</si>
  <si>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</si>
  <si>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</si>
  <si>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</si>
  <si>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</si>
  <si>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</si>
  <si>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</si>
  <si>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</si>
  <si>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</si>
  <si>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</si>
  <si>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</si>
  <si>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</si>
  <si>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</si>
  <si>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</si>
  <si>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</si>
  <si>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</si>
  <si>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</si>
  <si>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</si>
  <si>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</si>
  <si>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</si>
  <si>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</si>
  <si>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</si>
  <si>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</si>
  <si>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</si>
  <si>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</si>
  <si>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</si>
  <si>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</si>
  <si>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</si>
  <si>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</si>
  <si>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</si>
  <si>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</si>
  <si>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</si>
  <si>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</si>
  <si>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</si>
  <si>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</si>
  <si>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</si>
  <si>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</si>
  <si>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</si>
  <si>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</si>
  <si>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</si>
  <si>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</si>
  <si>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</si>
  <si>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</si>
  <si>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</si>
  <si>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</si>
  <si>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</si>
  <si>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</si>
  <si>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</si>
  <si>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</si>
  <si>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</si>
  <si>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</si>
  <si>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</si>
  <si>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</si>
  <si>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</si>
  <si>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</si>
  <si>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</si>
  <si>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</si>
  <si>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</si>
  <si>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</si>
  <si>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</si>
  <si>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</si>
  <si>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</si>
  <si>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</si>
  <si>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</si>
  <si>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</si>
  <si>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</si>
  <si>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</si>
  <si>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</si>
  <si>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</si>
  <si>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</si>
  <si>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</si>
  <si>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</si>
  <si>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</si>
  <si>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</si>
  <si>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</si>
  <si>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</si>
  <si>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</si>
  <si>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</si>
  <si>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</si>
  <si>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</si>
  <si>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</si>
  <si>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</si>
  <si>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</si>
  <si>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</si>
  <si>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</si>
  <si>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</si>
  <si>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</si>
  <si>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</si>
  <si>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</si>
  <si>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</si>
  <si>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</si>
  <si>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</si>
  <si>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</si>
  <si>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</si>
  <si>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</si>
  <si>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</si>
  <si>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</si>
  <si>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</si>
  <si>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</si>
  <si>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</si>
  <si>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</si>
  <si>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</si>
  <si>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</si>
  <si>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</si>
  <si>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</si>
  <si>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</si>
  <si>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</si>
  <si>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</si>
  <si>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</si>
  <si>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</si>
  <si>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</si>
  <si>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</si>
  <si>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</si>
  <si>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</si>
  <si>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</si>
  <si>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</si>
  <si>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</si>
  <si>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</si>
  <si>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</si>
  <si>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</si>
  <si>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</si>
  <si>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</si>
  <si>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</si>
  <si>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</si>
  <si>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</si>
  <si>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</si>
  <si>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</si>
  <si>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</si>
  <si>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</si>
  <si>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</si>
  <si>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</si>
  <si>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</si>
  <si>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</si>
  <si>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</si>
  <si>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</si>
  <si>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</si>
  <si>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</si>
  <si>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</si>
  <si>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</si>
  <si>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</si>
  <si>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</si>
  <si>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</si>
  <si>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</si>
  <si>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</si>
  <si>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</si>
  <si>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</si>
  <si>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</si>
  <si>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</si>
  <si>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</si>
  <si>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</si>
  <si>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</si>
  <si>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</si>
  <si>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</si>
  <si>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</si>
  <si>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</si>
  <si>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</si>
  <si>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</si>
  <si>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</si>
  <si>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</si>
  <si>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</si>
  <si>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</si>
  <si>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</si>
  <si>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</si>
  <si>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</si>
  <si>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</si>
  <si>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</si>
  <si>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</si>
  <si>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</si>
  <si>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</si>
  <si>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</si>
  <si>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</si>
  <si>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</si>
  <si>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</si>
  <si>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</si>
  <si>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</si>
  <si>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</si>
  <si>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</si>
  <si>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</si>
  <si>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</si>
  <si>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</si>
  <si>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</si>
  <si>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</si>
  <si>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</si>
  <si>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</si>
  <si>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</si>
  <si>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</si>
  <si>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</si>
  <si>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</si>
  <si>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</si>
  <si>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</si>
  <si>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</si>
  <si>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</si>
  <si>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</si>
  <si>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</si>
  <si>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</si>
  <si>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</si>
  <si>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</si>
  <si>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</si>
  <si>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</si>
  <si>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</si>
  <si>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</si>
  <si>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</si>
  <si>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</si>
  <si>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</si>
  <si>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</si>
  <si>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</si>
  <si>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</si>
  <si>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</si>
  <si>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</si>
  <si>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</si>
  <si>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</si>
  <si>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</si>
  <si>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</si>
  <si>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</si>
  <si>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</si>
  <si>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</si>
  <si>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</si>
  <si>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</si>
  <si>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</si>
  <si>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</si>
  <si>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</si>
  <si>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</si>
  <si>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</si>
  <si>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</si>
  <si>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</si>
  <si>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</si>
  <si>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</si>
  <si>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</si>
  <si>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</si>
  <si>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</si>
  <si>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</si>
  <si>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</si>
  <si>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</si>
  <si>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</si>
  <si>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</si>
  <si>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</si>
  <si>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</si>
  <si>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</si>
  <si>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</si>
  <si>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</si>
  <si>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</si>
  <si>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</si>
  <si>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</si>
  <si>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</si>
  <si>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</si>
  <si>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</si>
  <si>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</si>
  <si>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</si>
  <si>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</si>
  <si>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</si>
  <si>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</si>
  <si>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</si>
  <si>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</si>
  <si>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</si>
  <si>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</si>
  <si>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</si>
  <si>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</si>
  <si>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</si>
  <si>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</si>
  <si>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</si>
  <si>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</si>
  <si>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</si>
  <si>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</si>
  <si>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</si>
  <si>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</si>
  <si>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</si>
  <si>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</si>
  <si>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</si>
  <si>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</si>
  <si>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</si>
  <si>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</si>
  <si>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</si>
  <si>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</si>
  <si>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</si>
  <si>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</si>
  <si>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</si>
  <si>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</si>
  <si>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</si>
  <si>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</si>
  <si>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</si>
  <si>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</si>
  <si>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</si>
  <si>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</si>
  <si>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</si>
  <si>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</si>
  <si>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</si>
  <si>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</si>
  <si>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</si>
  <si>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</si>
  <si>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</si>
  <si>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</si>
  <si>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</si>
  <si>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</si>
  <si>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</si>
  <si>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</si>
  <si>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</si>
  <si>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</si>
  <si>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</si>
  <si>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</si>
  <si>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</si>
  <si>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</si>
  <si>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</si>
  <si>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</si>
  <si>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</si>
  <si>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</si>
  <si>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</si>
  <si>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</si>
  <si>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</si>
  <si>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</si>
  <si>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</si>
  <si>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</si>
  <si>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</si>
  <si>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</si>
  <si>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</si>
  <si>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</si>
  <si>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</si>
  <si>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</si>
  <si>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</si>
  <si>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</si>
  <si>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</si>
  <si>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</si>
  <si>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</si>
  <si>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</si>
  <si>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</si>
  <si>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</si>
  <si>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</si>
  <si>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</si>
  <si>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</si>
  <si>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</si>
  <si>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</si>
  <si>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</si>
  <si>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</si>
  <si>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</si>
  <si>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</si>
  <si>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</si>
  <si>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</si>
  <si>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</si>
  <si>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</si>
  <si>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</si>
  <si>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</si>
  <si>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</si>
  <si>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</si>
  <si>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</si>
  <si>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</si>
  <si>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</si>
  <si>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</si>
  <si>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</si>
  <si>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</si>
  <si>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</si>
  <si>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</si>
  <si>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</si>
  <si>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</si>
  <si>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</si>
  <si>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</si>
  <si>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</si>
  <si>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</si>
  <si>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</si>
  <si>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</si>
  <si>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</si>
  <si>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</si>
  <si>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</si>
  <si>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</si>
  <si>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</si>
  <si>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</si>
  <si>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</si>
  <si>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</si>
  <si>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</si>
  <si>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</si>
  <si>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</si>
  <si>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</si>
  <si>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</si>
  <si>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</si>
  <si>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</si>
  <si>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</si>
  <si>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</si>
  <si>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</si>
  <si>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</si>
  <si>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</si>
  <si>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</si>
  <si>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</si>
  <si>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</si>
  <si>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</si>
  <si>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</si>
  <si>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</si>
  <si>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</si>
  <si>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</si>
  <si>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</si>
  <si>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</si>
  <si>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</si>
  <si>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</si>
  <si>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</si>
  <si>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</si>
  <si>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</si>
  <si>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</si>
  <si>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</si>
  <si>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</si>
  <si>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</si>
  <si>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</si>
  <si>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</si>
  <si>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</si>
  <si>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</si>
  <si>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</si>
  <si>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</si>
  <si>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</si>
  <si>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</si>
  <si>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</si>
  <si>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</si>
  <si>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</si>
  <si>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</si>
  <si>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</si>
  <si>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</si>
  <si>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</si>
  <si>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</si>
  <si>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</si>
  <si>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</si>
  <si>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</si>
  <si>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</si>
  <si>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</si>
  <si>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</si>
  <si>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</si>
  <si>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</si>
  <si>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</si>
  <si>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</si>
  <si>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</si>
  <si>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</si>
  <si>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</si>
  <si>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</si>
  <si>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</si>
  <si>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</si>
  <si>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</si>
  <si>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</si>
  <si>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</si>
  <si>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</si>
  <si>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</si>
  <si>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</si>
  <si>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</si>
  <si>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</si>
  <si>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</si>
  <si>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</si>
  <si>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</si>
  <si>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</si>
  <si>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</si>
  <si>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</si>
  <si>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</si>
  <si>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</si>
  <si>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</si>
  <si>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</si>
  <si>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</si>
  <si>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</si>
  <si>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</si>
  <si>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</si>
  <si>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</si>
  <si>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</si>
  <si>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</si>
  <si>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</si>
  <si>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</si>
  <si>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</si>
  <si>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</si>
  <si>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</si>
  <si>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</si>
  <si>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</si>
  <si>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</si>
  <si>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</si>
  <si>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</si>
  <si>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</si>
  <si>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</si>
  <si>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</si>
  <si>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</si>
  <si>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</si>
  <si>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</si>
  <si>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</si>
  <si>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</si>
  <si>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</si>
  <si>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</si>
  <si>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</si>
  <si>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</si>
  <si>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</si>
  <si>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</si>
  <si>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</si>
  <si>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</si>
  <si>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</si>
  <si>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</si>
  <si>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</si>
  <si>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</si>
  <si>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</si>
  <si>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</si>
  <si>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</si>
  <si>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</si>
  <si>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</si>
  <si>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</si>
  <si>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</si>
  <si>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</si>
  <si>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</si>
  <si>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</si>
  <si>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</si>
  <si>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</si>
  <si>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</si>
  <si>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</si>
  <si>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</si>
  <si>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</si>
  <si>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</si>
  <si>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</si>
  <si>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</si>
  <si>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</si>
  <si>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</si>
  <si>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</si>
  <si>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</si>
  <si>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</si>
  <si>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</si>
  <si>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</si>
  <si>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</si>
  <si>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</si>
  <si>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</si>
  <si>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</si>
  <si>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</si>
  <si>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</si>
  <si>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</si>
  <si>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</si>
  <si>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</si>
  <si>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</si>
  <si>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</si>
  <si>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</si>
  <si>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</si>
  <si>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</si>
  <si>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</si>
  <si>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</si>
  <si>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</si>
  <si>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</si>
  <si>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</si>
  <si>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</si>
  <si>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</si>
  <si>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</si>
  <si>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</si>
  <si>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</si>
  <si>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</si>
  <si>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</si>
  <si>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</si>
  <si>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</si>
  <si>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</si>
  <si>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</si>
  <si>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</si>
  <si>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</si>
  <si>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</si>
  <si>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</si>
  <si>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</si>
  <si>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</si>
  <si>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</si>
  <si>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</si>
  <si>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</si>
  <si>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</si>
  <si>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</si>
  <si>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</si>
  <si>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</si>
  <si>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</si>
  <si>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</si>
  <si>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</si>
  <si>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</si>
  <si>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</si>
  <si>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</si>
  <si>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</si>
  <si>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</si>
  <si>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</si>
  <si>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</si>
  <si>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</si>
  <si>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</si>
  <si>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</si>
  <si>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</si>
  <si>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</si>
  <si>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</si>
  <si>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</si>
  <si>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</si>
  <si>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</si>
  <si>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</si>
  <si>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</si>
  <si>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</si>
  <si>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</si>
  <si>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</si>
  <si>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</si>
  <si>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</si>
  <si>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</si>
  <si>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</si>
  <si>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</si>
  <si>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</si>
  <si>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</si>
  <si>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</si>
  <si>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</si>
  <si>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</si>
  <si>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</si>
  <si>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</si>
  <si>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</si>
  <si>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</si>
  <si>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</si>
  <si>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</si>
  <si>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</si>
  <si>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</si>
  <si>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</si>
  <si>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</si>
  <si>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</si>
  <si>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</si>
  <si>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</si>
  <si>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</si>
  <si>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</si>
  <si>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</si>
  <si>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</si>
  <si>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</si>
  <si>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</si>
  <si>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</si>
  <si>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</si>
  <si>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</si>
  <si>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</si>
  <si>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</si>
  <si>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</si>
  <si>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</si>
  <si>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</si>
  <si>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</si>
  <si>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</si>
  <si>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</si>
  <si>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</si>
  <si>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</si>
  <si>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</si>
  <si>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</si>
  <si>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</si>
  <si>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</si>
  <si>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</si>
  <si>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</si>
  <si>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</si>
  <si>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</si>
  <si>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</si>
  <si>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</si>
  <si>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</si>
  <si>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</si>
  <si>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</si>
  <si>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</si>
  <si>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</si>
  <si>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</si>
  <si>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</si>
  <si>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</si>
  <si>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</si>
  <si>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</si>
  <si>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</si>
  <si>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</si>
  <si>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</si>
  <si>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</si>
  <si>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</si>
  <si>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</si>
  <si>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</si>
  <si>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</si>
  <si>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</si>
  <si>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</si>
  <si>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</si>
  <si>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</si>
  <si>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</si>
  <si>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</si>
  <si>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</si>
  <si>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</si>
  <si>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</si>
  <si>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</si>
  <si>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</si>
  <si>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</si>
  <si>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</si>
  <si>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</si>
  <si>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</si>
  <si>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</si>
  <si>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</si>
  <si>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</si>
  <si>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</si>
  <si>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</si>
  <si>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</si>
  <si>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</si>
  <si>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</si>
  <si>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</si>
  <si>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</si>
  <si>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</si>
  <si>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</si>
  <si>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</si>
  <si>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</si>
  <si>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</si>
  <si>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</si>
  <si>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</si>
  <si>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</si>
  <si>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</si>
  <si>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</si>
  <si>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</si>
  <si>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</si>
  <si>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</si>
  <si>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</si>
  <si>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</si>
  <si>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</si>
  <si>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</si>
  <si>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</si>
  <si>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</si>
  <si>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</si>
  <si>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</si>
  <si>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</si>
  <si>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</si>
  <si>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</si>
  <si>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</si>
  <si>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</si>
  <si>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</si>
  <si>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</si>
  <si>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</si>
  <si>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</si>
  <si>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</si>
  <si>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</si>
  <si>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</si>
  <si>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</si>
  <si>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</si>
  <si>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</si>
  <si>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</si>
  <si>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</si>
  <si>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</si>
  <si>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</si>
  <si>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</si>
  <si>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</si>
  <si>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</si>
  <si>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</si>
  <si>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</si>
  <si>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</si>
  <si>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</si>
  <si>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</si>
  <si>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</si>
  <si>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</si>
  <si>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</si>
  <si>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</si>
  <si>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</si>
  <si>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</si>
  <si>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</si>
  <si>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</si>
  <si>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</si>
  <si>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</si>
  <si>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</si>
  <si>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</si>
  <si>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</si>
  <si>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</si>
  <si>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</si>
  <si>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</si>
  <si>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</si>
  <si>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</si>
  <si>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</si>
  <si>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</si>
  <si>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</si>
  <si>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</si>
  <si>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</si>
  <si>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</si>
  <si>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</si>
  <si>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</si>
  <si>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</si>
  <si>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</si>
  <si>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</si>
  <si>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</si>
  <si>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</si>
  <si>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</si>
  <si>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</si>
  <si>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</si>
  <si>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</si>
  <si>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</si>
  <si>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</si>
  <si>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</si>
  <si>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</si>
  <si>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</si>
  <si>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</si>
  <si>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</si>
  <si>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</si>
  <si>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</si>
  <si>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</si>
  <si>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</si>
  <si>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</si>
  <si>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</si>
  <si>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</si>
  <si>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</si>
  <si>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</si>
  <si>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</si>
  <si>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</si>
  <si>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</si>
  <si>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</si>
  <si>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</si>
  <si>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</si>
  <si>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</si>
  <si>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</si>
  <si>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</si>
  <si>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</si>
  <si>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</si>
  <si>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</si>
  <si>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</si>
  <si>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</si>
  <si>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</si>
  <si>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</si>
  <si>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</si>
  <si>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</si>
  <si>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</si>
  <si>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</si>
  <si>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</si>
  <si>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</si>
  <si>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</si>
  <si>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</si>
  <si>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</si>
  <si>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</si>
  <si>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</si>
  <si>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</si>
  <si>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</si>
  <si>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</si>
  <si>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</si>
  <si>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</si>
  <si>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</si>
  <si>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</si>
  <si>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</si>
  <si>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</si>
  <si>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</si>
  <si>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</si>
  <si>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</si>
  <si>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</si>
  <si>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</si>
  <si>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</si>
  <si>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</si>
  <si>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</si>
  <si>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</si>
  <si>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</si>
  <si>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</si>
  <si>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</si>
  <si>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</si>
  <si>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</si>
  <si>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</si>
  <si>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</si>
  <si>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</si>
  <si>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</si>
  <si>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</si>
  <si>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</si>
  <si>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</si>
  <si>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</si>
  <si>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</si>
  <si>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</si>
  <si>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</si>
  <si>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</si>
  <si>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</si>
  <si>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</si>
  <si>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</si>
  <si>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</si>
  <si>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</si>
  <si>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</si>
  <si>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</si>
  <si>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</si>
  <si>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</si>
  <si>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</si>
  <si>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</si>
  <si>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</si>
  <si>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</si>
  <si>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</si>
  <si>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</si>
  <si>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</si>
  <si>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</si>
  <si>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</si>
  <si>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</si>
  <si>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</si>
  <si>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</si>
  <si>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</si>
  <si>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</si>
  <si>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</si>
  <si>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</si>
  <si>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</si>
  <si>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</si>
  <si>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</si>
  <si>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</si>
  <si>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</si>
  <si>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</si>
  <si>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</si>
  <si>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</si>
  <si>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</si>
  <si>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</si>
  <si>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</si>
  <si>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</si>
  <si>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</si>
  <si>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</si>
  <si>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</si>
  <si>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</si>
  <si>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</si>
  <si>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</si>
  <si>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</si>
  <si>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</si>
  <si>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</si>
  <si>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</si>
  <si>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</si>
  <si>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</si>
  <si>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</si>
  <si>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</si>
  <si>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</si>
  <si>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</si>
  <si>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</si>
  <si>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</si>
  <si>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</si>
  <si>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</si>
  <si>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</si>
  <si>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</si>
  <si>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</si>
  <si>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</si>
  <si>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</si>
  <si>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</si>
  <si>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</si>
  <si>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</si>
  <si>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</si>
  <si>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</si>
  <si>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</si>
  <si>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</si>
  <si>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</si>
  <si>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</si>
  <si>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</si>
  <si>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</si>
  <si>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</si>
  <si>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</si>
  <si>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</si>
  <si>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</si>
  <si>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</si>
  <si>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</si>
  <si>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</si>
  <si>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</si>
  <si>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</si>
  <si>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</si>
  <si>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</si>
  <si>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</si>
  <si>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</si>
  <si>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</si>
  <si>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</si>
  <si>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</si>
  <si>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</si>
  <si>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</si>
  <si>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</si>
  <si>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</si>
  <si>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</si>
  <si>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</si>
  <si>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</si>
  <si>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</si>
  <si>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</si>
  <si>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</si>
  <si>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</si>
  <si>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</si>
  <si>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</si>
  <si>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</si>
  <si>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</si>
  <si>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</si>
  <si>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</si>
  <si>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</si>
  <si>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</si>
  <si>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</si>
  <si>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</si>
  <si>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</si>
  <si>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</si>
  <si>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</si>
  <si>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</si>
  <si>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</si>
  <si>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</si>
  <si>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</si>
  <si>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</si>
  <si>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</si>
  <si>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</si>
  <si>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</si>
  <si>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</si>
  <si>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</si>
  <si>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</si>
  <si>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</si>
  <si>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</si>
  <si>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</si>
  <si>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</si>
  <si>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</si>
  <si>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</si>
  <si>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</si>
  <si>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</si>
  <si>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</si>
  <si>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</si>
  <si>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</si>
  <si>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</si>
  <si>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</si>
  <si>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</si>
  <si>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</si>
  <si>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</si>
  <si>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</si>
  <si>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</si>
  <si>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</si>
  <si>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</si>
  <si>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</si>
  <si>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</si>
  <si>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</si>
  <si>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</si>
  <si>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</si>
  <si>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</si>
  <si>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</si>
  <si>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</si>
  <si>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</si>
  <si>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</si>
  <si>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</si>
  <si>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</si>
  <si>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</si>
  <si>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</si>
  <si>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</si>
  <si>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</si>
  <si>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</si>
  <si>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</si>
  <si>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</si>
  <si>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</si>
  <si>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</si>
  <si>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</si>
  <si>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</si>
  <si>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</si>
  <si>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</si>
  <si>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</si>
  <si>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</si>
  <si>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</si>
  <si>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</si>
  <si>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</si>
  <si>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</si>
  <si>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</si>
  <si>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</si>
  <si>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</si>
  <si>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</si>
  <si>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</si>
  <si>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</si>
  <si>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</si>
  <si>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</si>
  <si>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</si>
  <si>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</si>
  <si>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</si>
  <si>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</si>
  <si>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</si>
  <si>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</si>
  <si>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</si>
  <si>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</si>
  <si>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</si>
  <si>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</si>
  <si>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</si>
  <si>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</si>
  <si>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</si>
  <si>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</si>
  <si>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</si>
  <si>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</si>
  <si>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</si>
  <si>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</si>
  <si>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</si>
  <si>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</si>
  <si>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</si>
  <si>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</si>
  <si>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</si>
  <si>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</si>
  <si>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</si>
  <si>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</si>
  <si>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</si>
  <si>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</si>
  <si>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</si>
  <si>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</si>
  <si>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</si>
  <si>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</si>
  <si>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</si>
  <si>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</si>
  <si>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</si>
  <si>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</si>
  <si>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</si>
  <si>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</si>
  <si>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</si>
  <si>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</si>
  <si>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</si>
  <si>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</si>
  <si>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</si>
  <si>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</si>
  <si>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</si>
  <si>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</si>
  <si>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</si>
  <si>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</si>
  <si>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</si>
  <si>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</si>
  <si>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</si>
  <si>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</si>
  <si>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</si>
  <si>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</si>
  <si>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</si>
  <si>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</si>
  <si>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</si>
  <si>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</si>
  <si>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</si>
  <si>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</si>
  <si>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</si>
  <si>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</si>
  <si>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</si>
  <si>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</si>
  <si>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</si>
  <si>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</si>
  <si>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</si>
  <si>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</si>
  <si>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</si>
  <si>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</si>
  <si>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</si>
  <si>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</si>
  <si>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</si>
  <si>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</si>
  <si>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</si>
  <si>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</si>
  <si>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</si>
  <si>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</si>
  <si>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</si>
  <si>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</si>
  <si>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</si>
  <si>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</si>
  <si>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</si>
  <si>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</si>
  <si>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</si>
  <si>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</si>
  <si>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</si>
  <si>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</si>
  <si>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</si>
  <si>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</si>
  <si>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</si>
  <si>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</si>
  <si>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</si>
  <si>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</si>
  <si>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</si>
  <si>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</si>
  <si>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</si>
  <si>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</si>
  <si>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</si>
  <si>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</si>
  <si>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</si>
  <si>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</si>
  <si>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</si>
  <si>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</si>
  <si>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</si>
  <si>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</si>
  <si>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</si>
  <si>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</si>
  <si>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</si>
  <si>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</si>
  <si>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</si>
  <si>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</si>
  <si>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</si>
  <si>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</si>
  <si>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</si>
  <si>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</si>
  <si>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</si>
  <si>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</si>
  <si>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</si>
  <si>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</si>
  <si>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</si>
  <si>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</si>
  <si>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</si>
  <si>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</si>
  <si>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</si>
  <si>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</si>
  <si>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</si>
  <si>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</si>
  <si>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</si>
  <si>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</si>
  <si>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</si>
  <si>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</si>
  <si>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</si>
  <si>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</si>
  <si>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</si>
  <si>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</si>
  <si>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</si>
  <si>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</si>
  <si>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</si>
  <si>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</si>
  <si>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</si>
  <si>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</si>
  <si>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</si>
  <si>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</si>
  <si>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</si>
  <si>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</si>
  <si>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</si>
  <si>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</si>
  <si>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</si>
  <si>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</si>
  <si>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</si>
  <si>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</si>
  <si>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</si>
  <si>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</si>
  <si>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</si>
  <si>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</si>
  <si>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</si>
  <si>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</si>
  <si>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</si>
  <si>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</si>
  <si>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</si>
  <si>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</si>
  <si>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</si>
  <si>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</si>
  <si>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</si>
  <si>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</si>
  <si>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</si>
  <si>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</si>
  <si>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</si>
  <si>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</si>
  <si>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</si>
  <si>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</si>
  <si>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</si>
  <si>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</si>
  <si>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</si>
  <si>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</si>
  <si>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</si>
  <si>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</si>
  <si>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</si>
  <si>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</si>
  <si>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</si>
  <si>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</si>
  <si>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</si>
  <si>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</si>
  <si>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</si>
  <si>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</si>
  <si>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</si>
  <si>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</si>
  <si>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</si>
  <si>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</si>
  <si>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</si>
  <si>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</si>
  <si>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</si>
  <si>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</si>
  <si>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</si>
  <si>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</si>
  <si>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</si>
  <si>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</si>
  <si>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</si>
  <si>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</si>
  <si>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</si>
  <si>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</si>
  <si>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</si>
  <si>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</si>
  <si>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</si>
  <si>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</si>
  <si>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</si>
  <si>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</si>
  <si>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</si>
  <si>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</si>
  <si>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</si>
  <si>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</si>
  <si>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</si>
  <si>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</si>
  <si>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</si>
  <si>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</si>
  <si>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</si>
  <si>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</si>
  <si>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</si>
  <si>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</si>
  <si>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</si>
  <si>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</si>
  <si>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</si>
  <si>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</si>
  <si>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</si>
  <si>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</si>
  <si>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</si>
  <si>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</si>
  <si>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</si>
  <si>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</si>
  <si>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</si>
  <si>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</si>
  <si>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</si>
  <si>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</si>
  <si>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</si>
  <si>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</si>
  <si>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</si>
  <si>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</si>
  <si>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</si>
  <si>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</si>
  <si>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</si>
  <si>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</si>
  <si>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</si>
  <si>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</si>
  <si>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</si>
  <si>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</si>
  <si>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</si>
  <si>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</si>
  <si>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</si>
  <si>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</si>
  <si>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</si>
  <si>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</si>
  <si>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</si>
  <si>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</si>
  <si>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</si>
  <si>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</si>
  <si>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</si>
  <si>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</si>
  <si>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</si>
  <si>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</si>
  <si>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</si>
  <si>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</si>
  <si>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</si>
  <si>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</si>
  <si>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</si>
  <si>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</si>
  <si>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</si>
  <si>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</si>
  <si>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</si>
  <si>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</si>
  <si>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</si>
  <si>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</si>
  <si>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</si>
  <si>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</si>
  <si>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</si>
  <si>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</si>
  <si>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</si>
  <si>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</si>
  <si>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</si>
  <si>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</si>
  <si>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</si>
  <si>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</si>
  <si>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</si>
  <si>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</si>
  <si>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</si>
  <si>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</si>
  <si>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</si>
  <si>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</si>
  <si>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</si>
  <si>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</si>
  <si>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</si>
  <si>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</si>
  <si>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</si>
  <si>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</si>
  <si>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</si>
  <si>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</si>
  <si>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</si>
  <si>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</si>
  <si>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</si>
  <si>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</si>
  <si>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</si>
  <si>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</si>
  <si>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</si>
  <si>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</si>
  <si>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</si>
  <si>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</si>
  <si>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</si>
  <si>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</si>
  <si>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</si>
  <si>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</si>
  <si>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</si>
  <si>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</si>
  <si>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</si>
  <si>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</si>
  <si>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</si>
  <si>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</si>
  <si>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</si>
  <si>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</si>
  <si>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</si>
  <si>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</si>
  <si>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</si>
  <si>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</si>
  <si>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</si>
  <si>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</si>
  <si>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</si>
  <si>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</si>
  <si>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</si>
  <si>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</si>
  <si>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</si>
  <si>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</si>
  <si>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</si>
  <si>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</si>
  <si>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</si>
  <si>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</si>
  <si>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</si>
  <si>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</si>
  <si>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</si>
  <si>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</si>
  <si>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</si>
  <si>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</si>
  <si>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</si>
  <si>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</si>
  <si>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</si>
  <si>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</si>
  <si>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</si>
  <si>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</si>
  <si>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Alonzo Estrella, Placido de Jesus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</si>
  <si>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</si>
  <si>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</si>
  <si>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</si>
  <si>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</si>
  <si>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</si>
  <si>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</si>
  <si>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</si>
  <si>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</si>
  <si>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</si>
  <si>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</si>
  <si>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</si>
  <si>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</si>
  <si>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</si>
  <si>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3335931567</t>
  </si>
  <si>
    <t>3335931559</t>
  </si>
  <si>
    <t>3335931456</t>
  </si>
  <si>
    <t>3335931446</t>
  </si>
  <si>
    <t>3335931429</t>
  </si>
  <si>
    <t>3335931422</t>
  </si>
  <si>
    <t>3335931156</t>
  </si>
  <si>
    <t>3335931141</t>
  </si>
  <si>
    <t>3335931422 </t>
  </si>
  <si>
    <t>3335931456 </t>
  </si>
  <si>
    <t>3335931587 </t>
  </si>
  <si>
    <t>3335931429 </t>
  </si>
  <si>
    <t>3335931446 </t>
  </si>
  <si>
    <t>3335931559 </t>
  </si>
  <si>
    <t>3335931807</t>
  </si>
  <si>
    <t>3335931801</t>
  </si>
  <si>
    <t>3335931799</t>
  </si>
  <si>
    <t>3335931795</t>
  </si>
  <si>
    <t>3335931791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</si>
  <si>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</si>
  <si>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</si>
  <si>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</si>
  <si>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</si>
  <si>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</si>
  <si>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</si>
  <si>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</si>
  <si>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</si>
  <si>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</si>
  <si>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</si>
  <si>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</si>
  <si>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</si>
  <si>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</si>
  <si>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</si>
  <si>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</si>
  <si>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</si>
  <si>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</si>
  <si>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</si>
  <si>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</si>
  <si>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</si>
  <si>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</si>
  <si>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</si>
  <si>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</si>
  <si>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</si>
  <si>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</si>
  <si>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</si>
  <si>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</si>
  <si>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3335931901</t>
  </si>
  <si>
    <t>3335931899</t>
  </si>
  <si>
    <t>3335931898</t>
  </si>
  <si>
    <t>3335931897</t>
  </si>
  <si>
    <t>3335931896</t>
  </si>
  <si>
    <t>3335931895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</si>
  <si>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</si>
  <si>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</si>
  <si>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</si>
  <si>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</si>
  <si>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</si>
  <si>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</si>
  <si>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</si>
  <si>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</si>
  <si>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</si>
  <si>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</si>
  <si>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</si>
  <si>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</si>
  <si>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</si>
  <si>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</si>
  <si>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</si>
  <si>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</si>
  <si>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</si>
  <si>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3335931913</t>
  </si>
  <si>
    <t>3335931912</t>
  </si>
  <si>
    <t>3335931911</t>
  </si>
  <si>
    <t>3335931910</t>
  </si>
  <si>
    <t>3335931908</t>
  </si>
  <si>
    <t>25 Junio de 2021</t>
  </si>
  <si>
    <t>3335931922 </t>
  </si>
  <si>
    <t>3335931925</t>
  </si>
  <si>
    <t>3335931964</t>
  </si>
  <si>
    <t>3335931962</t>
  </si>
  <si>
    <t>3335931939</t>
  </si>
  <si>
    <t>Peguero Solano, Victor Manuel</t>
  </si>
  <si>
    <t>3335931934</t>
  </si>
  <si>
    <t>3335931931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</si>
  <si>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</si>
  <si>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</si>
  <si>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</si>
  <si>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</si>
  <si>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</si>
  <si>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</si>
  <si>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</si>
  <si>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</si>
  <si>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</si>
  <si>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CARGA EXITOSA POR LECTOR</t>
  </si>
  <si>
    <t>Closed</t>
  </si>
  <si>
    <t>3335932420</t>
  </si>
  <si>
    <t>3335932415</t>
  </si>
  <si>
    <t>3335932403</t>
  </si>
  <si>
    <t>3335932398</t>
  </si>
  <si>
    <t>CARGA EXITOSA POR INHIBIDO</t>
  </si>
  <si>
    <t>3335932389</t>
  </si>
  <si>
    <t>3335932386</t>
  </si>
  <si>
    <t>3335932383</t>
  </si>
  <si>
    <t>FUERA DE SERVICIO</t>
  </si>
  <si>
    <t>3335932380</t>
  </si>
  <si>
    <t>3335932372</t>
  </si>
  <si>
    <t>ERROR PRINTER DEPOSITO</t>
  </si>
  <si>
    <t>3335932368</t>
  </si>
  <si>
    <t>3335932352</t>
  </si>
  <si>
    <t>Maria Pichardo, Glaufo Rafael</t>
  </si>
  <si>
    <t>3335932338</t>
  </si>
  <si>
    <t>3335932329</t>
  </si>
  <si>
    <t>3335932324</t>
  </si>
  <si>
    <t>3335932322</t>
  </si>
  <si>
    <t>3335932306</t>
  </si>
  <si>
    <t>CARGA FALLIDA POR LECTOR</t>
  </si>
  <si>
    <t>3335932276</t>
  </si>
  <si>
    <t>3335932259</t>
  </si>
  <si>
    <t>3335932255</t>
  </si>
  <si>
    <t>3335932194</t>
  </si>
  <si>
    <t>ERROR EN IMPRESORA Y LECTOR LLENO</t>
  </si>
  <si>
    <t>3335932146</t>
  </si>
  <si>
    <t>3335932124</t>
  </si>
  <si>
    <t>REINICIO EXITOSO POR LECTOR</t>
  </si>
  <si>
    <t>3335932095</t>
  </si>
  <si>
    <t>3335932087</t>
  </si>
  <si>
    <t>3335932080</t>
  </si>
  <si>
    <t>3335932063</t>
  </si>
  <si>
    <t>3335932055</t>
  </si>
  <si>
    <t>3335932043</t>
  </si>
  <si>
    <t>3335931983</t>
  </si>
  <si>
    <t>3335931975</t>
  </si>
  <si>
    <t>25/06/2021 10:53</t>
  </si>
  <si>
    <t>25/06/2021 10:58</t>
  </si>
  <si>
    <t>25/06/2021 10:59</t>
  </si>
  <si>
    <t>25/06/2021 11:02</t>
  </si>
  <si>
    <t>25/06/2021 10:50</t>
  </si>
  <si>
    <t>25/06/2021 10:49</t>
  </si>
  <si>
    <t>25/06/2021 09:35</t>
  </si>
  <si>
    <t>25/06/2021 10:54</t>
  </si>
  <si>
    <t>25/06/2021 11:05</t>
  </si>
  <si>
    <t>25/06/2021 11:00</t>
  </si>
  <si>
    <t>25/06/2021 11:08</t>
  </si>
  <si>
    <t>25/06/2021 11:10</t>
  </si>
  <si>
    <t>25/06/2021 11:09</t>
  </si>
  <si>
    <t>25/06/2021 11:15</t>
  </si>
  <si>
    <t>25/06/2021 11:16</t>
  </si>
  <si>
    <t>25/06/2021 11:17</t>
  </si>
  <si>
    <t>25/06/2021 11:20</t>
  </si>
  <si>
    <t>25/06/2021 11:19</t>
  </si>
  <si>
    <t>25/06/2021 11:21</t>
  </si>
  <si>
    <t>25/06/2021 11:22</t>
  </si>
  <si>
    <t>25/06/2021 11:23</t>
  </si>
  <si>
    <t>25/06/2021 11:25</t>
  </si>
  <si>
    <t>25/06/2021 11:26</t>
  </si>
  <si>
    <t>25/06/2021 11:27</t>
  </si>
  <si>
    <t>25/06/2021 11:28</t>
  </si>
  <si>
    <t>25/06/2021 11:30</t>
  </si>
  <si>
    <t>25/6/2021  11:07:00 AM</t>
  </si>
  <si>
    <t>CARGA EXITOSA</t>
  </si>
  <si>
    <t>REINICIO EXITOSO</t>
  </si>
  <si>
    <t>CARGA FALLIDA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</si>
  <si>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</si>
  <si>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</si>
  <si>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</si>
  <si>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</si>
  <si>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</si>
  <si>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</si>
  <si>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</si>
  <si>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</si>
  <si>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3335932880</t>
  </si>
  <si>
    <t>3335932873</t>
  </si>
  <si>
    <t>25/06/2021 13:33</t>
  </si>
  <si>
    <t>3335932868</t>
  </si>
  <si>
    <t>25/06/2021 13:36</t>
  </si>
  <si>
    <t>3335932866</t>
  </si>
  <si>
    <t>3335932860</t>
  </si>
  <si>
    <t>TARJETA TRABADO</t>
  </si>
  <si>
    <t>3335932857</t>
  </si>
  <si>
    <t>3335932850</t>
  </si>
  <si>
    <t>3335932808</t>
  </si>
  <si>
    <t>3335932798</t>
  </si>
  <si>
    <t>25/06/2021 15:07</t>
  </si>
  <si>
    <t>3335932775</t>
  </si>
  <si>
    <t>3335932769</t>
  </si>
  <si>
    <t>25/06/2021 09:07</t>
  </si>
  <si>
    <t>3335932753</t>
  </si>
  <si>
    <t>25/06/2021 15:08</t>
  </si>
  <si>
    <t>3335932748</t>
  </si>
  <si>
    <t>3335932743</t>
  </si>
  <si>
    <t>25/06/2021 15:06</t>
  </si>
  <si>
    <t>3335932738</t>
  </si>
  <si>
    <t>3335932722</t>
  </si>
  <si>
    <t>3335932709</t>
  </si>
  <si>
    <t>3335932696</t>
  </si>
  <si>
    <t>3335932691</t>
  </si>
  <si>
    <t>3335932631</t>
  </si>
  <si>
    <t>25/06/2021 15:09</t>
  </si>
  <si>
    <t>3335932568</t>
  </si>
  <si>
    <t>3335932559</t>
  </si>
  <si>
    <t>25/06/2021 15:00</t>
  </si>
  <si>
    <t>3335932539</t>
  </si>
  <si>
    <t>25/06/2021 15:10</t>
  </si>
  <si>
    <t>3335932530</t>
  </si>
  <si>
    <t>3335932466</t>
  </si>
  <si>
    <t>25/06/2021 15:11</t>
  </si>
  <si>
    <t>25/06/2021 15:16</t>
  </si>
  <si>
    <t>25/06/2021 15:12</t>
  </si>
  <si>
    <t>25/06/2021 15:21</t>
  </si>
  <si>
    <t>25/06/2021 15:22</t>
  </si>
  <si>
    <t>25/06/2021 15:18</t>
  </si>
  <si>
    <t>25/06/2021 14:54</t>
  </si>
  <si>
    <t>25/06/2021 15:24</t>
  </si>
  <si>
    <t>25/06/2021 15:27</t>
  </si>
  <si>
    <t>25/06/2021 15:28</t>
  </si>
  <si>
    <t>25/06/2021 15:26</t>
  </si>
  <si>
    <t>25/06/2021 12:52</t>
  </si>
  <si>
    <t>25/06/2021 15:29</t>
  </si>
  <si>
    <t>25/06/2021 15:30</t>
  </si>
  <si>
    <t>25/06/2021 15:25</t>
  </si>
  <si>
    <t>25/06/2021 15:32</t>
  </si>
  <si>
    <t>25/06/2021 15:33</t>
  </si>
  <si>
    <t>25/06/2021 15:51</t>
  </si>
  <si>
    <t>CARGA FALLIDA POR INHIBIDO</t>
  </si>
  <si>
    <t>25/06/2021 15:20</t>
  </si>
  <si>
    <t>3335932568 </t>
  </si>
  <si>
    <t>3335932722 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</si>
</sst>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6"/>
      <tableStyleElement type="headerRow" dxfId="225"/>
      <tableStyleElement type="totalRow" dxfId="224"/>
      <tableStyleElement type="firstColumn" dxfId="223"/>
      <tableStyleElement type="lastColumn" dxfId="222"/>
      <tableStyleElement type="firstRowStripe" dxfId="221"/>
      <tableStyleElement type="firstColumnStripe" dxfId="2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REPORTE!$A$79:$P$79</c:f>
              <c:strCache>
                <c:ptCount val="16"/>
                <c:pt idx="0">
                  <c:v>NORTE</c:v>
                </c:pt>
                <c:pt idx="1">
                  <c:v>3335932352</c:v>
                </c:pt>
                <c:pt idx="2">
                  <c:v>6/25/2021 10:15</c:v>
                </c:pt>
                <c:pt idx="3">
                  <c:v>ReservaC Norte</c:v>
                </c:pt>
                <c:pt idx="4">
                  <c:v>606</c:v>
                </c:pt>
                <c:pt idx="5">
                  <c:v>DRBR704</c:v>
                </c:pt>
                <c:pt idx="6">
                  <c:v>ATM UNP Manolo Tavarez Justo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NO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Maria Pichardo, Glaufo Rafael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REPORTE!$Q$1:$Q$78</c:f>
              <c:strCache>
                <c:ptCount val="78"/>
                <c:pt idx="3">
                  <c:v>VERIFICACION DE IST</c:v>
                </c:pt>
                <c:pt idx="4">
                  <c:v>25/06/2021 13:36</c:v>
                </c:pt>
                <c:pt idx="5">
                  <c:v>25/06/2021 15:09</c:v>
                </c:pt>
                <c:pt idx="6">
                  <c:v>25/06/2021 15:08</c:v>
                </c:pt>
                <c:pt idx="7">
                  <c:v>25/06/2021 15:07</c:v>
                </c:pt>
                <c:pt idx="8">
                  <c:v>25/06/2021 10:53</c:v>
                </c:pt>
                <c:pt idx="9">
                  <c:v>25/06/2021 15:20</c:v>
                </c:pt>
                <c:pt idx="10">
                  <c:v>25/06/2021 10:49</c:v>
                </c:pt>
                <c:pt idx="11">
                  <c:v>25/06/2021 10:50</c:v>
                </c:pt>
                <c:pt idx="12">
                  <c:v>25/06/2021 11:02</c:v>
                </c:pt>
                <c:pt idx="13">
                  <c:v>25/06/2021 14:54</c:v>
                </c:pt>
                <c:pt idx="14">
                  <c:v>25/06/2021 09:07</c:v>
                </c:pt>
                <c:pt idx="15">
                  <c:v>25/06/2021 15:09</c:v>
                </c:pt>
                <c:pt idx="16">
                  <c:v>25/06/2021 15:18</c:v>
                </c:pt>
                <c:pt idx="17">
                  <c:v>25/06/2021 10:59</c:v>
                </c:pt>
                <c:pt idx="18">
                  <c:v>25/06/2021 10:58</c:v>
                </c:pt>
                <c:pt idx="19">
                  <c:v>25/06/2021 15:22</c:v>
                </c:pt>
                <c:pt idx="20">
                  <c:v>25/06/2021 15:21</c:v>
                </c:pt>
                <c:pt idx="21">
                  <c:v>25/06/2021 15:24</c:v>
                </c:pt>
                <c:pt idx="22">
                  <c:v>25/06/2021 15:10</c:v>
                </c:pt>
                <c:pt idx="23">
                  <c:v>25/06/2021 11:30</c:v>
                </c:pt>
                <c:pt idx="24">
                  <c:v>25/06/2021 15:12</c:v>
                </c:pt>
                <c:pt idx="25">
                  <c:v>25/06/2021 15:10</c:v>
                </c:pt>
                <c:pt idx="26">
                  <c:v>25/06/2021 15:06</c:v>
                </c:pt>
                <c:pt idx="27">
                  <c:v>25/06/2021 15:11</c:v>
                </c:pt>
                <c:pt idx="28">
                  <c:v>25/06/2021 10:54</c:v>
                </c:pt>
                <c:pt idx="29">
                  <c:v>25/06/2021 09:35</c:v>
                </c:pt>
                <c:pt idx="30">
                  <c:v>25/06/2021 15:22</c:v>
                </c:pt>
                <c:pt idx="31">
                  <c:v>25/6/2021  11:07:00 AM</c:v>
                </c:pt>
                <c:pt idx="32">
                  <c:v>25/06/2021 15:16</c:v>
                </c:pt>
                <c:pt idx="33">
                  <c:v>25/06/2021 15:27</c:v>
                </c:pt>
                <c:pt idx="34">
                  <c:v>25/06/2021 11:05</c:v>
                </c:pt>
                <c:pt idx="35">
                  <c:v>25/06/2021 11:08</c:v>
                </c:pt>
                <c:pt idx="36">
                  <c:v>25/06/2021 11:00</c:v>
                </c:pt>
                <c:pt idx="37">
                  <c:v>25/06/2021 15:16</c:v>
                </c:pt>
                <c:pt idx="38">
                  <c:v>25/06/2021 11:19</c:v>
                </c:pt>
                <c:pt idx="39">
                  <c:v>25/06/2021 11:10</c:v>
                </c:pt>
                <c:pt idx="40">
                  <c:v>25/06/2021 15:26</c:v>
                </c:pt>
                <c:pt idx="41">
                  <c:v>25/06/2021 11:20</c:v>
                </c:pt>
                <c:pt idx="42">
                  <c:v>25/06/2021 11:17</c:v>
                </c:pt>
                <c:pt idx="43">
                  <c:v>25/06/2021 15:27</c:v>
                </c:pt>
                <c:pt idx="44">
                  <c:v>25/06/2021 11:08</c:v>
                </c:pt>
                <c:pt idx="45">
                  <c:v>25/06/2021 11:16</c:v>
                </c:pt>
                <c:pt idx="46">
                  <c:v>25/06/2021 15:21</c:v>
                </c:pt>
                <c:pt idx="47">
                  <c:v>25/06/2021 15:28</c:v>
                </c:pt>
                <c:pt idx="48">
                  <c:v>25/06/2021 15:28</c:v>
                </c:pt>
                <c:pt idx="49">
                  <c:v>25/06/2021 11:16</c:v>
                </c:pt>
                <c:pt idx="50">
                  <c:v>25/06/2021 11:15</c:v>
                </c:pt>
                <c:pt idx="51">
                  <c:v>25/06/2021 15:27</c:v>
                </c:pt>
                <c:pt idx="52">
                  <c:v>25/06/2021 15:27</c:v>
                </c:pt>
                <c:pt idx="53">
                  <c:v>25/06/2021 11:09</c:v>
                </c:pt>
                <c:pt idx="54">
                  <c:v>25/06/2021 11:15</c:v>
                </c:pt>
                <c:pt idx="55">
                  <c:v>25/06/2021 11:10</c:v>
                </c:pt>
                <c:pt idx="56">
                  <c:v>25/06/2021 15:27</c:v>
                </c:pt>
                <c:pt idx="57">
                  <c:v>25/06/2021 15:24</c:v>
                </c:pt>
                <c:pt idx="58">
                  <c:v>25/06/2021 11:20</c:v>
                </c:pt>
                <c:pt idx="59">
                  <c:v>25/06/2021 15:08</c:v>
                </c:pt>
                <c:pt idx="60">
                  <c:v>25/06/2021 11:28</c:v>
                </c:pt>
                <c:pt idx="61">
                  <c:v>25/06/2021 11:20</c:v>
                </c:pt>
                <c:pt idx="62">
                  <c:v>25/06/2021 11:27</c:v>
                </c:pt>
                <c:pt idx="63">
                  <c:v>25/06/2021 11:27</c:v>
                </c:pt>
                <c:pt idx="64">
                  <c:v>25/06/2021 11:27</c:v>
                </c:pt>
                <c:pt idx="65">
                  <c:v>25/06/2021 11:25</c:v>
                </c:pt>
                <c:pt idx="66">
                  <c:v>25/06/2021 11:26</c:v>
                </c:pt>
                <c:pt idx="67">
                  <c:v>25/06/2021 15:29</c:v>
                </c:pt>
                <c:pt idx="68">
                  <c:v>25/06/2021 15:30</c:v>
                </c:pt>
                <c:pt idx="69">
                  <c:v>25/06/2021 11:26</c:v>
                </c:pt>
                <c:pt idx="70">
                  <c:v>25/06/2021 11:26</c:v>
                </c:pt>
                <c:pt idx="71">
                  <c:v>25/06/2021 15:30</c:v>
                </c:pt>
                <c:pt idx="72">
                  <c:v>25/06/2021 15:30</c:v>
                </c:pt>
                <c:pt idx="73">
                  <c:v>25/06/2021 15:28</c:v>
                </c:pt>
                <c:pt idx="74">
                  <c:v>25/06/2021 15:25</c:v>
                </c:pt>
                <c:pt idx="75">
                  <c:v>25/06/2021 11:25</c:v>
                </c:pt>
                <c:pt idx="76">
                  <c:v>25/06/2021 15:10</c:v>
                </c:pt>
                <c:pt idx="77">
                  <c:v>25/06/2021 15:10</c:v>
                </c:pt>
              </c:strCache>
            </c:strRef>
          </c:cat>
          <c:val>
            <c:numRef>
              <c:f>REPORTE!$Q$79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REPORTE!$A$79:$P$79</c:f>
              <c:strCache>
                <c:ptCount val="16"/>
                <c:pt idx="0">
                  <c:v>NORTE</c:v>
                </c:pt>
                <c:pt idx="1">
                  <c:v>3335932352</c:v>
                </c:pt>
                <c:pt idx="2">
                  <c:v>6/25/2021 10:15</c:v>
                </c:pt>
                <c:pt idx="3">
                  <c:v>ReservaC Norte</c:v>
                </c:pt>
                <c:pt idx="4">
                  <c:v>606</c:v>
                </c:pt>
                <c:pt idx="5">
                  <c:v>DRBR704</c:v>
                </c:pt>
                <c:pt idx="6">
                  <c:v>ATM UNP Manolo Tavarez Justo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NO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Maria Pichardo, Glaufo Rafael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REPORTE!$Q$1:$Q$78</c:f>
              <c:strCache>
                <c:ptCount val="78"/>
                <c:pt idx="3">
                  <c:v>VERIFICACION DE IST</c:v>
                </c:pt>
                <c:pt idx="4">
                  <c:v>25/06/2021 13:36</c:v>
                </c:pt>
                <c:pt idx="5">
                  <c:v>25/06/2021 15:09</c:v>
                </c:pt>
                <c:pt idx="6">
                  <c:v>25/06/2021 15:08</c:v>
                </c:pt>
                <c:pt idx="7">
                  <c:v>25/06/2021 15:07</c:v>
                </c:pt>
                <c:pt idx="8">
                  <c:v>25/06/2021 10:53</c:v>
                </c:pt>
                <c:pt idx="9">
                  <c:v>25/06/2021 15:20</c:v>
                </c:pt>
                <c:pt idx="10">
                  <c:v>25/06/2021 10:49</c:v>
                </c:pt>
                <c:pt idx="11">
                  <c:v>25/06/2021 10:50</c:v>
                </c:pt>
                <c:pt idx="12">
                  <c:v>25/06/2021 11:02</c:v>
                </c:pt>
                <c:pt idx="13">
                  <c:v>25/06/2021 14:54</c:v>
                </c:pt>
                <c:pt idx="14">
                  <c:v>25/06/2021 09:07</c:v>
                </c:pt>
                <c:pt idx="15">
                  <c:v>25/06/2021 15:09</c:v>
                </c:pt>
                <c:pt idx="16">
                  <c:v>25/06/2021 15:18</c:v>
                </c:pt>
                <c:pt idx="17">
                  <c:v>25/06/2021 10:59</c:v>
                </c:pt>
                <c:pt idx="18">
                  <c:v>25/06/2021 10:58</c:v>
                </c:pt>
                <c:pt idx="19">
                  <c:v>25/06/2021 15:22</c:v>
                </c:pt>
                <c:pt idx="20">
                  <c:v>25/06/2021 15:21</c:v>
                </c:pt>
                <c:pt idx="21">
                  <c:v>25/06/2021 15:24</c:v>
                </c:pt>
                <c:pt idx="22">
                  <c:v>25/06/2021 15:10</c:v>
                </c:pt>
                <c:pt idx="23">
                  <c:v>25/06/2021 11:30</c:v>
                </c:pt>
                <c:pt idx="24">
                  <c:v>25/06/2021 15:12</c:v>
                </c:pt>
                <c:pt idx="25">
                  <c:v>25/06/2021 15:10</c:v>
                </c:pt>
                <c:pt idx="26">
                  <c:v>25/06/2021 15:06</c:v>
                </c:pt>
                <c:pt idx="27">
                  <c:v>25/06/2021 15:11</c:v>
                </c:pt>
                <c:pt idx="28">
                  <c:v>25/06/2021 10:54</c:v>
                </c:pt>
                <c:pt idx="29">
                  <c:v>25/06/2021 09:35</c:v>
                </c:pt>
                <c:pt idx="30">
                  <c:v>25/06/2021 15:22</c:v>
                </c:pt>
                <c:pt idx="31">
                  <c:v>25/6/2021  11:07:00 AM</c:v>
                </c:pt>
                <c:pt idx="32">
                  <c:v>25/06/2021 15:16</c:v>
                </c:pt>
                <c:pt idx="33">
                  <c:v>25/06/2021 15:27</c:v>
                </c:pt>
                <c:pt idx="34">
                  <c:v>25/06/2021 11:05</c:v>
                </c:pt>
                <c:pt idx="35">
                  <c:v>25/06/2021 11:08</c:v>
                </c:pt>
                <c:pt idx="36">
                  <c:v>25/06/2021 11:00</c:v>
                </c:pt>
                <c:pt idx="37">
                  <c:v>25/06/2021 15:16</c:v>
                </c:pt>
                <c:pt idx="38">
                  <c:v>25/06/2021 11:19</c:v>
                </c:pt>
                <c:pt idx="39">
                  <c:v>25/06/2021 11:10</c:v>
                </c:pt>
                <c:pt idx="40">
                  <c:v>25/06/2021 15:26</c:v>
                </c:pt>
                <c:pt idx="41">
                  <c:v>25/06/2021 11:20</c:v>
                </c:pt>
                <c:pt idx="42">
                  <c:v>25/06/2021 11:17</c:v>
                </c:pt>
                <c:pt idx="43">
                  <c:v>25/06/2021 15:27</c:v>
                </c:pt>
                <c:pt idx="44">
                  <c:v>25/06/2021 11:08</c:v>
                </c:pt>
                <c:pt idx="45">
                  <c:v>25/06/2021 11:16</c:v>
                </c:pt>
                <c:pt idx="46">
                  <c:v>25/06/2021 15:21</c:v>
                </c:pt>
                <c:pt idx="47">
                  <c:v>25/06/2021 15:28</c:v>
                </c:pt>
                <c:pt idx="48">
                  <c:v>25/06/2021 15:28</c:v>
                </c:pt>
                <c:pt idx="49">
                  <c:v>25/06/2021 11:16</c:v>
                </c:pt>
                <c:pt idx="50">
                  <c:v>25/06/2021 11:15</c:v>
                </c:pt>
                <c:pt idx="51">
                  <c:v>25/06/2021 15:27</c:v>
                </c:pt>
                <c:pt idx="52">
                  <c:v>25/06/2021 15:27</c:v>
                </c:pt>
                <c:pt idx="53">
                  <c:v>25/06/2021 11:09</c:v>
                </c:pt>
                <c:pt idx="54">
                  <c:v>25/06/2021 11:15</c:v>
                </c:pt>
                <c:pt idx="55">
                  <c:v>25/06/2021 11:10</c:v>
                </c:pt>
                <c:pt idx="56">
                  <c:v>25/06/2021 15:27</c:v>
                </c:pt>
                <c:pt idx="57">
                  <c:v>25/06/2021 15:24</c:v>
                </c:pt>
                <c:pt idx="58">
                  <c:v>25/06/2021 11:20</c:v>
                </c:pt>
                <c:pt idx="59">
                  <c:v>25/06/2021 15:08</c:v>
                </c:pt>
                <c:pt idx="60">
                  <c:v>25/06/2021 11:28</c:v>
                </c:pt>
                <c:pt idx="61">
                  <c:v>25/06/2021 11:20</c:v>
                </c:pt>
                <c:pt idx="62">
                  <c:v>25/06/2021 11:27</c:v>
                </c:pt>
                <c:pt idx="63">
                  <c:v>25/06/2021 11:27</c:v>
                </c:pt>
                <c:pt idx="64">
                  <c:v>25/06/2021 11:27</c:v>
                </c:pt>
                <c:pt idx="65">
                  <c:v>25/06/2021 11:25</c:v>
                </c:pt>
                <c:pt idx="66">
                  <c:v>25/06/2021 11:26</c:v>
                </c:pt>
                <c:pt idx="67">
                  <c:v>25/06/2021 15:29</c:v>
                </c:pt>
                <c:pt idx="68">
                  <c:v>25/06/2021 15:30</c:v>
                </c:pt>
                <c:pt idx="69">
                  <c:v>25/06/2021 11:26</c:v>
                </c:pt>
                <c:pt idx="70">
                  <c:v>25/06/2021 11:26</c:v>
                </c:pt>
                <c:pt idx="71">
                  <c:v>25/06/2021 15:30</c:v>
                </c:pt>
                <c:pt idx="72">
                  <c:v>25/06/2021 15:30</c:v>
                </c:pt>
                <c:pt idx="73">
                  <c:v>25/06/2021 15:28</c:v>
                </c:pt>
                <c:pt idx="74">
                  <c:v>25/06/2021 15:25</c:v>
                </c:pt>
                <c:pt idx="75">
                  <c:v>25/06/2021 11:25</c:v>
                </c:pt>
                <c:pt idx="76">
                  <c:v>25/06/2021 15:10</c:v>
                </c:pt>
                <c:pt idx="77">
                  <c:v>25/06/2021 15:10</c:v>
                </c:pt>
              </c:strCache>
            </c:strRef>
          </c:cat>
          <c:val>
            <c:numRef>
              <c:f>REPORTE!$Q$79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14" priority="99295"/>
  </conditionalFormatting>
  <conditionalFormatting sqref="B7">
    <cfRule type="duplicateValues" dxfId="113" priority="79"/>
    <cfRule type="duplicateValues" dxfId="112" priority="80"/>
    <cfRule type="duplicateValues" dxfId="111" priority="81"/>
  </conditionalFormatting>
  <conditionalFormatting sqref="B7">
    <cfRule type="duplicateValues" dxfId="110" priority="78"/>
  </conditionalFormatting>
  <conditionalFormatting sqref="B7">
    <cfRule type="duplicateValues" dxfId="109" priority="76"/>
    <cfRule type="duplicateValues" dxfId="108" priority="77"/>
  </conditionalFormatting>
  <conditionalFormatting sqref="B7">
    <cfRule type="duplicateValues" dxfId="107" priority="73"/>
    <cfRule type="duplicateValues" dxfId="106" priority="74"/>
    <cfRule type="duplicateValues" dxfId="105" priority="75"/>
  </conditionalFormatting>
  <conditionalFormatting sqref="B7">
    <cfRule type="duplicateValues" dxfId="104" priority="72"/>
  </conditionalFormatting>
  <conditionalFormatting sqref="B7">
    <cfRule type="duplicateValues" dxfId="103" priority="70"/>
    <cfRule type="duplicateValues" dxfId="102" priority="71"/>
  </conditionalFormatting>
  <conditionalFormatting sqref="B7">
    <cfRule type="duplicateValues" dxfId="101" priority="69"/>
  </conditionalFormatting>
  <conditionalFormatting sqref="B7">
    <cfRule type="duplicateValues" dxfId="100" priority="66"/>
    <cfRule type="duplicateValues" dxfId="99" priority="67"/>
    <cfRule type="duplicateValues" dxfId="98" priority="68"/>
  </conditionalFormatting>
  <conditionalFormatting sqref="B7">
    <cfRule type="duplicateValues" dxfId="97" priority="65"/>
  </conditionalFormatting>
  <conditionalFormatting sqref="B7">
    <cfRule type="duplicateValues" dxfId="96" priority="64"/>
  </conditionalFormatting>
  <conditionalFormatting sqref="B9">
    <cfRule type="duplicateValues" dxfId="95" priority="63"/>
  </conditionalFormatting>
  <conditionalFormatting sqref="B9">
    <cfRule type="duplicateValues" dxfId="94" priority="60"/>
    <cfRule type="duplicateValues" dxfId="93" priority="61"/>
    <cfRule type="duplicateValues" dxfId="92" priority="62"/>
  </conditionalFormatting>
  <conditionalFormatting sqref="B9">
    <cfRule type="duplicateValues" dxfId="91" priority="58"/>
    <cfRule type="duplicateValues" dxfId="90" priority="59"/>
  </conditionalFormatting>
  <conditionalFormatting sqref="B9">
    <cfRule type="duplicateValues" dxfId="89" priority="55"/>
    <cfRule type="duplicateValues" dxfId="88" priority="56"/>
    <cfRule type="duplicateValues" dxfId="87" priority="57"/>
  </conditionalFormatting>
  <conditionalFormatting sqref="B9">
    <cfRule type="duplicateValues" dxfId="86" priority="54"/>
  </conditionalFormatting>
  <conditionalFormatting sqref="B9">
    <cfRule type="duplicateValues" dxfId="85" priority="53"/>
  </conditionalFormatting>
  <conditionalFormatting sqref="B9">
    <cfRule type="duplicateValues" dxfId="84" priority="52"/>
  </conditionalFormatting>
  <conditionalFormatting sqref="B9">
    <cfRule type="duplicateValues" dxfId="83" priority="49"/>
    <cfRule type="duplicateValues" dxfId="82" priority="50"/>
    <cfRule type="duplicateValues" dxfId="81" priority="51"/>
  </conditionalFormatting>
  <conditionalFormatting sqref="B9">
    <cfRule type="duplicateValues" dxfId="80" priority="47"/>
    <cfRule type="duplicateValues" dxfId="79" priority="48"/>
  </conditionalFormatting>
  <conditionalFormatting sqref="C9">
    <cfRule type="duplicateValues" dxfId="78" priority="46"/>
  </conditionalFormatting>
  <conditionalFormatting sqref="E3">
    <cfRule type="duplicateValues" dxfId="77" priority="121658"/>
  </conditionalFormatting>
  <conditionalFormatting sqref="E3">
    <cfRule type="duplicateValues" dxfId="76" priority="121659"/>
    <cfRule type="duplicateValues" dxfId="75" priority="121660"/>
  </conditionalFormatting>
  <conditionalFormatting sqref="E3">
    <cfRule type="duplicateValues" dxfId="74" priority="121661"/>
    <cfRule type="duplicateValues" dxfId="73" priority="121662"/>
    <cfRule type="duplicateValues" dxfId="72" priority="121663"/>
    <cfRule type="duplicateValues" dxfId="71" priority="121664"/>
  </conditionalFormatting>
  <conditionalFormatting sqref="B3">
    <cfRule type="duplicateValues" dxfId="70" priority="121665"/>
  </conditionalFormatting>
  <conditionalFormatting sqref="E4">
    <cfRule type="duplicateValues" dxfId="69" priority="20"/>
  </conditionalFormatting>
  <conditionalFormatting sqref="E4">
    <cfRule type="duplicateValues" dxfId="68" priority="17"/>
    <cfRule type="duplicateValues" dxfId="67" priority="18"/>
    <cfRule type="duplicateValues" dxfId="66" priority="19"/>
  </conditionalFormatting>
  <conditionalFormatting sqref="E4">
    <cfRule type="duplicateValues" dxfId="65" priority="16"/>
  </conditionalFormatting>
  <conditionalFormatting sqref="E4">
    <cfRule type="duplicateValues" dxfId="64" priority="13"/>
    <cfRule type="duplicateValues" dxfId="63" priority="14"/>
    <cfRule type="duplicateValues" dxfId="62" priority="15"/>
  </conditionalFormatting>
  <conditionalFormatting sqref="B4">
    <cfRule type="duplicateValues" dxfId="61" priority="12"/>
  </conditionalFormatting>
  <conditionalFormatting sqref="E4">
    <cfRule type="duplicateValues" dxfId="60" priority="11"/>
  </conditionalFormatting>
  <conditionalFormatting sqref="E5">
    <cfRule type="duplicateValues" dxfId="59" priority="10"/>
  </conditionalFormatting>
  <conditionalFormatting sqref="E5">
    <cfRule type="duplicateValues" dxfId="58" priority="7"/>
    <cfRule type="duplicateValues" dxfId="57" priority="8"/>
    <cfRule type="duplicateValues" dxfId="56" priority="9"/>
  </conditionalFormatting>
  <conditionalFormatting sqref="E5">
    <cfRule type="duplicateValues" dxfId="55" priority="6"/>
  </conditionalFormatting>
  <conditionalFormatting sqref="E5">
    <cfRule type="duplicateValues" dxfId="54" priority="3"/>
    <cfRule type="duplicateValues" dxfId="53" priority="4"/>
    <cfRule type="duplicateValues" dxfId="52" priority="5"/>
  </conditionalFormatting>
  <conditionalFormatting sqref="B5">
    <cfRule type="duplicateValues" dxfId="51" priority="2"/>
  </conditionalFormatting>
  <conditionalFormatting sqref="E5">
    <cfRule type="duplicateValues" dxfId="5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9" priority="2"/>
  </conditionalFormatting>
  <conditionalFormatting sqref="B1:B1048576">
    <cfRule type="duplicateValues" dxfId="4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47"/>
  <sheetViews>
    <sheetView topLeftCell="B1" zoomScale="70" zoomScaleNormal="70" workbookViewId="0">
      <pane ySplit="4" topLeftCell="A20" activePane="bottomLeft" state="frozen"/>
      <selection pane="bottomLeft" activeCell="B31" sqref="B31:B37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5.710937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" style="75" bestFit="1" customWidth="1"/>
    <col min="18" max="16384" width="11.2851562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SUR</v>
      </c>
      <c r="B5" s="137" t="s">
        <v>2777</v>
      </c>
      <c r="C5" s="110">
        <v>44372.617013888892</v>
      </c>
      <c r="D5" s="110" t="s">
        <v>2470</v>
      </c>
      <c r="E5" s="133">
        <v>576</v>
      </c>
      <c r="F5" s="116" t="str">
        <f>VLOOKUP(E5,VIP!$A$2:$O13930,2,0)</f>
        <v>DRBR576</v>
      </c>
      <c r="G5" s="116" t="str">
        <f>VLOOKUP(E5,'LISTADO ATM'!$A$2:$B$897,2,0)</f>
        <v>ATM Nizao</v>
      </c>
      <c r="H5" s="116">
        <f>VLOOKUP(E5,VIP!$A$2:$O18891,7,FALSE)</f>
        <v>0</v>
      </c>
      <c r="I5" s="116">
        <f>VLOOKUP(E5,VIP!$A$2:$O10856,8,FALSE)</f>
        <v>0</v>
      </c>
      <c r="J5" s="116">
        <f>VLOOKUP(E5,VIP!$A$2:$O10806,8,FALSE)</f>
        <v>0</v>
      </c>
      <c r="K5" s="116">
        <f>VLOOKUP(E5,VIP!$A$2:$O14380,6,0)</f>
        <v>0</v>
      </c>
      <c r="L5" s="141" t="s">
        <v>2701</v>
      </c>
      <c r="M5" s="154" t="s">
        <v>2550</v>
      </c>
      <c r="N5" s="109" t="s">
        <v>2696</v>
      </c>
      <c r="O5" s="116" t="s">
        <v>2591</v>
      </c>
      <c r="P5" s="116" t="s">
        <v>2761</v>
      </c>
      <c r="Q5" s="154" t="s">
        <v>2776</v>
      </c>
    </row>
    <row r="6" spans="1:17" ht="18" x14ac:dyDescent="0.25">
      <c r="A6" s="116" t="str">
        <f>VLOOKUP(E6,'LISTADO ATM'!$A$2:$C$898,3,0)</f>
        <v>NORTE</v>
      </c>
      <c r="B6" s="137" t="s">
        <v>2800</v>
      </c>
      <c r="C6" s="110">
        <v>44372.48847222222</v>
      </c>
      <c r="D6" s="110" t="s">
        <v>2588</v>
      </c>
      <c r="E6" s="133">
        <v>632</v>
      </c>
      <c r="F6" s="116" t="str">
        <f>VLOOKUP(E6,VIP!$A$2:$O13947,2,0)</f>
        <v>DRBR263</v>
      </c>
      <c r="G6" s="116" t="str">
        <f>VLOOKUP(E6,'LISTADO ATM'!$A$2:$B$897,2,0)</f>
        <v xml:space="preserve">ATM Autobanco Gurabo </v>
      </c>
      <c r="H6" s="116" t="str">
        <f>VLOOKUP(E6,VIP!$A$2:$O18908,7,FALSE)</f>
        <v>Si</v>
      </c>
      <c r="I6" s="116" t="str">
        <f>VLOOKUP(E6,VIP!$A$2:$O10873,8,FALSE)</f>
        <v>Si</v>
      </c>
      <c r="J6" s="116" t="str">
        <f>VLOOKUP(E6,VIP!$A$2:$O10823,8,FALSE)</f>
        <v>Si</v>
      </c>
      <c r="K6" s="116" t="str">
        <f>VLOOKUP(E6,VIP!$A$2:$O14397,6,0)</f>
        <v>NO</v>
      </c>
      <c r="L6" s="141" t="s">
        <v>2701</v>
      </c>
      <c r="M6" s="154" t="s">
        <v>2550</v>
      </c>
      <c r="N6" s="109" t="s">
        <v>2696</v>
      </c>
      <c r="O6" s="116" t="s">
        <v>2591</v>
      </c>
      <c r="P6" s="116" t="s">
        <v>2761</v>
      </c>
      <c r="Q6" s="154" t="s">
        <v>2799</v>
      </c>
    </row>
    <row r="7" spans="1:17" ht="18" x14ac:dyDescent="0.25">
      <c r="A7" s="116" t="str">
        <f>VLOOKUP(E7,'LISTADO ATM'!$A$2:$C$898,3,0)</f>
        <v>NORTE</v>
      </c>
      <c r="B7" s="137" t="s">
        <v>2790</v>
      </c>
      <c r="C7" s="110">
        <v>44372.562048611115</v>
      </c>
      <c r="D7" s="110" t="s">
        <v>2181</v>
      </c>
      <c r="E7" s="133">
        <v>638</v>
      </c>
      <c r="F7" s="116" t="str">
        <f>VLOOKUP(E7,VIP!$A$2:$O13939,2,0)</f>
        <v>DRBR638</v>
      </c>
      <c r="G7" s="116" t="str">
        <f>VLOOKUP(E7,'LISTADO ATM'!$A$2:$B$897,2,0)</f>
        <v xml:space="preserve">ATM S/M Yoma </v>
      </c>
      <c r="H7" s="116" t="str">
        <f>VLOOKUP(E7,VIP!$A$2:$O18900,7,FALSE)</f>
        <v>Si</v>
      </c>
      <c r="I7" s="116" t="str">
        <f>VLOOKUP(E7,VIP!$A$2:$O10865,8,FALSE)</f>
        <v>Si</v>
      </c>
      <c r="J7" s="116" t="str">
        <f>VLOOKUP(E7,VIP!$A$2:$O10815,8,FALSE)</f>
        <v>Si</v>
      </c>
      <c r="K7" s="116" t="str">
        <f>VLOOKUP(E7,VIP!$A$2:$O14389,6,0)</f>
        <v>NO</v>
      </c>
      <c r="L7" s="141" t="s">
        <v>2701</v>
      </c>
      <c r="M7" s="154" t="s">
        <v>2550</v>
      </c>
      <c r="N7" s="109" t="s">
        <v>2696</v>
      </c>
      <c r="O7" s="116" t="s">
        <v>2591</v>
      </c>
      <c r="P7" s="116" t="s">
        <v>2761</v>
      </c>
      <c r="Q7" s="154" t="s">
        <v>2789</v>
      </c>
    </row>
    <row r="8" spans="1:17" ht="18" x14ac:dyDescent="0.25">
      <c r="A8" s="116" t="str">
        <f>VLOOKUP(E8,'LISTADO ATM'!$A$2:$C$898,3,0)</f>
        <v>DISTRITO NACIONAL</v>
      </c>
      <c r="B8" s="137" t="s">
        <v>2785</v>
      </c>
      <c r="C8" s="110">
        <v>44372.568460648145</v>
      </c>
      <c r="D8" s="110" t="s">
        <v>2180</v>
      </c>
      <c r="E8" s="133">
        <v>663</v>
      </c>
      <c r="F8" s="116" t="str">
        <f>VLOOKUP(E8,VIP!$A$2:$O13936,2,0)</f>
        <v>DRBR663</v>
      </c>
      <c r="G8" s="116" t="str">
        <f>VLOOKUP(E8,'LISTADO ATM'!$A$2:$B$897,2,0)</f>
        <v>ATM S/M Olé Av. España</v>
      </c>
      <c r="H8" s="116" t="str">
        <f>VLOOKUP(E8,VIP!$A$2:$O18897,7,FALSE)</f>
        <v>N/A</v>
      </c>
      <c r="I8" s="116" t="str">
        <f>VLOOKUP(E8,VIP!$A$2:$O10862,8,FALSE)</f>
        <v>N/A</v>
      </c>
      <c r="J8" s="116" t="str">
        <f>VLOOKUP(E8,VIP!$A$2:$O10812,8,FALSE)</f>
        <v>N/A</v>
      </c>
      <c r="K8" s="116" t="str">
        <f>VLOOKUP(E8,VIP!$A$2:$O14386,6,0)</f>
        <v>N/A</v>
      </c>
      <c r="L8" s="141" t="s">
        <v>2701</v>
      </c>
      <c r="M8" s="154" t="s">
        <v>2550</v>
      </c>
      <c r="N8" s="109" t="s">
        <v>2696</v>
      </c>
      <c r="O8" s="116" t="s">
        <v>2591</v>
      </c>
      <c r="P8" s="116" t="s">
        <v>2761</v>
      </c>
      <c r="Q8" s="154" t="s">
        <v>2784</v>
      </c>
    </row>
    <row r="9" spans="1:17" ht="18" x14ac:dyDescent="0.25">
      <c r="A9" s="116" t="str">
        <f>VLOOKUP(E9,'LISTADO ATM'!$A$2:$C$898,3,0)</f>
        <v>NORTE</v>
      </c>
      <c r="B9" s="137" t="s">
        <v>2700</v>
      </c>
      <c r="C9" s="110">
        <v>44372.437650462962</v>
      </c>
      <c r="D9" s="110" t="s">
        <v>2470</v>
      </c>
      <c r="E9" s="133">
        <v>667</v>
      </c>
      <c r="F9" s="116" t="str">
        <f>VLOOKUP(E9,VIP!$A$2:$O13943,2,0)</f>
        <v>DRBR667</v>
      </c>
      <c r="G9" s="116" t="str">
        <f>VLOOKUP(E9,'LISTADO ATM'!$A$2:$B$897,2,0)</f>
        <v>ATM Zona Franca Emimar (Santiago)</v>
      </c>
      <c r="H9" s="116" t="str">
        <f>VLOOKUP(E9,VIP!$A$2:$O18904,7,FALSE)</f>
        <v>N/A</v>
      </c>
      <c r="I9" s="116" t="str">
        <f>VLOOKUP(E9,VIP!$A$2:$O10869,8,FALSE)</f>
        <v>N/A</v>
      </c>
      <c r="J9" s="116" t="str">
        <f>VLOOKUP(E9,VIP!$A$2:$O10819,8,FALSE)</f>
        <v>N/A</v>
      </c>
      <c r="K9" s="116" t="str">
        <f>VLOOKUP(E9,VIP!$A$2:$O14393,6,0)</f>
        <v>N/A</v>
      </c>
      <c r="L9" s="141" t="s">
        <v>2701</v>
      </c>
      <c r="M9" s="154" t="s">
        <v>2550</v>
      </c>
      <c r="N9" s="109" t="s">
        <v>2696</v>
      </c>
      <c r="O9" s="116" t="s">
        <v>2591</v>
      </c>
      <c r="P9" s="116" t="s">
        <v>2761</v>
      </c>
      <c r="Q9" s="154" t="s">
        <v>2734</v>
      </c>
    </row>
    <row r="10" spans="1:17" ht="18" x14ac:dyDescent="0.25">
      <c r="A10" s="116" t="str">
        <f>VLOOKUP(E10,'LISTADO ATM'!$A$2:$C$898,3,0)</f>
        <v>DISTRITO NACIONAL</v>
      </c>
      <c r="B10" s="137" t="s">
        <v>2697</v>
      </c>
      <c r="C10" s="110">
        <v>44372.441168981481</v>
      </c>
      <c r="D10" s="110" t="s">
        <v>2180</v>
      </c>
      <c r="E10" s="133">
        <v>845</v>
      </c>
      <c r="F10" s="116" t="str">
        <f>VLOOKUP(E10,VIP!$A$2:$O13953,2,0)</f>
        <v>DRBR845</v>
      </c>
      <c r="G10" s="116" t="str">
        <f>VLOOKUP(E10,'LISTADO ATM'!$A$2:$B$897,2,0)</f>
        <v xml:space="preserve">ATM CERTV (Canal 4) </v>
      </c>
      <c r="H10" s="116" t="str">
        <f>VLOOKUP(E10,VIP!$A$2:$O18914,7,FALSE)</f>
        <v>Si</v>
      </c>
      <c r="I10" s="116" t="str">
        <f>VLOOKUP(E10,VIP!$A$2:$O10879,8,FALSE)</f>
        <v>Si</v>
      </c>
      <c r="J10" s="116" t="str">
        <f>VLOOKUP(E10,VIP!$A$2:$O10829,8,FALSE)</f>
        <v>Si</v>
      </c>
      <c r="K10" s="116" t="str">
        <f>VLOOKUP(E10,VIP!$A$2:$O14403,6,0)</f>
        <v>NO</v>
      </c>
      <c r="L10" s="141" t="s">
        <v>2695</v>
      </c>
      <c r="M10" s="154" t="s">
        <v>2550</v>
      </c>
      <c r="N10" s="109" t="s">
        <v>2696</v>
      </c>
      <c r="O10" s="116" t="s">
        <v>2591</v>
      </c>
      <c r="P10" s="116" t="s">
        <v>2761</v>
      </c>
      <c r="Q10" s="154" t="s">
        <v>2826</v>
      </c>
    </row>
    <row r="11" spans="1:17" ht="18" x14ac:dyDescent="0.25">
      <c r="A11" s="116" t="str">
        <f>VLOOKUP(E11,'LISTADO ATM'!$A$2:$C$898,3,0)</f>
        <v>NORTE</v>
      </c>
      <c r="B11" s="137" t="s">
        <v>2681</v>
      </c>
      <c r="C11" s="110">
        <v>44372.327499999999</v>
      </c>
      <c r="D11" s="110" t="s">
        <v>2181</v>
      </c>
      <c r="E11" s="133">
        <v>3</v>
      </c>
      <c r="F11" s="116" t="str">
        <f>VLOOKUP(E11,VIP!$A$2:$O13942,2,0)</f>
        <v>DRBR003</v>
      </c>
      <c r="G11" s="116" t="str">
        <f>VLOOKUP(E11,'LISTADO ATM'!$A$2:$B$897,2,0)</f>
        <v>ATM Autoservicio La Vega Real</v>
      </c>
      <c r="H11" s="116" t="str">
        <f>VLOOKUP(E11,VIP!$A$2:$O18903,7,FALSE)</f>
        <v>Si</v>
      </c>
      <c r="I11" s="116" t="str">
        <f>VLOOKUP(E11,VIP!$A$2:$O10868,8,FALSE)</f>
        <v>Si</v>
      </c>
      <c r="J11" s="116" t="str">
        <f>VLOOKUP(E11,VIP!$A$2:$O10818,8,FALSE)</f>
        <v>Si</v>
      </c>
      <c r="K11" s="116" t="str">
        <f>VLOOKUP(E11,VIP!$A$2:$O14392,6,0)</f>
        <v>NO</v>
      </c>
      <c r="L11" s="141" t="s">
        <v>2219</v>
      </c>
      <c r="M11" s="154" t="s">
        <v>2550</v>
      </c>
      <c r="N11" s="109" t="s">
        <v>2453</v>
      </c>
      <c r="O11" s="116" t="s">
        <v>2567</v>
      </c>
      <c r="P11" s="116"/>
      <c r="Q11" s="154" t="s">
        <v>2739</v>
      </c>
    </row>
    <row r="12" spans="1:17" ht="18" x14ac:dyDescent="0.25">
      <c r="A12" s="116" t="str">
        <f>VLOOKUP(E12,'LISTADO ATM'!$A$2:$C$898,3,0)</f>
        <v>DISTRITO NACIONAL</v>
      </c>
      <c r="B12" s="137" t="s">
        <v>2653</v>
      </c>
      <c r="C12" s="110">
        <v>44371.868483796294</v>
      </c>
      <c r="D12" s="110" t="s">
        <v>2180</v>
      </c>
      <c r="E12" s="133">
        <v>35</v>
      </c>
      <c r="F12" s="116" t="str">
        <f>VLOOKUP(E12,VIP!$A$2:$O13931,2,0)</f>
        <v>DRBR035</v>
      </c>
      <c r="G12" s="116" t="str">
        <f>VLOOKUP(E12,'LISTADO ATM'!$A$2:$B$897,2,0)</f>
        <v xml:space="preserve">ATM Dirección General de Aduanas I </v>
      </c>
      <c r="H12" s="116" t="str">
        <f>VLOOKUP(E12,VIP!$A$2:$O18892,7,FALSE)</f>
        <v>Si</v>
      </c>
      <c r="I12" s="116" t="str">
        <f>VLOOKUP(E12,VIP!$A$2:$O10857,8,FALSE)</f>
        <v>Si</v>
      </c>
      <c r="J12" s="116" t="str">
        <f>VLOOKUP(E12,VIP!$A$2:$O10807,8,FALSE)</f>
        <v>Si</v>
      </c>
      <c r="K12" s="116" t="str">
        <f>VLOOKUP(E12,VIP!$A$2:$O14381,6,0)</f>
        <v>NO</v>
      </c>
      <c r="L12" s="141" t="s">
        <v>2219</v>
      </c>
      <c r="M12" s="154" t="s">
        <v>2550</v>
      </c>
      <c r="N12" s="109" t="s">
        <v>2453</v>
      </c>
      <c r="O12" s="116" t="s">
        <v>2455</v>
      </c>
      <c r="P12" s="116"/>
      <c r="Q12" s="154" t="s">
        <v>2738</v>
      </c>
    </row>
    <row r="13" spans="1:17" ht="18" x14ac:dyDescent="0.25">
      <c r="A13" s="116" t="str">
        <f>VLOOKUP(E13,'LISTADO ATM'!$A$2:$C$898,3,0)</f>
        <v>SUR</v>
      </c>
      <c r="B13" s="137" t="s">
        <v>2720</v>
      </c>
      <c r="C13" s="110">
        <v>44372.403831018521</v>
      </c>
      <c r="D13" s="110" t="s">
        <v>2180</v>
      </c>
      <c r="E13" s="133">
        <v>50</v>
      </c>
      <c r="F13" s="116" t="str">
        <f>VLOOKUP(E13,VIP!$A$2:$O13959,2,0)</f>
        <v>DRBR050</v>
      </c>
      <c r="G13" s="116" t="str">
        <f>VLOOKUP(E13,'LISTADO ATM'!$A$2:$B$897,2,0)</f>
        <v xml:space="preserve">ATM Oficina Padre Las Casas (Azua) </v>
      </c>
      <c r="H13" s="116" t="str">
        <f>VLOOKUP(E13,VIP!$A$2:$O18920,7,FALSE)</f>
        <v>Si</v>
      </c>
      <c r="I13" s="116" t="str">
        <f>VLOOKUP(E13,VIP!$A$2:$O10885,8,FALSE)</f>
        <v>Si</v>
      </c>
      <c r="J13" s="116" t="str">
        <f>VLOOKUP(E13,VIP!$A$2:$O10835,8,FALSE)</f>
        <v>Si</v>
      </c>
      <c r="K13" s="116" t="str">
        <f>VLOOKUP(E13,VIP!$A$2:$O14409,6,0)</f>
        <v>NO</v>
      </c>
      <c r="L13" s="141" t="s">
        <v>2219</v>
      </c>
      <c r="M13" s="154" t="s">
        <v>2550</v>
      </c>
      <c r="N13" s="109" t="s">
        <v>2453</v>
      </c>
      <c r="O13" s="116" t="s">
        <v>2455</v>
      </c>
      <c r="P13" s="116"/>
      <c r="Q13" s="154" t="s">
        <v>2737</v>
      </c>
    </row>
    <row r="14" spans="1:17" ht="18" x14ac:dyDescent="0.25">
      <c r="A14" s="116" t="str">
        <f>VLOOKUP(E14,'LISTADO ATM'!$A$2:$C$898,3,0)</f>
        <v>DISTRITO NACIONAL</v>
      </c>
      <c r="B14" s="137" t="s">
        <v>2654</v>
      </c>
      <c r="C14" s="110">
        <v>44371.866111111114</v>
      </c>
      <c r="D14" s="110" t="s">
        <v>2180</v>
      </c>
      <c r="E14" s="133">
        <v>522</v>
      </c>
      <c r="F14" s="116" t="str">
        <f>VLOOKUP(E14,VIP!$A$2:$O13932,2,0)</f>
        <v>DRBR522</v>
      </c>
      <c r="G14" s="116" t="str">
        <f>VLOOKUP(E14,'LISTADO ATM'!$A$2:$B$897,2,0)</f>
        <v xml:space="preserve">ATM Oficina Galería 360 </v>
      </c>
      <c r="H14" s="116" t="str">
        <f>VLOOKUP(E14,VIP!$A$2:$O18893,7,FALSE)</f>
        <v>Si</v>
      </c>
      <c r="I14" s="116" t="str">
        <f>VLOOKUP(E14,VIP!$A$2:$O10858,8,FALSE)</f>
        <v>Si</v>
      </c>
      <c r="J14" s="116" t="str">
        <f>VLOOKUP(E14,VIP!$A$2:$O10808,8,FALSE)</f>
        <v>Si</v>
      </c>
      <c r="K14" s="116" t="str">
        <f>VLOOKUP(E14,VIP!$A$2:$O14382,6,0)</f>
        <v>SI</v>
      </c>
      <c r="L14" s="141" t="s">
        <v>2219</v>
      </c>
      <c r="M14" s="154" t="s">
        <v>2550</v>
      </c>
      <c r="N14" s="109" t="s">
        <v>2453</v>
      </c>
      <c r="O14" s="116" t="s">
        <v>2455</v>
      </c>
      <c r="P14" s="116"/>
      <c r="Q14" s="154" t="s">
        <v>2813</v>
      </c>
    </row>
    <row r="15" spans="1:17" ht="18" x14ac:dyDescent="0.25">
      <c r="A15" s="116" t="str">
        <f>VLOOKUP(E15,'LISTADO ATM'!$A$2:$C$898,3,0)</f>
        <v>NORTE</v>
      </c>
      <c r="B15" s="137" t="s">
        <v>2788</v>
      </c>
      <c r="C15" s="110">
        <v>44372.564953703702</v>
      </c>
      <c r="D15" s="110" t="s">
        <v>2470</v>
      </c>
      <c r="E15" s="133">
        <v>602</v>
      </c>
      <c r="F15" s="116" t="str">
        <f>VLOOKUP(E15,VIP!$A$2:$O13938,2,0)</f>
        <v>DRBR122</v>
      </c>
      <c r="G15" s="116" t="str">
        <f>VLOOKUP(E15,'LISTADO ATM'!$A$2:$B$897,2,0)</f>
        <v xml:space="preserve">ATM Zona Franca (Santiago) I </v>
      </c>
      <c r="H15" s="116" t="str">
        <f>VLOOKUP(E15,VIP!$A$2:$O18899,7,FALSE)</f>
        <v>Si</v>
      </c>
      <c r="I15" s="116" t="str">
        <f>VLOOKUP(E15,VIP!$A$2:$O10864,8,FALSE)</f>
        <v>No</v>
      </c>
      <c r="J15" s="116" t="str">
        <f>VLOOKUP(E15,VIP!$A$2:$O10814,8,FALSE)</f>
        <v>No</v>
      </c>
      <c r="K15" s="116" t="str">
        <f>VLOOKUP(E15,VIP!$A$2:$O14388,6,0)</f>
        <v>NO</v>
      </c>
      <c r="L15" s="141" t="s">
        <v>2219</v>
      </c>
      <c r="M15" s="154" t="s">
        <v>2550</v>
      </c>
      <c r="N15" s="109" t="s">
        <v>2558</v>
      </c>
      <c r="O15" s="116" t="s">
        <v>2455</v>
      </c>
      <c r="P15" s="116"/>
      <c r="Q15" s="154" t="s">
        <v>2787</v>
      </c>
    </row>
    <row r="16" spans="1:17" ht="18" x14ac:dyDescent="0.25">
      <c r="A16" s="116" t="str">
        <f>VLOOKUP(E16,'LISTADO ATM'!$A$2:$C$898,3,0)</f>
        <v>SUR</v>
      </c>
      <c r="B16" s="137" t="s">
        <v>2638</v>
      </c>
      <c r="C16" s="110">
        <v>44371.752928240741</v>
      </c>
      <c r="D16" s="110" t="s">
        <v>2180</v>
      </c>
      <c r="E16" s="133">
        <v>619</v>
      </c>
      <c r="F16" s="116" t="str">
        <f>VLOOKUP(E16,VIP!$A$2:$O13930,2,0)</f>
        <v>DRBR619</v>
      </c>
      <c r="G16" s="116" t="str">
        <f>VLOOKUP(E16,'LISTADO ATM'!$A$2:$B$897,2,0)</f>
        <v xml:space="preserve">ATM Academia P.N. Hatillo (San Cristóbal) </v>
      </c>
      <c r="H16" s="116" t="str">
        <f>VLOOKUP(E16,VIP!$A$2:$O18891,7,FALSE)</f>
        <v>Si</v>
      </c>
      <c r="I16" s="116" t="str">
        <f>VLOOKUP(E16,VIP!$A$2:$O10856,8,FALSE)</f>
        <v>Si</v>
      </c>
      <c r="J16" s="116" t="str">
        <f>VLOOKUP(E16,VIP!$A$2:$O10806,8,FALSE)</f>
        <v>Si</v>
      </c>
      <c r="K16" s="116" t="str">
        <f>VLOOKUP(E16,VIP!$A$2:$O14380,6,0)</f>
        <v>NO</v>
      </c>
      <c r="L16" s="141" t="s">
        <v>2219</v>
      </c>
      <c r="M16" s="154" t="s">
        <v>2550</v>
      </c>
      <c r="N16" s="109" t="s">
        <v>2453</v>
      </c>
      <c r="O16" s="116" t="s">
        <v>2455</v>
      </c>
      <c r="P16" s="116"/>
      <c r="Q16" s="154" t="s">
        <v>2799</v>
      </c>
    </row>
    <row r="17" spans="1:17" ht="18" x14ac:dyDescent="0.25">
      <c r="A17" s="116" t="str">
        <f>VLOOKUP(E17,'LISTADO ATM'!$A$2:$C$898,3,0)</f>
        <v>NORTE</v>
      </c>
      <c r="B17" s="137" t="s">
        <v>2637</v>
      </c>
      <c r="C17" s="110">
        <v>44371.756898148145</v>
      </c>
      <c r="D17" s="110" t="s">
        <v>2181</v>
      </c>
      <c r="E17" s="133">
        <v>633</v>
      </c>
      <c r="F17" s="116" t="str">
        <f>VLOOKUP(E17,VIP!$A$2:$O13929,2,0)</f>
        <v>DRBR260</v>
      </c>
      <c r="G17" s="116" t="str">
        <f>VLOOKUP(E17,'LISTADO ATM'!$A$2:$B$897,2,0)</f>
        <v xml:space="preserve">ATM Autobanco Las Colinas </v>
      </c>
      <c r="H17" s="116" t="str">
        <f>VLOOKUP(E17,VIP!$A$2:$O18890,7,FALSE)</f>
        <v>Si</v>
      </c>
      <c r="I17" s="116" t="str">
        <f>VLOOKUP(E17,VIP!$A$2:$O10855,8,FALSE)</f>
        <v>Si</v>
      </c>
      <c r="J17" s="116" t="str">
        <f>VLOOKUP(E17,VIP!$A$2:$O10805,8,FALSE)</f>
        <v>Si</v>
      </c>
      <c r="K17" s="116" t="str">
        <f>VLOOKUP(E17,VIP!$A$2:$O14379,6,0)</f>
        <v>SI</v>
      </c>
      <c r="L17" s="141" t="s">
        <v>2219</v>
      </c>
      <c r="M17" s="154" t="s">
        <v>2550</v>
      </c>
      <c r="N17" s="109" t="s">
        <v>2453</v>
      </c>
      <c r="O17" s="116" t="s">
        <v>2567</v>
      </c>
      <c r="P17" s="116"/>
      <c r="Q17" s="154" t="s">
        <v>2812</v>
      </c>
    </row>
    <row r="18" spans="1:17" s="117" customFormat="1" ht="18" x14ac:dyDescent="0.25">
      <c r="A18" s="116" t="str">
        <f>VLOOKUP(E18,'LISTADO ATM'!$A$2:$C$898,3,0)</f>
        <v>NORTE</v>
      </c>
      <c r="B18" s="137" t="s">
        <v>2660</v>
      </c>
      <c r="C18" s="110">
        <v>44371.850787037038</v>
      </c>
      <c r="D18" s="110" t="s">
        <v>2181</v>
      </c>
      <c r="E18" s="133">
        <v>712</v>
      </c>
      <c r="F18" s="116" t="str">
        <f>VLOOKUP(E18,VIP!$A$2:$O13939,2,0)</f>
        <v>DRBR128</v>
      </c>
      <c r="G18" s="116" t="str">
        <f>VLOOKUP(E18,'LISTADO ATM'!$A$2:$B$897,2,0)</f>
        <v xml:space="preserve">ATM Oficina Imbert </v>
      </c>
      <c r="H18" s="116" t="str">
        <f>VLOOKUP(E18,VIP!$A$2:$O18900,7,FALSE)</f>
        <v>Si</v>
      </c>
      <c r="I18" s="116" t="str">
        <f>VLOOKUP(E18,VIP!$A$2:$O10865,8,FALSE)</f>
        <v>Si</v>
      </c>
      <c r="J18" s="116" t="str">
        <f>VLOOKUP(E18,VIP!$A$2:$O10815,8,FALSE)</f>
        <v>Si</v>
      </c>
      <c r="K18" s="116" t="str">
        <f>VLOOKUP(E18,VIP!$A$2:$O14389,6,0)</f>
        <v>SI</v>
      </c>
      <c r="L18" s="141" t="s">
        <v>2219</v>
      </c>
      <c r="M18" s="154" t="s">
        <v>2550</v>
      </c>
      <c r="N18" s="109" t="s">
        <v>2453</v>
      </c>
      <c r="O18" s="116" t="s">
        <v>2567</v>
      </c>
      <c r="P18" s="116"/>
      <c r="Q18" s="154" t="s">
        <v>2736</v>
      </c>
    </row>
    <row r="19" spans="1:17" s="117" customFormat="1" ht="18" x14ac:dyDescent="0.25">
      <c r="A19" s="116" t="str">
        <f>VLOOKUP(E19,'LISTADO ATM'!$A$2:$C$898,3,0)</f>
        <v>ESTE</v>
      </c>
      <c r="B19" s="137" t="s">
        <v>2719</v>
      </c>
      <c r="C19" s="110">
        <v>44372.404722222222</v>
      </c>
      <c r="D19" s="110" t="s">
        <v>2180</v>
      </c>
      <c r="E19" s="133">
        <v>772</v>
      </c>
      <c r="F19" s="116" t="str">
        <f>VLOOKUP(E19,VIP!$A$2:$O13958,2,0)</f>
        <v>DRBR215</v>
      </c>
      <c r="G19" s="116" t="str">
        <f>VLOOKUP(E19,'LISTADO ATM'!$A$2:$B$897,2,0)</f>
        <v xml:space="preserve">ATM UNP Yamasá </v>
      </c>
      <c r="H19" s="116" t="str">
        <f>VLOOKUP(E19,VIP!$A$2:$O18919,7,FALSE)</f>
        <v>Si</v>
      </c>
      <c r="I19" s="116" t="str">
        <f>VLOOKUP(E19,VIP!$A$2:$O10884,8,FALSE)</f>
        <v>Si</v>
      </c>
      <c r="J19" s="116" t="str">
        <f>VLOOKUP(E19,VIP!$A$2:$O10834,8,FALSE)</f>
        <v>Si</v>
      </c>
      <c r="K19" s="116" t="str">
        <f>VLOOKUP(E19,VIP!$A$2:$O14408,6,0)</f>
        <v>NO</v>
      </c>
      <c r="L19" s="141" t="s">
        <v>2219</v>
      </c>
      <c r="M19" s="154" t="s">
        <v>2550</v>
      </c>
      <c r="N19" s="109" t="s">
        <v>2453</v>
      </c>
      <c r="O19" s="116" t="s">
        <v>2455</v>
      </c>
      <c r="P19" s="116"/>
      <c r="Q19" s="154" t="s">
        <v>2735</v>
      </c>
    </row>
    <row r="20" spans="1:17" s="117" customFormat="1" ht="18" x14ac:dyDescent="0.25">
      <c r="A20" s="116" t="str">
        <f>VLOOKUP(E20,'LISTADO ATM'!$A$2:$C$898,3,0)</f>
        <v>ESTE</v>
      </c>
      <c r="B20" s="137" t="s">
        <v>2664</v>
      </c>
      <c r="C20" s="110">
        <v>44371.812650462962</v>
      </c>
      <c r="D20" s="110" t="s">
        <v>2180</v>
      </c>
      <c r="E20" s="133">
        <v>843</v>
      </c>
      <c r="F20" s="116" t="str">
        <f>VLOOKUP(E20,VIP!$A$2:$O13943,2,0)</f>
        <v>DRBR843</v>
      </c>
      <c r="G20" s="116" t="str">
        <f>VLOOKUP(E20,'LISTADO ATM'!$A$2:$B$897,2,0)</f>
        <v xml:space="preserve">ATM Oficina Romana Centro </v>
      </c>
      <c r="H20" s="116" t="str">
        <f>VLOOKUP(E20,VIP!$A$2:$O18904,7,FALSE)</f>
        <v>Si</v>
      </c>
      <c r="I20" s="116" t="str">
        <f>VLOOKUP(E20,VIP!$A$2:$O10869,8,FALSE)</f>
        <v>Si</v>
      </c>
      <c r="J20" s="116" t="str">
        <f>VLOOKUP(E20,VIP!$A$2:$O10819,8,FALSE)</f>
        <v>Si</v>
      </c>
      <c r="K20" s="116" t="str">
        <f>VLOOKUP(E20,VIP!$A$2:$O14393,6,0)</f>
        <v>NO</v>
      </c>
      <c r="L20" s="141" t="s">
        <v>2219</v>
      </c>
      <c r="M20" s="154" t="s">
        <v>2550</v>
      </c>
      <c r="N20" s="109" t="s">
        <v>2453</v>
      </c>
      <c r="O20" s="116" t="s">
        <v>2455</v>
      </c>
      <c r="P20" s="116"/>
      <c r="Q20" s="154" t="s">
        <v>2811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3335930523</v>
      </c>
      <c r="C21" s="110">
        <v>44370.797476851854</v>
      </c>
      <c r="D21" s="110" t="s">
        <v>2180</v>
      </c>
      <c r="E21" s="133">
        <v>957</v>
      </c>
      <c r="F21" s="116" t="str">
        <f>VLOOKUP(E21,VIP!$A$2:$O13895,2,0)</f>
        <v>DRBR23F</v>
      </c>
      <c r="G21" s="116" t="str">
        <f>VLOOKUP(E21,'LISTADO ATM'!$A$2:$B$897,2,0)</f>
        <v xml:space="preserve">ATM Oficina Venezuela </v>
      </c>
      <c r="H21" s="116" t="str">
        <f>VLOOKUP(E21,VIP!$A$2:$O18856,7,FALSE)</f>
        <v>Si</v>
      </c>
      <c r="I21" s="116" t="str">
        <f>VLOOKUP(E21,VIP!$A$2:$O10821,8,FALSE)</f>
        <v>Si</v>
      </c>
      <c r="J21" s="116" t="str">
        <f>VLOOKUP(E21,VIP!$A$2:$O10771,8,FALSE)</f>
        <v>Si</v>
      </c>
      <c r="K21" s="116" t="str">
        <f>VLOOKUP(E21,VIP!$A$2:$O14345,6,0)</f>
        <v>SI</v>
      </c>
      <c r="L21" s="141" t="s">
        <v>2219</v>
      </c>
      <c r="M21" s="154" t="s">
        <v>2550</v>
      </c>
      <c r="N21" s="109" t="s">
        <v>2453</v>
      </c>
      <c r="O21" s="116" t="s">
        <v>2455</v>
      </c>
      <c r="P21" s="116"/>
      <c r="Q21" s="154" t="s">
        <v>2810</v>
      </c>
    </row>
    <row r="22" spans="1:17" s="117" customFormat="1" ht="18" x14ac:dyDescent="0.25">
      <c r="A22" s="116" t="str">
        <f>VLOOKUP(E22,'LISTADO ATM'!$A$2:$C$898,3,0)</f>
        <v>SUR</v>
      </c>
      <c r="B22" s="137" t="s">
        <v>2603</v>
      </c>
      <c r="C22" s="110">
        <v>44371.631620370368</v>
      </c>
      <c r="D22" s="110" t="s">
        <v>2180</v>
      </c>
      <c r="E22" s="133">
        <v>6</v>
      </c>
      <c r="F22" s="116" t="str">
        <f>VLOOKUP(E22,VIP!$A$2:$O13909,2,0)</f>
        <v>DRBR006</v>
      </c>
      <c r="G22" s="116" t="str">
        <f>VLOOKUP(E22,'LISTADO ATM'!$A$2:$B$897,2,0)</f>
        <v xml:space="preserve">ATM Plaza WAO San Juan </v>
      </c>
      <c r="H22" s="116" t="str">
        <f>VLOOKUP(E22,VIP!$A$2:$O18870,7,FALSE)</f>
        <v>N/A</v>
      </c>
      <c r="I22" s="116" t="str">
        <f>VLOOKUP(E22,VIP!$A$2:$O10835,8,FALSE)</f>
        <v>N/A</v>
      </c>
      <c r="J22" s="116" t="str">
        <f>VLOOKUP(E22,VIP!$A$2:$O10785,8,FALSE)</f>
        <v>N/A</v>
      </c>
      <c r="K22" s="116" t="str">
        <f>VLOOKUP(E22,VIP!$A$2:$O14359,6,0)</f>
        <v/>
      </c>
      <c r="L22" s="141" t="s">
        <v>2245</v>
      </c>
      <c r="M22" s="154" t="s">
        <v>2550</v>
      </c>
      <c r="N22" s="109" t="s">
        <v>2453</v>
      </c>
      <c r="O22" s="116" t="s">
        <v>2455</v>
      </c>
      <c r="P22" s="116"/>
      <c r="Q22" s="154" t="s">
        <v>2814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2698</v>
      </c>
      <c r="C23" s="110">
        <v>44372.440462962964</v>
      </c>
      <c r="D23" s="110" t="s">
        <v>2180</v>
      </c>
      <c r="E23" s="133">
        <v>149</v>
      </c>
      <c r="F23" s="116" t="str">
        <f>VLOOKUP(E23,VIP!$A$2:$O13941,2,0)</f>
        <v>DRBR149</v>
      </c>
      <c r="G23" s="116" t="str">
        <f>VLOOKUP(E23,'LISTADO ATM'!$A$2:$B$897,2,0)</f>
        <v>ATM Estación Metro Concepción</v>
      </c>
      <c r="H23" s="116" t="str">
        <f>VLOOKUP(E23,VIP!$A$2:$O18902,7,FALSE)</f>
        <v>N/A</v>
      </c>
      <c r="I23" s="116" t="str">
        <f>VLOOKUP(E23,VIP!$A$2:$O10867,8,FALSE)</f>
        <v>N/A</v>
      </c>
      <c r="J23" s="116" t="str">
        <f>VLOOKUP(E23,VIP!$A$2:$O10817,8,FALSE)</f>
        <v>N/A</v>
      </c>
      <c r="K23" s="116" t="str">
        <f>VLOOKUP(E23,VIP!$A$2:$O14391,6,0)</f>
        <v>N/A</v>
      </c>
      <c r="L23" s="141" t="s">
        <v>2245</v>
      </c>
      <c r="M23" s="154" t="s">
        <v>2550</v>
      </c>
      <c r="N23" s="109" t="s">
        <v>2453</v>
      </c>
      <c r="O23" s="116" t="s">
        <v>2455</v>
      </c>
      <c r="P23" s="116"/>
      <c r="Q23" s="154" t="s">
        <v>2804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2791</v>
      </c>
      <c r="C24" s="110">
        <v>44372.559363425928</v>
      </c>
      <c r="D24" s="110" t="s">
        <v>2180</v>
      </c>
      <c r="E24" s="133">
        <v>389</v>
      </c>
      <c r="F24" s="116" t="str">
        <f>VLOOKUP(E24,VIP!$A$2:$O13940,2,0)</f>
        <v>DRBR389</v>
      </c>
      <c r="G24" s="116" t="str">
        <f>VLOOKUP(E24,'LISTADO ATM'!$A$2:$B$897,2,0)</f>
        <v xml:space="preserve">ATM Casino Hotel Princess </v>
      </c>
      <c r="H24" s="116" t="str">
        <f>VLOOKUP(E24,VIP!$A$2:$O18901,7,FALSE)</f>
        <v>Si</v>
      </c>
      <c r="I24" s="116" t="str">
        <f>VLOOKUP(E24,VIP!$A$2:$O10866,8,FALSE)</f>
        <v>Si</v>
      </c>
      <c r="J24" s="116" t="str">
        <f>VLOOKUP(E24,VIP!$A$2:$O10816,8,FALSE)</f>
        <v>Si</v>
      </c>
      <c r="K24" s="116" t="str">
        <f>VLOOKUP(E24,VIP!$A$2:$O14390,6,0)</f>
        <v>NO</v>
      </c>
      <c r="L24" s="141" t="s">
        <v>2245</v>
      </c>
      <c r="M24" s="154" t="s">
        <v>2550</v>
      </c>
      <c r="N24" s="109" t="s">
        <v>2453</v>
      </c>
      <c r="O24" s="116" t="s">
        <v>2567</v>
      </c>
      <c r="P24" s="116"/>
      <c r="Q24" s="154" t="s">
        <v>2759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2715</v>
      </c>
      <c r="C25" s="110">
        <v>44372.420937499999</v>
      </c>
      <c r="D25" s="110" t="s">
        <v>2180</v>
      </c>
      <c r="E25" s="133">
        <v>476</v>
      </c>
      <c r="F25" s="116" t="str">
        <f>VLOOKUP(E25,VIP!$A$2:$O13967,2,0)</f>
        <v>DRBR476</v>
      </c>
      <c r="G25" s="116" t="str">
        <f>VLOOKUP(E25,'LISTADO ATM'!$A$2:$B$897,2,0)</f>
        <v xml:space="preserve">ATM Multicentro La Sirena Las Caobas </v>
      </c>
      <c r="H25" s="116" t="str">
        <f>VLOOKUP(E25,VIP!$A$2:$O18928,7,FALSE)</f>
        <v>Si</v>
      </c>
      <c r="I25" s="116" t="str">
        <f>VLOOKUP(E25,VIP!$A$2:$O10893,8,FALSE)</f>
        <v>Si</v>
      </c>
      <c r="J25" s="116" t="str">
        <f>VLOOKUP(E25,VIP!$A$2:$O10843,8,FALSE)</f>
        <v>Si</v>
      </c>
      <c r="K25" s="116" t="str">
        <f>VLOOKUP(E25,VIP!$A$2:$O14417,6,0)</f>
        <v>SI</v>
      </c>
      <c r="L25" s="141" t="s">
        <v>2245</v>
      </c>
      <c r="M25" s="154" t="s">
        <v>2550</v>
      </c>
      <c r="N25" s="109" t="s">
        <v>2696</v>
      </c>
      <c r="O25" s="116" t="s">
        <v>2455</v>
      </c>
      <c r="P25" s="116"/>
      <c r="Q25" s="154" t="s">
        <v>2809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2699</v>
      </c>
      <c r="C26" s="110">
        <v>44372.439039351855</v>
      </c>
      <c r="D26" s="110" t="s">
        <v>2180</v>
      </c>
      <c r="E26" s="133">
        <v>669</v>
      </c>
      <c r="F26" s="116" t="str">
        <f>VLOOKUP(E26,VIP!$A$2:$O13955,2,0)</f>
        <v>DRBR669</v>
      </c>
      <c r="G26" s="116" t="str">
        <f>VLOOKUP(E26,'LISTADO ATM'!$A$2:$B$897,2,0)</f>
        <v>ATM Ayuntamiento Sto. Dgo. Norte</v>
      </c>
      <c r="H26" s="116" t="str">
        <f>VLOOKUP(E26,VIP!$A$2:$O18916,7,FALSE)</f>
        <v>Si</v>
      </c>
      <c r="I26" s="116" t="str">
        <f>VLOOKUP(E26,VIP!$A$2:$O10881,8,FALSE)</f>
        <v>Si</v>
      </c>
      <c r="J26" s="116" t="str">
        <f>VLOOKUP(E26,VIP!$A$2:$O10831,8,FALSE)</f>
        <v>Si</v>
      </c>
      <c r="K26" s="116" t="str">
        <f>VLOOKUP(E26,VIP!$A$2:$O14405,6,0)</f>
        <v>SI</v>
      </c>
      <c r="L26" s="141" t="s">
        <v>2245</v>
      </c>
      <c r="M26" s="154" t="s">
        <v>2550</v>
      </c>
      <c r="N26" s="109" t="s">
        <v>2696</v>
      </c>
      <c r="O26" s="116" t="s">
        <v>2455</v>
      </c>
      <c r="P26" s="116"/>
      <c r="Q26" s="154" t="s">
        <v>2804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2793</v>
      </c>
      <c r="C27" s="110">
        <v>44372.557280092595</v>
      </c>
      <c r="D27" s="110" t="s">
        <v>2180</v>
      </c>
      <c r="E27" s="133">
        <v>884</v>
      </c>
      <c r="F27" s="116" t="str">
        <f>VLOOKUP(E27,VIP!$A$2:$O13941,2,0)</f>
        <v>DRBR884</v>
      </c>
      <c r="G27" s="116" t="str">
        <f>VLOOKUP(E27,'LISTADO ATM'!$A$2:$B$897,2,0)</f>
        <v xml:space="preserve">ATM UNP Olé Sabana Perdida </v>
      </c>
      <c r="H27" s="116" t="str">
        <f>VLOOKUP(E27,VIP!$A$2:$O18902,7,FALSE)</f>
        <v>Si</v>
      </c>
      <c r="I27" s="116" t="str">
        <f>VLOOKUP(E27,VIP!$A$2:$O10867,8,FALSE)</f>
        <v>Si</v>
      </c>
      <c r="J27" s="116" t="str">
        <f>VLOOKUP(E27,VIP!$A$2:$O10817,8,FALSE)</f>
        <v>Si</v>
      </c>
      <c r="K27" s="116" t="str">
        <f>VLOOKUP(E27,VIP!$A$2:$O14391,6,0)</f>
        <v>NO</v>
      </c>
      <c r="L27" s="141" t="s">
        <v>2245</v>
      </c>
      <c r="M27" s="154" t="s">
        <v>2550</v>
      </c>
      <c r="N27" s="109" t="s">
        <v>2558</v>
      </c>
      <c r="O27" s="116" t="s">
        <v>2455</v>
      </c>
      <c r="P27" s="116"/>
      <c r="Q27" s="154" t="s">
        <v>2792</v>
      </c>
    </row>
    <row r="28" spans="1:17" s="117" customFormat="1" ht="18" x14ac:dyDescent="0.25">
      <c r="A28" s="116" t="str">
        <f>VLOOKUP(E28,'LISTADO ATM'!$A$2:$C$898,3,0)</f>
        <v>NORTE</v>
      </c>
      <c r="B28" s="137" t="s">
        <v>2707</v>
      </c>
      <c r="C28" s="110">
        <v>44372.432372685187</v>
      </c>
      <c r="D28" s="110" t="s">
        <v>2181</v>
      </c>
      <c r="E28" s="133">
        <v>171</v>
      </c>
      <c r="F28" s="116" t="str">
        <f>VLOOKUP(E28,VIP!$A$2:$O13961,2,0)</f>
        <v>DRBR171</v>
      </c>
      <c r="G28" s="116" t="str">
        <f>VLOOKUP(E28,'LISTADO ATM'!$A$2:$B$897,2,0)</f>
        <v xml:space="preserve">ATM Oficina Moca </v>
      </c>
      <c r="H28" s="116" t="str">
        <f>VLOOKUP(E28,VIP!$A$2:$O18922,7,FALSE)</f>
        <v>Si</v>
      </c>
      <c r="I28" s="116" t="str">
        <f>VLOOKUP(E28,VIP!$A$2:$O10887,8,FALSE)</f>
        <v>Si</v>
      </c>
      <c r="J28" s="116" t="str">
        <f>VLOOKUP(E28,VIP!$A$2:$O10837,8,FALSE)</f>
        <v>Si</v>
      </c>
      <c r="K28" s="116" t="str">
        <f>VLOOKUP(E28,VIP!$A$2:$O14411,6,0)</f>
        <v>NO</v>
      </c>
      <c r="L28" s="141" t="s">
        <v>2705</v>
      </c>
      <c r="M28" s="154" t="s">
        <v>2550</v>
      </c>
      <c r="N28" s="109" t="s">
        <v>2696</v>
      </c>
      <c r="O28" s="116" t="s">
        <v>2683</v>
      </c>
      <c r="P28" s="116" t="s">
        <v>2761</v>
      </c>
      <c r="Q28" s="154" t="s">
        <v>2807</v>
      </c>
    </row>
    <row r="29" spans="1:17" s="117" customFormat="1" ht="18" x14ac:dyDescent="0.25">
      <c r="A29" s="116" t="str">
        <f>VLOOKUP(E29,'LISTADO ATM'!$A$2:$C$898,3,0)</f>
        <v>SUR</v>
      </c>
      <c r="B29" s="137" t="s">
        <v>2709</v>
      </c>
      <c r="C29" s="110">
        <v>44372.430798611109</v>
      </c>
      <c r="D29" s="110" t="s">
        <v>2470</v>
      </c>
      <c r="E29" s="133">
        <v>880</v>
      </c>
      <c r="F29" s="116" t="str">
        <f>VLOOKUP(E29,VIP!$A$2:$O13949,2,0)</f>
        <v>DRBR880</v>
      </c>
      <c r="G29" s="116" t="str">
        <f>VLOOKUP(E29,'LISTADO ATM'!$A$2:$B$897,2,0)</f>
        <v xml:space="preserve">ATM Autoservicio Barahona II </v>
      </c>
      <c r="H29" s="116" t="str">
        <f>VLOOKUP(E29,VIP!$A$2:$O18910,7,FALSE)</f>
        <v>Si</v>
      </c>
      <c r="I29" s="116" t="str">
        <f>VLOOKUP(E29,VIP!$A$2:$O10875,8,FALSE)</f>
        <v>Si</v>
      </c>
      <c r="J29" s="116" t="str">
        <f>VLOOKUP(E29,VIP!$A$2:$O10825,8,FALSE)</f>
        <v>Si</v>
      </c>
      <c r="K29" s="116" t="str">
        <f>VLOOKUP(E29,VIP!$A$2:$O14399,6,0)</f>
        <v>SI</v>
      </c>
      <c r="L29" s="141" t="s">
        <v>2705</v>
      </c>
      <c r="M29" s="154" t="s">
        <v>2550</v>
      </c>
      <c r="N29" s="109" t="s">
        <v>2696</v>
      </c>
      <c r="O29" s="116" t="s">
        <v>2683</v>
      </c>
      <c r="P29" s="116" t="s">
        <v>2761</v>
      </c>
      <c r="Q29" s="154" t="s">
        <v>2741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2706</v>
      </c>
      <c r="C30" s="110">
        <v>44372.433321759258</v>
      </c>
      <c r="D30" s="110" t="s">
        <v>2470</v>
      </c>
      <c r="E30" s="133">
        <v>911</v>
      </c>
      <c r="F30" s="116" t="str">
        <f>VLOOKUP(E30,VIP!$A$2:$O13947,2,0)</f>
        <v>DRBR911</v>
      </c>
      <c r="G30" s="116" t="str">
        <f>VLOOKUP(E30,'LISTADO ATM'!$A$2:$B$897,2,0)</f>
        <v xml:space="preserve">ATM Oficina Venezuela II </v>
      </c>
      <c r="H30" s="116" t="str">
        <f>VLOOKUP(E30,VIP!$A$2:$O18908,7,FALSE)</f>
        <v>Si</v>
      </c>
      <c r="I30" s="116" t="str">
        <f>VLOOKUP(E30,VIP!$A$2:$O10873,8,FALSE)</f>
        <v>Si</v>
      </c>
      <c r="J30" s="116" t="str">
        <f>VLOOKUP(E30,VIP!$A$2:$O10823,8,FALSE)</f>
        <v>Si</v>
      </c>
      <c r="K30" s="116" t="str">
        <f>VLOOKUP(E30,VIP!$A$2:$O14397,6,0)</f>
        <v>SI</v>
      </c>
      <c r="L30" s="141" t="s">
        <v>2705</v>
      </c>
      <c r="M30" s="154" t="s">
        <v>2550</v>
      </c>
      <c r="N30" s="109" t="s">
        <v>2696</v>
      </c>
      <c r="O30" s="116" t="s">
        <v>2683</v>
      </c>
      <c r="P30" s="116" t="s">
        <v>2761</v>
      </c>
      <c r="Q30" s="154" t="s">
        <v>2740</v>
      </c>
    </row>
    <row r="31" spans="1:17" s="117" customFormat="1" ht="18" x14ac:dyDescent="0.25">
      <c r="A31" s="116" t="str">
        <f>VLOOKUP(E31,'LISTADO ATM'!$A$2:$C$898,3,0)</f>
        <v>NORTE</v>
      </c>
      <c r="B31" s="137" t="s">
        <v>2674</v>
      </c>
      <c r="C31" s="110">
        <v>44372.022650462961</v>
      </c>
      <c r="D31" s="110" t="s">
        <v>2470</v>
      </c>
      <c r="E31" s="133">
        <v>304</v>
      </c>
      <c r="F31" s="116" t="str">
        <f>VLOOKUP(E31,VIP!$A$2:$O13932,2,0)</f>
        <v>DRBR304</v>
      </c>
      <c r="G31" s="116" t="str">
        <f>VLOOKUP(E31,'LISTADO ATM'!$A$2:$B$897,2,0)</f>
        <v xml:space="preserve">ATM Multicentro La Sirena Estrella Sadhala </v>
      </c>
      <c r="H31" s="116" t="str">
        <f>VLOOKUP(E31,VIP!$A$2:$O18893,7,FALSE)</f>
        <v>Si</v>
      </c>
      <c r="I31" s="116" t="str">
        <f>VLOOKUP(E31,VIP!$A$2:$O10858,8,FALSE)</f>
        <v>Si</v>
      </c>
      <c r="J31" s="116" t="str">
        <f>VLOOKUP(E31,VIP!$A$2:$O10808,8,FALSE)</f>
        <v>Si</v>
      </c>
      <c r="K31" s="116" t="str">
        <f>VLOOKUP(E31,VIP!$A$2:$O14382,6,0)</f>
        <v>NO</v>
      </c>
      <c r="L31" s="141" t="s">
        <v>2568</v>
      </c>
      <c r="M31" s="154" t="s">
        <v>2550</v>
      </c>
      <c r="N31" s="109" t="s">
        <v>2453</v>
      </c>
      <c r="O31" s="116" t="s">
        <v>2471</v>
      </c>
      <c r="P31" s="116"/>
      <c r="Q31" s="154" t="s">
        <v>2811</v>
      </c>
    </row>
    <row r="32" spans="1:17" s="117" customFormat="1" ht="18" x14ac:dyDescent="0.25">
      <c r="A32" s="116" t="str">
        <f>VLOOKUP(E32,'LISTADO ATM'!$A$2:$C$898,3,0)</f>
        <v>DISTRITO NACIONAL</v>
      </c>
      <c r="B32" s="137" t="s">
        <v>2675</v>
      </c>
      <c r="C32" s="110">
        <v>44372.019421296296</v>
      </c>
      <c r="D32" s="110" t="s">
        <v>2470</v>
      </c>
      <c r="E32" s="133">
        <v>755</v>
      </c>
      <c r="F32" s="116" t="str">
        <f>VLOOKUP(E32,VIP!$A$2:$O13933,2,0)</f>
        <v>DRBR755</v>
      </c>
      <c r="G32" s="116" t="str">
        <f>VLOOKUP(E32,'LISTADO ATM'!$A$2:$B$897,2,0)</f>
        <v xml:space="preserve">ATM Oficina Galería del Este (Plaza) </v>
      </c>
      <c r="H32" s="116" t="str">
        <f>VLOOKUP(E32,VIP!$A$2:$O18894,7,FALSE)</f>
        <v>Si</v>
      </c>
      <c r="I32" s="116" t="str">
        <f>VLOOKUP(E32,VIP!$A$2:$O10859,8,FALSE)</f>
        <v>Si</v>
      </c>
      <c r="J32" s="116" t="str">
        <f>VLOOKUP(E32,VIP!$A$2:$O10809,8,FALSE)</f>
        <v>Si</v>
      </c>
      <c r="K32" s="116" t="str">
        <f>VLOOKUP(E32,VIP!$A$2:$O14383,6,0)</f>
        <v>NO</v>
      </c>
      <c r="L32" s="141" t="s">
        <v>2568</v>
      </c>
      <c r="M32" s="154" t="s">
        <v>2550</v>
      </c>
      <c r="N32" s="109" t="s">
        <v>2453</v>
      </c>
      <c r="O32" s="116" t="s">
        <v>2471</v>
      </c>
      <c r="P32" s="116"/>
      <c r="Q32" s="154" t="s">
        <v>2760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2672</v>
      </c>
      <c r="C33" s="110">
        <v>44372.031990740739</v>
      </c>
      <c r="D33" s="110" t="s">
        <v>2470</v>
      </c>
      <c r="E33" s="133">
        <v>946</v>
      </c>
      <c r="F33" s="116" t="str">
        <f>VLOOKUP(E33,VIP!$A$2:$O13930,2,0)</f>
        <v>DRBR24R</v>
      </c>
      <c r="G33" s="116" t="str">
        <f>VLOOKUP(E33,'LISTADO ATM'!$A$2:$B$897,2,0)</f>
        <v xml:space="preserve">ATM Oficina Núñez de Cáceres I </v>
      </c>
      <c r="H33" s="116" t="str">
        <f>VLOOKUP(E33,VIP!$A$2:$O18891,7,FALSE)</f>
        <v>Si</v>
      </c>
      <c r="I33" s="116" t="str">
        <f>VLOOKUP(E33,VIP!$A$2:$O10856,8,FALSE)</f>
        <v>Si</v>
      </c>
      <c r="J33" s="116" t="str">
        <f>VLOOKUP(E33,VIP!$A$2:$O10806,8,FALSE)</f>
        <v>Si</v>
      </c>
      <c r="K33" s="116" t="str">
        <f>VLOOKUP(E33,VIP!$A$2:$O14380,6,0)</f>
        <v>NO</v>
      </c>
      <c r="L33" s="141" t="s">
        <v>2568</v>
      </c>
      <c r="M33" s="154" t="s">
        <v>2550</v>
      </c>
      <c r="N33" s="109" t="s">
        <v>2453</v>
      </c>
      <c r="O33" s="116" t="s">
        <v>2471</v>
      </c>
      <c r="P33" s="116"/>
      <c r="Q33" s="154" t="s">
        <v>2808</v>
      </c>
    </row>
    <row r="34" spans="1:17" s="117" customFormat="1" ht="18" x14ac:dyDescent="0.25">
      <c r="A34" s="116" t="str">
        <f>VLOOKUP(E34,'LISTADO ATM'!$A$2:$C$898,3,0)</f>
        <v>DISTRITO NACIONAL</v>
      </c>
      <c r="B34" s="137" t="s">
        <v>2650</v>
      </c>
      <c r="C34" s="110">
        <v>44371.881284722222</v>
      </c>
      <c r="D34" s="110" t="s">
        <v>2449</v>
      </c>
      <c r="E34" s="133">
        <v>355</v>
      </c>
      <c r="F34" s="116" t="str">
        <f>VLOOKUP(E34,VIP!$A$2:$O13928,2,0)</f>
        <v>DRBR355</v>
      </c>
      <c r="G34" s="116" t="str">
        <f>VLOOKUP(E34,'LISTADO ATM'!$A$2:$B$897,2,0)</f>
        <v xml:space="preserve">ATM UNP Metro II </v>
      </c>
      <c r="H34" s="116" t="str">
        <f>VLOOKUP(E34,VIP!$A$2:$O18889,7,FALSE)</f>
        <v>Si</v>
      </c>
      <c r="I34" s="116" t="str">
        <f>VLOOKUP(E34,VIP!$A$2:$O10854,8,FALSE)</f>
        <v>Si</v>
      </c>
      <c r="J34" s="116" t="str">
        <f>VLOOKUP(E34,VIP!$A$2:$O10804,8,FALSE)</f>
        <v>Si</v>
      </c>
      <c r="K34" s="116" t="str">
        <f>VLOOKUP(E34,VIP!$A$2:$O14378,6,0)</f>
        <v>SI</v>
      </c>
      <c r="L34" s="141" t="s">
        <v>2566</v>
      </c>
      <c r="M34" s="154" t="s">
        <v>2550</v>
      </c>
      <c r="N34" s="109" t="s">
        <v>2453</v>
      </c>
      <c r="O34" s="116" t="s">
        <v>2454</v>
      </c>
      <c r="P34" s="116"/>
      <c r="Q34" s="154" t="s">
        <v>2815</v>
      </c>
    </row>
    <row r="35" spans="1:17" s="117" customFormat="1" ht="18" x14ac:dyDescent="0.25">
      <c r="A35" s="116" t="str">
        <f>VLOOKUP(E35,'LISTADO ATM'!$A$2:$C$898,3,0)</f>
        <v>ESTE</v>
      </c>
      <c r="B35" s="137" t="s">
        <v>2673</v>
      </c>
      <c r="C35" s="110">
        <v>44372.028935185182</v>
      </c>
      <c r="D35" s="110" t="s">
        <v>2449</v>
      </c>
      <c r="E35" s="133">
        <v>386</v>
      </c>
      <c r="F35" s="116" t="str">
        <f>VLOOKUP(E35,VIP!$A$2:$O13931,2,0)</f>
        <v>DRBR386</v>
      </c>
      <c r="G35" s="116" t="str">
        <f>VLOOKUP(E35,'LISTADO ATM'!$A$2:$B$897,2,0)</f>
        <v xml:space="preserve">ATM Plaza Verón II </v>
      </c>
      <c r="H35" s="116" t="str">
        <f>VLOOKUP(E35,VIP!$A$2:$O18892,7,FALSE)</f>
        <v>Si</v>
      </c>
      <c r="I35" s="116" t="str">
        <f>VLOOKUP(E35,VIP!$A$2:$O10857,8,FALSE)</f>
        <v>Si</v>
      </c>
      <c r="J35" s="116" t="str">
        <f>VLOOKUP(E35,VIP!$A$2:$O10807,8,FALSE)</f>
        <v>Si</v>
      </c>
      <c r="K35" s="116" t="str">
        <f>VLOOKUP(E35,VIP!$A$2:$O14381,6,0)</f>
        <v>NO</v>
      </c>
      <c r="L35" s="141" t="s">
        <v>2566</v>
      </c>
      <c r="M35" s="154" t="s">
        <v>2550</v>
      </c>
      <c r="N35" s="109" t="s">
        <v>2453</v>
      </c>
      <c r="O35" s="116" t="s">
        <v>2454</v>
      </c>
      <c r="P35" s="116"/>
      <c r="Q35" s="154" t="s">
        <v>2742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2651</v>
      </c>
      <c r="C36" s="110">
        <v>44371.876064814816</v>
      </c>
      <c r="D36" s="110" t="s">
        <v>2449</v>
      </c>
      <c r="E36" s="133">
        <v>589</v>
      </c>
      <c r="F36" s="116" t="str">
        <f>VLOOKUP(E36,VIP!$A$2:$O13929,2,0)</f>
        <v>DRBR23E</v>
      </c>
      <c r="G36" s="116" t="str">
        <f>VLOOKUP(E36,'LISTADO ATM'!$A$2:$B$897,2,0)</f>
        <v xml:space="preserve">ATM S/M Bravo San Vicente de Paul </v>
      </c>
      <c r="H36" s="116" t="str">
        <f>VLOOKUP(E36,VIP!$A$2:$O18890,7,FALSE)</f>
        <v>Si</v>
      </c>
      <c r="I36" s="116" t="str">
        <f>VLOOKUP(E36,VIP!$A$2:$O10855,8,FALSE)</f>
        <v>No</v>
      </c>
      <c r="J36" s="116" t="str">
        <f>VLOOKUP(E36,VIP!$A$2:$O10805,8,FALSE)</f>
        <v>No</v>
      </c>
      <c r="K36" s="116" t="str">
        <f>VLOOKUP(E36,VIP!$A$2:$O14379,6,0)</f>
        <v>NO</v>
      </c>
      <c r="L36" s="141" t="s">
        <v>2566</v>
      </c>
      <c r="M36" s="154" t="s">
        <v>2550</v>
      </c>
      <c r="N36" s="109" t="s">
        <v>2453</v>
      </c>
      <c r="O36" s="116" t="s">
        <v>2454</v>
      </c>
      <c r="P36" s="116"/>
      <c r="Q36" s="154" t="s">
        <v>2744</v>
      </c>
    </row>
    <row r="37" spans="1:17" s="117" customFormat="1" ht="18" x14ac:dyDescent="0.25">
      <c r="A37" s="116" t="str">
        <f>VLOOKUP(E37,'LISTADO ATM'!$A$2:$C$898,3,0)</f>
        <v>SUR</v>
      </c>
      <c r="B37" s="137" t="s">
        <v>2658</v>
      </c>
      <c r="C37" s="110">
        <v>44371.853356481479</v>
      </c>
      <c r="D37" s="110" t="s">
        <v>2449</v>
      </c>
      <c r="E37" s="133">
        <v>780</v>
      </c>
      <c r="F37" s="116" t="str">
        <f>VLOOKUP(E37,VIP!$A$2:$O13937,2,0)</f>
        <v>DRBR041</v>
      </c>
      <c r="G37" s="116" t="str">
        <f>VLOOKUP(E37,'LISTADO ATM'!$A$2:$B$897,2,0)</f>
        <v xml:space="preserve">ATM Oficina Barahona I </v>
      </c>
      <c r="H37" s="116" t="str">
        <f>VLOOKUP(E37,VIP!$A$2:$O18898,7,FALSE)</f>
        <v>Si</v>
      </c>
      <c r="I37" s="116" t="str">
        <f>VLOOKUP(E37,VIP!$A$2:$O10863,8,FALSE)</f>
        <v>Si</v>
      </c>
      <c r="J37" s="116" t="str">
        <f>VLOOKUP(E37,VIP!$A$2:$O10813,8,FALSE)</f>
        <v>Si</v>
      </c>
      <c r="K37" s="116" t="str">
        <f>VLOOKUP(E37,VIP!$A$2:$O14387,6,0)</f>
        <v>SI</v>
      </c>
      <c r="L37" s="141" t="s">
        <v>2566</v>
      </c>
      <c r="M37" s="154" t="s">
        <v>2550</v>
      </c>
      <c r="N37" s="109" t="s">
        <v>2453</v>
      </c>
      <c r="O37" s="116" t="s">
        <v>2454</v>
      </c>
      <c r="P37" s="116"/>
      <c r="Q37" s="154" t="s">
        <v>2743</v>
      </c>
    </row>
    <row r="38" spans="1:17" s="117" customFormat="1" ht="18" x14ac:dyDescent="0.25">
      <c r="A38" s="116" t="str">
        <f>VLOOKUP(E38,'LISTADO ATM'!$A$2:$C$898,3,0)</f>
        <v>SUR</v>
      </c>
      <c r="B38" s="137" t="s">
        <v>2714</v>
      </c>
      <c r="C38" s="110">
        <v>44372.4218287037</v>
      </c>
      <c r="D38" s="110" t="s">
        <v>2180</v>
      </c>
      <c r="E38" s="133">
        <v>5</v>
      </c>
      <c r="F38" s="116" t="str">
        <f>VLOOKUP(E38,VIP!$A$2:$O13966,2,0)</f>
        <v>DRBR005</v>
      </c>
      <c r="G38" s="116" t="str">
        <f>VLOOKUP(E38,'LISTADO ATM'!$A$2:$B$897,2,0)</f>
        <v>ATM Oficina Autoservicio Villa Ofelia (San Juan)</v>
      </c>
      <c r="H38" s="116" t="str">
        <f>VLOOKUP(E38,VIP!$A$2:$O18927,7,FALSE)</f>
        <v>Si</v>
      </c>
      <c r="I38" s="116" t="str">
        <f>VLOOKUP(E38,VIP!$A$2:$O10892,8,FALSE)</f>
        <v>Si</v>
      </c>
      <c r="J38" s="116" t="str">
        <f>VLOOKUP(E38,VIP!$A$2:$O10842,8,FALSE)</f>
        <v>Si</v>
      </c>
      <c r="K38" s="116" t="str">
        <f>VLOOKUP(E38,VIP!$A$2:$O14416,6,0)</f>
        <v>NO</v>
      </c>
      <c r="L38" s="141" t="s">
        <v>2442</v>
      </c>
      <c r="M38" s="154" t="s">
        <v>2550</v>
      </c>
      <c r="N38" s="109" t="s">
        <v>2453</v>
      </c>
      <c r="O38" s="116" t="s">
        <v>2471</v>
      </c>
      <c r="P38" s="116"/>
      <c r="Q38" s="154" t="s">
        <v>2808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2680</v>
      </c>
      <c r="C39" s="110">
        <v>44372.330231481479</v>
      </c>
      <c r="D39" s="110" t="s">
        <v>2470</v>
      </c>
      <c r="E39" s="133">
        <v>23</v>
      </c>
      <c r="F39" s="116" t="str">
        <f>VLOOKUP(E39,VIP!$A$2:$O13941,2,0)</f>
        <v>DRBR023</v>
      </c>
      <c r="G39" s="116" t="str">
        <f>VLOOKUP(E39,'LISTADO ATM'!$A$2:$B$897,2,0)</f>
        <v xml:space="preserve">ATM Oficina México </v>
      </c>
      <c r="H39" s="116" t="str">
        <f>VLOOKUP(E39,VIP!$A$2:$O18902,7,FALSE)</f>
        <v>Si</v>
      </c>
      <c r="I39" s="116" t="str">
        <f>VLOOKUP(E39,VIP!$A$2:$O10867,8,FALSE)</f>
        <v>Si</v>
      </c>
      <c r="J39" s="116" t="str">
        <f>VLOOKUP(E39,VIP!$A$2:$O10817,8,FALSE)</f>
        <v>Si</v>
      </c>
      <c r="K39" s="116" t="str">
        <f>VLOOKUP(E39,VIP!$A$2:$O14391,6,0)</f>
        <v>NO</v>
      </c>
      <c r="L39" s="141" t="s">
        <v>2442</v>
      </c>
      <c r="M39" s="154" t="s">
        <v>2550</v>
      </c>
      <c r="N39" s="109" t="s">
        <v>2453</v>
      </c>
      <c r="O39" s="116" t="s">
        <v>2471</v>
      </c>
      <c r="P39" s="116"/>
      <c r="Q39" s="154" t="s">
        <v>2751</v>
      </c>
    </row>
    <row r="40" spans="1:17" s="117" customFormat="1" ht="18" x14ac:dyDescent="0.25">
      <c r="A40" s="116" t="str">
        <f>VLOOKUP(E40,'LISTADO ATM'!$A$2:$C$898,3,0)</f>
        <v>NORTE</v>
      </c>
      <c r="B40" s="137" t="s">
        <v>2727</v>
      </c>
      <c r="C40" s="110">
        <v>44372.360277777778</v>
      </c>
      <c r="D40" s="110" t="s">
        <v>2470</v>
      </c>
      <c r="E40" s="133">
        <v>88</v>
      </c>
      <c r="F40" s="116" t="str">
        <f>VLOOKUP(E40,VIP!$A$2:$O13965,2,0)</f>
        <v>DRBR088</v>
      </c>
      <c r="G40" s="116" t="str">
        <f>VLOOKUP(E40,'LISTADO ATM'!$A$2:$B$897,2,0)</f>
        <v xml:space="preserve">ATM S/M La Fuente (Santiago) </v>
      </c>
      <c r="H40" s="116" t="str">
        <f>VLOOKUP(E40,VIP!$A$2:$O18926,7,FALSE)</f>
        <v>Si</v>
      </c>
      <c r="I40" s="116" t="str">
        <f>VLOOKUP(E40,VIP!$A$2:$O10891,8,FALSE)</f>
        <v>Si</v>
      </c>
      <c r="J40" s="116" t="str">
        <f>VLOOKUP(E40,VIP!$A$2:$O10841,8,FALSE)</f>
        <v>Si</v>
      </c>
      <c r="K40" s="116" t="str">
        <f>VLOOKUP(E40,VIP!$A$2:$O14415,6,0)</f>
        <v>NO</v>
      </c>
      <c r="L40" s="141" t="s">
        <v>2442</v>
      </c>
      <c r="M40" s="154" t="s">
        <v>2550</v>
      </c>
      <c r="N40" s="109" t="s">
        <v>2453</v>
      </c>
      <c r="O40" s="116" t="s">
        <v>2471</v>
      </c>
      <c r="P40" s="116"/>
      <c r="Q40" s="154" t="s">
        <v>2745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2606</v>
      </c>
      <c r="C41" s="110">
        <v>44371.599675925929</v>
      </c>
      <c r="D41" s="110" t="s">
        <v>2449</v>
      </c>
      <c r="E41" s="133">
        <v>194</v>
      </c>
      <c r="F41" s="116" t="str">
        <f>VLOOKUP(E41,VIP!$A$2:$O13928,2,0)</f>
        <v>DRBR194</v>
      </c>
      <c r="G41" s="116" t="str">
        <f>VLOOKUP(E41,'LISTADO ATM'!$A$2:$B$897,2,0)</f>
        <v xml:space="preserve">ATM UNP Pantoja </v>
      </c>
      <c r="H41" s="116" t="str">
        <f>VLOOKUP(E41,VIP!$A$2:$O18889,7,FALSE)</f>
        <v>Si</v>
      </c>
      <c r="I41" s="116" t="str">
        <f>VLOOKUP(E41,VIP!$A$2:$O10854,8,FALSE)</f>
        <v>No</v>
      </c>
      <c r="J41" s="116" t="str">
        <f>VLOOKUP(E41,VIP!$A$2:$O10804,8,FALSE)</f>
        <v>No</v>
      </c>
      <c r="K41" s="116" t="str">
        <f>VLOOKUP(E41,VIP!$A$2:$O14378,6,0)</f>
        <v>NO</v>
      </c>
      <c r="L41" s="141" t="s">
        <v>2442</v>
      </c>
      <c r="M41" s="154" t="s">
        <v>2550</v>
      </c>
      <c r="N41" s="109" t="s">
        <v>2453</v>
      </c>
      <c r="O41" s="116" t="s">
        <v>2454</v>
      </c>
      <c r="P41" s="116"/>
      <c r="Q41" s="154" t="s">
        <v>2817</v>
      </c>
    </row>
    <row r="42" spans="1:17" s="117" customFormat="1" ht="18" x14ac:dyDescent="0.25">
      <c r="A42" s="116" t="str">
        <f>VLOOKUP(E42,'LISTADO ATM'!$A$2:$C$898,3,0)</f>
        <v>DISTRITO NACIONAL</v>
      </c>
      <c r="B42" s="137" t="s">
        <v>2617</v>
      </c>
      <c r="C42" s="110">
        <v>44371.708333333336</v>
      </c>
      <c r="D42" s="110" t="s">
        <v>2449</v>
      </c>
      <c r="E42" s="133">
        <v>267</v>
      </c>
      <c r="F42" s="116" t="str">
        <f>VLOOKUP(E42,VIP!$A$2:$O13920,2,0)</f>
        <v>DRBR267</v>
      </c>
      <c r="G42" s="116" t="str">
        <f>VLOOKUP(E42,'LISTADO ATM'!$A$2:$B$897,2,0)</f>
        <v xml:space="preserve">ATM Centro de Caja México </v>
      </c>
      <c r="H42" s="116" t="str">
        <f>VLOOKUP(E42,VIP!$A$2:$O18881,7,FALSE)</f>
        <v>Si</v>
      </c>
      <c r="I42" s="116" t="str">
        <f>VLOOKUP(E42,VIP!$A$2:$O10846,8,FALSE)</f>
        <v>Si</v>
      </c>
      <c r="J42" s="116" t="str">
        <f>VLOOKUP(E42,VIP!$A$2:$O10796,8,FALSE)</f>
        <v>Si</v>
      </c>
      <c r="K42" s="116" t="str">
        <f>VLOOKUP(E42,VIP!$A$2:$O14370,6,0)</f>
        <v>NO</v>
      </c>
      <c r="L42" s="141" t="s">
        <v>2442</v>
      </c>
      <c r="M42" s="154" t="s">
        <v>2550</v>
      </c>
      <c r="N42" s="109" t="s">
        <v>2453</v>
      </c>
      <c r="O42" s="116" t="s">
        <v>2454</v>
      </c>
      <c r="P42" s="116"/>
      <c r="Q42" s="154" t="s">
        <v>2750</v>
      </c>
    </row>
    <row r="43" spans="1:17" s="117" customFormat="1" ht="18" x14ac:dyDescent="0.25">
      <c r="A43" s="116" t="str">
        <f>VLOOKUP(E43,'LISTADO ATM'!$A$2:$C$898,3,0)</f>
        <v>ESTE</v>
      </c>
      <c r="B43" s="137" t="s">
        <v>2619</v>
      </c>
      <c r="C43" s="110">
        <v>44371.705775462964</v>
      </c>
      <c r="D43" s="110" t="s">
        <v>2449</v>
      </c>
      <c r="E43" s="133">
        <v>293</v>
      </c>
      <c r="F43" s="116" t="str">
        <f>VLOOKUP(E43,VIP!$A$2:$O13922,2,0)</f>
        <v>DRBR293</v>
      </c>
      <c r="G43" s="116" t="str">
        <f>VLOOKUP(E43,'LISTADO ATM'!$A$2:$B$897,2,0)</f>
        <v xml:space="preserve">ATM S/M Nueva Visión (San Pedro) </v>
      </c>
      <c r="H43" s="116" t="str">
        <f>VLOOKUP(E43,VIP!$A$2:$O18883,7,FALSE)</f>
        <v>Si</v>
      </c>
      <c r="I43" s="116" t="str">
        <f>VLOOKUP(E43,VIP!$A$2:$O10848,8,FALSE)</f>
        <v>Si</v>
      </c>
      <c r="J43" s="116" t="str">
        <f>VLOOKUP(E43,VIP!$A$2:$O10798,8,FALSE)</f>
        <v>Si</v>
      </c>
      <c r="K43" s="116" t="str">
        <f>VLOOKUP(E43,VIP!$A$2:$O14372,6,0)</f>
        <v>NO</v>
      </c>
      <c r="L43" s="141" t="s">
        <v>2442</v>
      </c>
      <c r="M43" s="154" t="s">
        <v>2550</v>
      </c>
      <c r="N43" s="109" t="s">
        <v>2453</v>
      </c>
      <c r="O43" s="116" t="s">
        <v>2454</v>
      </c>
      <c r="P43" s="116"/>
      <c r="Q43" s="154" t="s">
        <v>2749</v>
      </c>
    </row>
    <row r="44" spans="1:17" s="117" customFormat="1" ht="18" x14ac:dyDescent="0.25">
      <c r="A44" s="116" t="str">
        <f>VLOOKUP(E44,'LISTADO ATM'!$A$2:$C$898,3,0)</f>
        <v>DISTRITO NACIONAL</v>
      </c>
      <c r="B44" s="137" t="s">
        <v>2607</v>
      </c>
      <c r="C44" s="110">
        <v>44371.591689814813</v>
      </c>
      <c r="D44" s="110" t="s">
        <v>2449</v>
      </c>
      <c r="E44" s="133">
        <v>558</v>
      </c>
      <c r="F44" s="116" t="str">
        <f>VLOOKUP(E44,VIP!$A$2:$O13933,2,0)</f>
        <v>DRBR106</v>
      </c>
      <c r="G44" s="116" t="str">
        <f>VLOOKUP(E44,'LISTADO ATM'!$A$2:$B$897,2,0)</f>
        <v xml:space="preserve">ATM Base Naval 27 de Febrero (Sans Soucí) </v>
      </c>
      <c r="H44" s="116" t="str">
        <f>VLOOKUP(E44,VIP!$A$2:$O18894,7,FALSE)</f>
        <v>Si</v>
      </c>
      <c r="I44" s="116" t="str">
        <f>VLOOKUP(E44,VIP!$A$2:$O10859,8,FALSE)</f>
        <v>Si</v>
      </c>
      <c r="J44" s="116" t="str">
        <f>VLOOKUP(E44,VIP!$A$2:$O10809,8,FALSE)</f>
        <v>Si</v>
      </c>
      <c r="K44" s="116" t="str">
        <f>VLOOKUP(E44,VIP!$A$2:$O14383,6,0)</f>
        <v>NO</v>
      </c>
      <c r="L44" s="141" t="s">
        <v>2442</v>
      </c>
      <c r="M44" s="154" t="s">
        <v>2550</v>
      </c>
      <c r="N44" s="109" t="s">
        <v>2453</v>
      </c>
      <c r="O44" s="116" t="s">
        <v>2454</v>
      </c>
      <c r="P44" s="116"/>
      <c r="Q44" s="154" t="s">
        <v>2815</v>
      </c>
    </row>
    <row r="45" spans="1:17" s="117" customFormat="1" ht="18" x14ac:dyDescent="0.25">
      <c r="A45" s="116" t="str">
        <f>VLOOKUP(E45,'LISTADO ATM'!$A$2:$C$898,3,0)</f>
        <v>DISTRITO NACIONAL</v>
      </c>
      <c r="B45" s="137" t="s">
        <v>2732</v>
      </c>
      <c r="C45" s="110">
        <v>44372.336701388886</v>
      </c>
      <c r="D45" s="110" t="s">
        <v>2449</v>
      </c>
      <c r="E45" s="133">
        <v>569</v>
      </c>
      <c r="F45" s="116" t="str">
        <f>VLOOKUP(E45,VIP!$A$2:$O13971,2,0)</f>
        <v>DRBR03B</v>
      </c>
      <c r="G45" s="116" t="str">
        <f>VLOOKUP(E45,'LISTADO ATM'!$A$2:$B$897,2,0)</f>
        <v xml:space="preserve">ATM Superintendencia de Seguros </v>
      </c>
      <c r="H45" s="116" t="str">
        <f>VLOOKUP(E45,VIP!$A$2:$O18932,7,FALSE)</f>
        <v>Si</v>
      </c>
      <c r="I45" s="116" t="str">
        <f>VLOOKUP(E45,VIP!$A$2:$O10897,8,FALSE)</f>
        <v>Si</v>
      </c>
      <c r="J45" s="116" t="str">
        <f>VLOOKUP(E45,VIP!$A$2:$O10847,8,FALSE)</f>
        <v>Si</v>
      </c>
      <c r="K45" s="116" t="str">
        <f>VLOOKUP(E45,VIP!$A$2:$O14421,6,0)</f>
        <v>NO</v>
      </c>
      <c r="L45" s="141" t="s">
        <v>2442</v>
      </c>
      <c r="M45" s="154" t="s">
        <v>2550</v>
      </c>
      <c r="N45" s="109" t="s">
        <v>2453</v>
      </c>
      <c r="O45" s="116" t="s">
        <v>2454</v>
      </c>
      <c r="P45" s="116"/>
      <c r="Q45" s="154" t="s">
        <v>2744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2648</v>
      </c>
      <c r="C46" s="110">
        <v>44371.900578703702</v>
      </c>
      <c r="D46" s="110" t="s">
        <v>2449</v>
      </c>
      <c r="E46" s="133">
        <v>624</v>
      </c>
      <c r="F46" s="116" t="str">
        <f>VLOOKUP(E46,VIP!$A$2:$O13922,2,0)</f>
        <v>DRBR624</v>
      </c>
      <c r="G46" s="116" t="str">
        <f>VLOOKUP(E46,'LISTADO ATM'!$A$2:$B$897,2,0)</f>
        <v xml:space="preserve">ATM Policía Nacional I </v>
      </c>
      <c r="H46" s="116" t="str">
        <f>VLOOKUP(E46,VIP!$A$2:$O18883,7,FALSE)</f>
        <v>Si</v>
      </c>
      <c r="I46" s="116" t="str">
        <f>VLOOKUP(E46,VIP!$A$2:$O10848,8,FALSE)</f>
        <v>Si</v>
      </c>
      <c r="J46" s="116" t="str">
        <f>VLOOKUP(E46,VIP!$A$2:$O10798,8,FALSE)</f>
        <v>Si</v>
      </c>
      <c r="K46" s="116" t="str">
        <f>VLOOKUP(E46,VIP!$A$2:$O14372,6,0)</f>
        <v>NO</v>
      </c>
      <c r="L46" s="141" t="s">
        <v>2442</v>
      </c>
      <c r="M46" s="154" t="s">
        <v>2550</v>
      </c>
      <c r="N46" s="109" t="s">
        <v>2453</v>
      </c>
      <c r="O46" s="116" t="s">
        <v>2454</v>
      </c>
      <c r="P46" s="116"/>
      <c r="Q46" s="154" t="s">
        <v>2748</v>
      </c>
    </row>
    <row r="47" spans="1:17" s="117" customFormat="1" ht="18" x14ac:dyDescent="0.25">
      <c r="A47" s="116" t="str">
        <f>VLOOKUP(E47,'LISTADO ATM'!$A$2:$C$898,3,0)</f>
        <v>NORTE</v>
      </c>
      <c r="B47" s="137" t="s">
        <v>2630</v>
      </c>
      <c r="C47" s="110">
        <v>44371.780462962961</v>
      </c>
      <c r="D47" s="110" t="s">
        <v>2470</v>
      </c>
      <c r="E47" s="133">
        <v>687</v>
      </c>
      <c r="F47" s="116" t="str">
        <f>VLOOKUP(E47,VIP!$A$2:$O13922,2,0)</f>
        <v>DRBR687</v>
      </c>
      <c r="G47" s="116" t="str">
        <f>VLOOKUP(E47,'LISTADO ATM'!$A$2:$B$897,2,0)</f>
        <v>ATM Oficina Monterrico II</v>
      </c>
      <c r="H47" s="116" t="str">
        <f>VLOOKUP(E47,VIP!$A$2:$O18883,7,FALSE)</f>
        <v>NO</v>
      </c>
      <c r="I47" s="116" t="str">
        <f>VLOOKUP(E47,VIP!$A$2:$O10848,8,FALSE)</f>
        <v>NO</v>
      </c>
      <c r="J47" s="116" t="str">
        <f>VLOOKUP(E47,VIP!$A$2:$O10798,8,FALSE)</f>
        <v>NO</v>
      </c>
      <c r="K47" s="116" t="str">
        <f>VLOOKUP(E47,VIP!$A$2:$O14372,6,0)</f>
        <v>SI</v>
      </c>
      <c r="L47" s="141" t="s">
        <v>2442</v>
      </c>
      <c r="M47" s="154" t="s">
        <v>2550</v>
      </c>
      <c r="N47" s="109" t="s">
        <v>2453</v>
      </c>
      <c r="O47" s="116" t="s">
        <v>2586</v>
      </c>
      <c r="P47" s="116"/>
      <c r="Q47" s="154" t="s">
        <v>2810</v>
      </c>
    </row>
    <row r="48" spans="1:17" s="117" customFormat="1" ht="18" x14ac:dyDescent="0.25">
      <c r="A48" s="116" t="str">
        <f>VLOOKUP(E48,'LISTADO ATM'!$A$2:$C$898,3,0)</f>
        <v>SUR</v>
      </c>
      <c r="B48" s="137" t="s">
        <v>2604</v>
      </c>
      <c r="C48" s="110">
        <v>44371.630115740743</v>
      </c>
      <c r="D48" s="110" t="s">
        <v>2470</v>
      </c>
      <c r="E48" s="133">
        <v>699</v>
      </c>
      <c r="F48" s="116" t="str">
        <f>VLOOKUP(E48,VIP!$A$2:$O13910,2,0)</f>
        <v>DRBR699</v>
      </c>
      <c r="G48" s="116" t="str">
        <f>VLOOKUP(E48,'LISTADO ATM'!$A$2:$B$897,2,0)</f>
        <v>ATM S/M Bravo Bani</v>
      </c>
      <c r="H48" s="116" t="str">
        <f>VLOOKUP(E48,VIP!$A$2:$O18871,7,FALSE)</f>
        <v>NO</v>
      </c>
      <c r="I48" s="116" t="str">
        <f>VLOOKUP(E48,VIP!$A$2:$O10836,8,FALSE)</f>
        <v>SI</v>
      </c>
      <c r="J48" s="116" t="str">
        <f>VLOOKUP(E48,VIP!$A$2:$O10786,8,FALSE)</f>
        <v>SI</v>
      </c>
      <c r="K48" s="116" t="str">
        <f>VLOOKUP(E48,VIP!$A$2:$O14360,6,0)</f>
        <v>NO</v>
      </c>
      <c r="L48" s="141" t="s">
        <v>2442</v>
      </c>
      <c r="M48" s="154" t="s">
        <v>2550</v>
      </c>
      <c r="N48" s="109" t="s">
        <v>2453</v>
      </c>
      <c r="O48" s="116" t="s">
        <v>2471</v>
      </c>
      <c r="P48" s="116"/>
      <c r="Q48" s="154" t="s">
        <v>2816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2595</v>
      </c>
      <c r="C49" s="110">
        <v>44371.386342592596</v>
      </c>
      <c r="D49" s="110" t="s">
        <v>2449</v>
      </c>
      <c r="E49" s="133">
        <v>721</v>
      </c>
      <c r="F49" s="116" t="str">
        <f>VLOOKUP(E49,VIP!$A$2:$O13917,2,0)</f>
        <v>DRBR23A</v>
      </c>
      <c r="G49" s="116" t="str">
        <f>VLOOKUP(E49,'LISTADO ATM'!$A$2:$B$897,2,0)</f>
        <v xml:space="preserve">ATM Oficina Charles de Gaulle II </v>
      </c>
      <c r="H49" s="116" t="str">
        <f>VLOOKUP(E49,VIP!$A$2:$O18878,7,FALSE)</f>
        <v>Si</v>
      </c>
      <c r="I49" s="116" t="str">
        <f>VLOOKUP(E49,VIP!$A$2:$O10843,8,FALSE)</f>
        <v>Si</v>
      </c>
      <c r="J49" s="116" t="str">
        <f>VLOOKUP(E49,VIP!$A$2:$O10793,8,FALSE)</f>
        <v>Si</v>
      </c>
      <c r="K49" s="116" t="str">
        <f>VLOOKUP(E49,VIP!$A$2:$O14367,6,0)</f>
        <v>NO</v>
      </c>
      <c r="L49" s="141" t="s">
        <v>2442</v>
      </c>
      <c r="M49" s="154" t="s">
        <v>2550</v>
      </c>
      <c r="N49" s="109" t="s">
        <v>2453</v>
      </c>
      <c r="O49" s="116" t="s">
        <v>2454</v>
      </c>
      <c r="P49" s="116"/>
      <c r="Q49" s="154" t="s">
        <v>2816</v>
      </c>
    </row>
    <row r="50" spans="1:17" s="117" customFormat="1" ht="18" x14ac:dyDescent="0.25">
      <c r="A50" s="116" t="str">
        <f>VLOOKUP(E50,'LISTADO ATM'!$A$2:$C$898,3,0)</f>
        <v>DISTRITO NACIONAL</v>
      </c>
      <c r="B50" s="137" t="s">
        <v>2622</v>
      </c>
      <c r="C50" s="110">
        <v>44371.691435185188</v>
      </c>
      <c r="D50" s="110" t="s">
        <v>2470</v>
      </c>
      <c r="E50" s="133">
        <v>735</v>
      </c>
      <c r="F50" s="116" t="str">
        <f>VLOOKUP(E50,VIP!$A$2:$O13926,2,0)</f>
        <v>DRBR179</v>
      </c>
      <c r="G50" s="116" t="str">
        <f>VLOOKUP(E50,'LISTADO ATM'!$A$2:$B$897,2,0)</f>
        <v xml:space="preserve">ATM Oficina Independencia II  </v>
      </c>
      <c r="H50" s="116" t="str">
        <f>VLOOKUP(E50,VIP!$A$2:$O18887,7,FALSE)</f>
        <v>Si</v>
      </c>
      <c r="I50" s="116" t="str">
        <f>VLOOKUP(E50,VIP!$A$2:$O10852,8,FALSE)</f>
        <v>Si</v>
      </c>
      <c r="J50" s="116" t="str">
        <f>VLOOKUP(E50,VIP!$A$2:$O10802,8,FALSE)</f>
        <v>Si</v>
      </c>
      <c r="K50" s="116" t="str">
        <f>VLOOKUP(E50,VIP!$A$2:$O14376,6,0)</f>
        <v>NO</v>
      </c>
      <c r="L50" s="141" t="s">
        <v>2442</v>
      </c>
      <c r="M50" s="154" t="s">
        <v>2550</v>
      </c>
      <c r="N50" s="109" t="s">
        <v>2453</v>
      </c>
      <c r="O50" s="116" t="s">
        <v>2586</v>
      </c>
      <c r="P50" s="116"/>
      <c r="Q50" s="154" t="s">
        <v>2748</v>
      </c>
    </row>
    <row r="51" spans="1:17" s="117" customFormat="1" ht="18" x14ac:dyDescent="0.25">
      <c r="A51" s="116" t="str">
        <f>VLOOKUP(E51,'LISTADO ATM'!$A$2:$C$898,3,0)</f>
        <v>NORTE</v>
      </c>
      <c r="B51" s="137" t="s">
        <v>2647</v>
      </c>
      <c r="C51" s="110">
        <v>44371.904039351852</v>
      </c>
      <c r="D51" s="110" t="s">
        <v>2588</v>
      </c>
      <c r="E51" s="133">
        <v>736</v>
      </c>
      <c r="F51" s="116" t="str">
        <f>VLOOKUP(E51,VIP!$A$2:$O13921,2,0)</f>
        <v>DRBR071</v>
      </c>
      <c r="G51" s="116" t="str">
        <f>VLOOKUP(E51,'LISTADO ATM'!$A$2:$B$897,2,0)</f>
        <v xml:space="preserve">ATM Oficina Puerto Plata I </v>
      </c>
      <c r="H51" s="116" t="str">
        <f>VLOOKUP(E51,VIP!$A$2:$O18882,7,FALSE)</f>
        <v>Si</v>
      </c>
      <c r="I51" s="116" t="str">
        <f>VLOOKUP(E51,VIP!$A$2:$O10847,8,FALSE)</f>
        <v>Si</v>
      </c>
      <c r="J51" s="116" t="str">
        <f>VLOOKUP(E51,VIP!$A$2:$O10797,8,FALSE)</f>
        <v>Si</v>
      </c>
      <c r="K51" s="116" t="str">
        <f>VLOOKUP(E51,VIP!$A$2:$O14371,6,0)</f>
        <v>SI</v>
      </c>
      <c r="L51" s="141" t="s">
        <v>2442</v>
      </c>
      <c r="M51" s="154" t="s">
        <v>2550</v>
      </c>
      <c r="N51" s="109" t="s">
        <v>2453</v>
      </c>
      <c r="O51" s="116" t="s">
        <v>2589</v>
      </c>
      <c r="P51" s="116"/>
      <c r="Q51" s="154" t="s">
        <v>2747</v>
      </c>
    </row>
    <row r="52" spans="1:17" s="117" customFormat="1" ht="18" x14ac:dyDescent="0.25">
      <c r="A52" s="116" t="str">
        <f>VLOOKUP(E52,'LISTADO ATM'!$A$2:$C$898,3,0)</f>
        <v>SUR</v>
      </c>
      <c r="B52" s="137" t="s">
        <v>2669</v>
      </c>
      <c r="C52" s="110">
        <v>44372.093842592592</v>
      </c>
      <c r="D52" s="110" t="s">
        <v>2470</v>
      </c>
      <c r="E52" s="133">
        <v>765</v>
      </c>
      <c r="F52" s="116" t="str">
        <f>VLOOKUP(E52,VIP!$A$2:$O13925,2,0)</f>
        <v>DRBR191</v>
      </c>
      <c r="G52" s="116" t="str">
        <f>VLOOKUP(E52,'LISTADO ATM'!$A$2:$B$897,2,0)</f>
        <v xml:space="preserve">ATM Oficina Azua I </v>
      </c>
      <c r="H52" s="116" t="str">
        <f>VLOOKUP(E52,VIP!$A$2:$O18886,7,FALSE)</f>
        <v>Si</v>
      </c>
      <c r="I52" s="116" t="str">
        <f>VLOOKUP(E52,VIP!$A$2:$O10851,8,FALSE)</f>
        <v>Si</v>
      </c>
      <c r="J52" s="116" t="str">
        <f>VLOOKUP(E52,VIP!$A$2:$O10801,8,FALSE)</f>
        <v>Si</v>
      </c>
      <c r="K52" s="116" t="str">
        <f>VLOOKUP(E52,VIP!$A$2:$O14375,6,0)</f>
        <v>NO</v>
      </c>
      <c r="L52" s="141" t="s">
        <v>2442</v>
      </c>
      <c r="M52" s="154" t="s">
        <v>2550</v>
      </c>
      <c r="N52" s="109" t="s">
        <v>2453</v>
      </c>
      <c r="O52" s="116" t="s">
        <v>2471</v>
      </c>
      <c r="P52" s="116"/>
      <c r="Q52" s="154" t="s">
        <v>2815</v>
      </c>
    </row>
    <row r="53" spans="1:17" s="117" customFormat="1" ht="18" x14ac:dyDescent="0.25">
      <c r="A53" s="116" t="str">
        <f>VLOOKUP(E53,'LISTADO ATM'!$A$2:$C$898,3,0)</f>
        <v>SUR</v>
      </c>
      <c r="B53" s="137" t="s">
        <v>2713</v>
      </c>
      <c r="C53" s="110">
        <v>44372.423101851855</v>
      </c>
      <c r="D53" s="110" t="s">
        <v>2470</v>
      </c>
      <c r="E53" s="133">
        <v>766</v>
      </c>
      <c r="F53" s="116" t="str">
        <f>VLOOKUP(E53,VIP!$A$2:$O13952,2,0)</f>
        <v>DRBR440</v>
      </c>
      <c r="G53" s="116" t="str">
        <f>VLOOKUP(E53,'LISTADO ATM'!$A$2:$B$897,2,0)</f>
        <v xml:space="preserve">ATM Oficina Azua II </v>
      </c>
      <c r="H53" s="116" t="str">
        <f>VLOOKUP(E53,VIP!$A$2:$O18913,7,FALSE)</f>
        <v>Si</v>
      </c>
      <c r="I53" s="116" t="str">
        <f>VLOOKUP(E53,VIP!$A$2:$O10878,8,FALSE)</f>
        <v>Si</v>
      </c>
      <c r="J53" s="116" t="str">
        <f>VLOOKUP(E53,VIP!$A$2:$O10828,8,FALSE)</f>
        <v>Si</v>
      </c>
      <c r="K53" s="116" t="str">
        <f>VLOOKUP(E53,VIP!$A$2:$O14402,6,0)</f>
        <v>SI</v>
      </c>
      <c r="L53" s="141" t="s">
        <v>2442</v>
      </c>
      <c r="M53" s="154" t="s">
        <v>2550</v>
      </c>
      <c r="N53" s="109" t="s">
        <v>2453</v>
      </c>
      <c r="O53" s="116" t="s">
        <v>2471</v>
      </c>
      <c r="P53" s="116"/>
      <c r="Q53" s="154" t="s">
        <v>2815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2726</v>
      </c>
      <c r="C54" s="110">
        <v>44372.361921296295</v>
      </c>
      <c r="D54" s="110" t="s">
        <v>2470</v>
      </c>
      <c r="E54" s="133">
        <v>791</v>
      </c>
      <c r="F54" s="116" t="str">
        <f>VLOOKUP(E54,VIP!$A$2:$O13964,2,0)</f>
        <v>DRBR791</v>
      </c>
      <c r="G54" s="116" t="str">
        <f>VLOOKUP(E54,'LISTADO ATM'!$A$2:$B$897,2,0)</f>
        <v xml:space="preserve">ATM Oficina Sans Soucí </v>
      </c>
      <c r="H54" s="116" t="str">
        <f>VLOOKUP(E54,VIP!$A$2:$O18925,7,FALSE)</f>
        <v>Si</v>
      </c>
      <c r="I54" s="116" t="str">
        <f>VLOOKUP(E54,VIP!$A$2:$O10890,8,FALSE)</f>
        <v>No</v>
      </c>
      <c r="J54" s="116" t="str">
        <f>VLOOKUP(E54,VIP!$A$2:$O10840,8,FALSE)</f>
        <v>No</v>
      </c>
      <c r="K54" s="116" t="str">
        <f>VLOOKUP(E54,VIP!$A$2:$O14414,6,0)</f>
        <v>NO</v>
      </c>
      <c r="L54" s="141" t="s">
        <v>2442</v>
      </c>
      <c r="M54" s="154" t="s">
        <v>2550</v>
      </c>
      <c r="N54" s="109" t="s">
        <v>2453</v>
      </c>
      <c r="O54" s="116" t="s">
        <v>2471</v>
      </c>
      <c r="P54" s="116"/>
      <c r="Q54" s="154" t="s">
        <v>2746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2643</v>
      </c>
      <c r="C55" s="110">
        <v>44371.740416666667</v>
      </c>
      <c r="D55" s="110" t="s">
        <v>2470</v>
      </c>
      <c r="E55" s="133">
        <v>911</v>
      </c>
      <c r="F55" s="116" t="str">
        <f>VLOOKUP(E55,VIP!$A$2:$O13936,2,0)</f>
        <v>DRBR911</v>
      </c>
      <c r="G55" s="116" t="str">
        <f>VLOOKUP(E55,'LISTADO ATM'!$A$2:$B$897,2,0)</f>
        <v xml:space="preserve">ATM Oficina Venezuela II </v>
      </c>
      <c r="H55" s="116" t="str">
        <f>VLOOKUP(E55,VIP!$A$2:$O18897,7,FALSE)</f>
        <v>Si</v>
      </c>
      <c r="I55" s="116" t="str">
        <f>VLOOKUP(E55,VIP!$A$2:$O10862,8,FALSE)</f>
        <v>Si</v>
      </c>
      <c r="J55" s="116" t="str">
        <f>VLOOKUP(E55,VIP!$A$2:$O10812,8,FALSE)</f>
        <v>Si</v>
      </c>
      <c r="K55" s="116" t="str">
        <f>VLOOKUP(E55,VIP!$A$2:$O14386,6,0)</f>
        <v>SI</v>
      </c>
      <c r="L55" s="141" t="s">
        <v>2442</v>
      </c>
      <c r="M55" s="154" t="s">
        <v>2550</v>
      </c>
      <c r="N55" s="109" t="s">
        <v>2453</v>
      </c>
      <c r="O55" s="116" t="s">
        <v>2586</v>
      </c>
      <c r="P55" s="116"/>
      <c r="Q55" s="154" t="s">
        <v>2747</v>
      </c>
    </row>
    <row r="56" spans="1:17" s="117" customFormat="1" ht="18" x14ac:dyDescent="0.25">
      <c r="A56" s="116" t="str">
        <f>VLOOKUP(E56,'LISTADO ATM'!$A$2:$C$898,3,0)</f>
        <v>DISTRITO NACIONAL</v>
      </c>
      <c r="B56" s="137">
        <v>3335930175</v>
      </c>
      <c r="C56" s="110">
        <v>44370.62903935185</v>
      </c>
      <c r="D56" s="110" t="s">
        <v>2449</v>
      </c>
      <c r="E56" s="133">
        <v>981</v>
      </c>
      <c r="F56" s="116" t="str">
        <f>VLOOKUP(E56,VIP!$A$2:$O13917,2,0)</f>
        <v>DRBR981</v>
      </c>
      <c r="G56" s="116" t="str">
        <f>VLOOKUP(E56,'LISTADO ATM'!$A$2:$B$897,2,0)</f>
        <v xml:space="preserve">ATM Edificio 911 </v>
      </c>
      <c r="H56" s="116" t="str">
        <f>VLOOKUP(E56,VIP!$A$2:$O18878,7,FALSE)</f>
        <v>Si</v>
      </c>
      <c r="I56" s="116" t="str">
        <f>VLOOKUP(E56,VIP!$A$2:$O10843,8,FALSE)</f>
        <v>Si</v>
      </c>
      <c r="J56" s="116" t="str">
        <f>VLOOKUP(E56,VIP!$A$2:$O10793,8,FALSE)</f>
        <v>Si</v>
      </c>
      <c r="K56" s="116" t="str">
        <f>VLOOKUP(E56,VIP!$A$2:$O14367,6,0)</f>
        <v>NO</v>
      </c>
      <c r="L56" s="141" t="s">
        <v>2442</v>
      </c>
      <c r="M56" s="154" t="s">
        <v>2550</v>
      </c>
      <c r="N56" s="109" t="s">
        <v>2453</v>
      </c>
      <c r="O56" s="116" t="s">
        <v>2454</v>
      </c>
      <c r="P56" s="116"/>
      <c r="Q56" s="154" t="s">
        <v>2745</v>
      </c>
    </row>
    <row r="57" spans="1:17" s="117" customFormat="1" ht="18" x14ac:dyDescent="0.25">
      <c r="A57" s="116" t="str">
        <f>VLOOKUP(E57,'LISTADO ATM'!$A$2:$C$898,3,0)</f>
        <v>NORTE</v>
      </c>
      <c r="B57" s="137" t="s">
        <v>2667</v>
      </c>
      <c r="C57" s="110">
        <v>44372.102037037039</v>
      </c>
      <c r="D57" s="110" t="s">
        <v>2588</v>
      </c>
      <c r="E57" s="133">
        <v>987</v>
      </c>
      <c r="F57" s="116" t="str">
        <f>VLOOKUP(E57,VIP!$A$2:$O13923,2,0)</f>
        <v>DRBR987</v>
      </c>
      <c r="G57" s="116" t="str">
        <f>VLOOKUP(E57,'LISTADO ATM'!$A$2:$B$897,2,0)</f>
        <v xml:space="preserve">ATM S/M Jumbo (Moca) </v>
      </c>
      <c r="H57" s="116" t="str">
        <f>VLOOKUP(E57,VIP!$A$2:$O18884,7,FALSE)</f>
        <v>Si</v>
      </c>
      <c r="I57" s="116" t="str">
        <f>VLOOKUP(E57,VIP!$A$2:$O10849,8,FALSE)</f>
        <v>Si</v>
      </c>
      <c r="J57" s="116" t="str">
        <f>VLOOKUP(E57,VIP!$A$2:$O10799,8,FALSE)</f>
        <v>Si</v>
      </c>
      <c r="K57" s="116" t="str">
        <f>VLOOKUP(E57,VIP!$A$2:$O14373,6,0)</f>
        <v>NO</v>
      </c>
      <c r="L57" s="141" t="s">
        <v>2442</v>
      </c>
      <c r="M57" s="154" t="s">
        <v>2550</v>
      </c>
      <c r="N57" s="109" t="s">
        <v>2453</v>
      </c>
      <c r="O57" s="116" t="s">
        <v>2589</v>
      </c>
      <c r="P57" s="116"/>
      <c r="Q57" s="154" t="s">
        <v>2815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2678</v>
      </c>
      <c r="C58" s="110">
        <v>44372.130555555559</v>
      </c>
      <c r="D58" s="110" t="s">
        <v>2180</v>
      </c>
      <c r="E58" s="133">
        <v>583</v>
      </c>
      <c r="F58" s="116" t="str">
        <f>VLOOKUP(E58,VIP!$A$2:$O13929,2,0)</f>
        <v>DRBR431</v>
      </c>
      <c r="G58" s="116" t="str">
        <f>VLOOKUP(E58,'LISTADO ATM'!$A$2:$B$897,2,0)</f>
        <v xml:space="preserve">ATM Ministerio Fuerzas Armadas I </v>
      </c>
      <c r="H58" s="116" t="str">
        <f>VLOOKUP(E58,VIP!$A$2:$O18890,7,FALSE)</f>
        <v>Si</v>
      </c>
      <c r="I58" s="116" t="str">
        <f>VLOOKUP(E58,VIP!$A$2:$O10855,8,FALSE)</f>
        <v>Si</v>
      </c>
      <c r="J58" s="116" t="str">
        <f>VLOOKUP(E58,VIP!$A$2:$O10805,8,FALSE)</f>
        <v>Si</v>
      </c>
      <c r="K58" s="116" t="str">
        <f>VLOOKUP(E58,VIP!$A$2:$O14379,6,0)</f>
        <v>NO</v>
      </c>
      <c r="L58" s="141" t="s">
        <v>2570</v>
      </c>
      <c r="M58" s="154" t="s">
        <v>2550</v>
      </c>
      <c r="N58" s="109" t="s">
        <v>2453</v>
      </c>
      <c r="O58" s="116" t="s">
        <v>2455</v>
      </c>
      <c r="P58" s="116"/>
      <c r="Q58" s="154" t="s">
        <v>2814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2724</v>
      </c>
      <c r="C59" s="110">
        <v>44372.370081018518</v>
      </c>
      <c r="D59" s="110" t="s">
        <v>2470</v>
      </c>
      <c r="E59" s="133">
        <v>139</v>
      </c>
      <c r="F59" s="116" t="str">
        <f>VLOOKUP(E59,VIP!$A$2:$O13963,2,0)</f>
        <v>DRBR139</v>
      </c>
      <c r="G59" s="116" t="str">
        <f>VLOOKUP(E59,'LISTADO ATM'!$A$2:$B$897,2,0)</f>
        <v xml:space="preserve">ATM Oficina Plaza Lama Zona Oriental I </v>
      </c>
      <c r="H59" s="116" t="str">
        <f>VLOOKUP(E59,VIP!$A$2:$O18924,7,FALSE)</f>
        <v>Si</v>
      </c>
      <c r="I59" s="116" t="str">
        <f>VLOOKUP(E59,VIP!$A$2:$O10889,8,FALSE)</f>
        <v>Si</v>
      </c>
      <c r="J59" s="116" t="str">
        <f>VLOOKUP(E59,VIP!$A$2:$O10839,8,FALSE)</f>
        <v>Si</v>
      </c>
      <c r="K59" s="116" t="str">
        <f>VLOOKUP(E59,VIP!$A$2:$O14413,6,0)</f>
        <v>NO</v>
      </c>
      <c r="L59" s="141" t="s">
        <v>2725</v>
      </c>
      <c r="M59" s="154" t="s">
        <v>2550</v>
      </c>
      <c r="N59" s="109" t="s">
        <v>2696</v>
      </c>
      <c r="O59" s="116" t="s">
        <v>2591</v>
      </c>
      <c r="P59" s="116" t="s">
        <v>2762</v>
      </c>
      <c r="Q59" s="154" t="s">
        <v>2750</v>
      </c>
    </row>
    <row r="60" spans="1:17" s="117" customFormat="1" ht="18" x14ac:dyDescent="0.25">
      <c r="A60" s="116" t="str">
        <f>VLOOKUP(E60,'LISTADO ATM'!$A$2:$C$898,3,0)</f>
        <v>DISTRITO NACIONAL</v>
      </c>
      <c r="B60" s="137" t="s">
        <v>2712</v>
      </c>
      <c r="C60" s="110">
        <v>44372.425046296295</v>
      </c>
      <c r="D60" s="110" t="s">
        <v>2449</v>
      </c>
      <c r="E60" s="133">
        <v>13</v>
      </c>
      <c r="F60" s="116" t="str">
        <f>VLOOKUP(E60,VIP!$A$2:$O13964,2,0)</f>
        <v>DRBR013</v>
      </c>
      <c r="G60" s="116" t="str">
        <f>VLOOKUP(E60,'LISTADO ATM'!$A$2:$B$897,2,0)</f>
        <v xml:space="preserve">ATM CDEEE </v>
      </c>
      <c r="H60" s="116" t="str">
        <f>VLOOKUP(E60,VIP!$A$2:$O18925,7,FALSE)</f>
        <v>Si</v>
      </c>
      <c r="I60" s="116" t="str">
        <f>VLOOKUP(E60,VIP!$A$2:$O10890,8,FALSE)</f>
        <v>Si</v>
      </c>
      <c r="J60" s="116" t="str">
        <f>VLOOKUP(E60,VIP!$A$2:$O10840,8,FALSE)</f>
        <v>Si</v>
      </c>
      <c r="K60" s="116" t="str">
        <f>VLOOKUP(E60,VIP!$A$2:$O14414,6,0)</f>
        <v>NO</v>
      </c>
      <c r="L60" s="141" t="s">
        <v>2418</v>
      </c>
      <c r="M60" s="154" t="s">
        <v>2550</v>
      </c>
      <c r="N60" s="109" t="s">
        <v>2453</v>
      </c>
      <c r="O60" s="116" t="s">
        <v>2711</v>
      </c>
      <c r="P60" s="116"/>
      <c r="Q60" s="154" t="s">
        <v>2789</v>
      </c>
    </row>
    <row r="61" spans="1:17" s="117" customFormat="1" ht="18" x14ac:dyDescent="0.25">
      <c r="A61" s="116" t="str">
        <f>VLOOKUP(E61,'LISTADO ATM'!$A$2:$C$898,3,0)</f>
        <v>ESTE</v>
      </c>
      <c r="B61" s="137" t="s">
        <v>2729</v>
      </c>
      <c r="C61" s="110">
        <v>44372.352395833332</v>
      </c>
      <c r="D61" s="110" t="s">
        <v>2449</v>
      </c>
      <c r="E61" s="133">
        <v>114</v>
      </c>
      <c r="F61" s="116" t="str">
        <f>VLOOKUP(E61,VIP!$A$2:$O13967,2,0)</f>
        <v>DRBR114</v>
      </c>
      <c r="G61" s="116" t="str">
        <f>VLOOKUP(E61,'LISTADO ATM'!$A$2:$B$897,2,0)</f>
        <v xml:space="preserve">ATM Oficina Hato Mayor </v>
      </c>
      <c r="H61" s="116" t="str">
        <f>VLOOKUP(E61,VIP!$A$2:$O18928,7,FALSE)</f>
        <v>Si</v>
      </c>
      <c r="I61" s="116" t="str">
        <f>VLOOKUP(E61,VIP!$A$2:$O10893,8,FALSE)</f>
        <v>Si</v>
      </c>
      <c r="J61" s="116" t="str">
        <f>VLOOKUP(E61,VIP!$A$2:$O10843,8,FALSE)</f>
        <v>Si</v>
      </c>
      <c r="K61" s="116" t="str">
        <f>VLOOKUP(E61,VIP!$A$2:$O14417,6,0)</f>
        <v>NO</v>
      </c>
      <c r="L61" s="141" t="s">
        <v>2418</v>
      </c>
      <c r="M61" s="154" t="s">
        <v>2550</v>
      </c>
      <c r="N61" s="109" t="s">
        <v>2453</v>
      </c>
      <c r="O61" s="116" t="s">
        <v>2454</v>
      </c>
      <c r="P61" s="116"/>
      <c r="Q61" s="154" t="s">
        <v>2758</v>
      </c>
    </row>
    <row r="62" spans="1:17" s="117" customFormat="1" ht="18" x14ac:dyDescent="0.25">
      <c r="A62" s="116" t="str">
        <f>VLOOKUP(E62,'LISTADO ATM'!$A$2:$C$898,3,0)</f>
        <v>NORTE</v>
      </c>
      <c r="B62" s="137" t="s">
        <v>2633</v>
      </c>
      <c r="C62" s="110">
        <v>44371.776516203703</v>
      </c>
      <c r="D62" s="110" t="s">
        <v>2470</v>
      </c>
      <c r="E62" s="133">
        <v>119</v>
      </c>
      <c r="F62" s="116" t="str">
        <f>VLOOKUP(E62,VIP!$A$2:$O13925,2,0)</f>
        <v>DRBR119</v>
      </c>
      <c r="G62" s="116" t="str">
        <f>VLOOKUP(E62,'LISTADO ATM'!$A$2:$B$897,2,0)</f>
        <v>ATM Oficina La Barranquita</v>
      </c>
      <c r="H62" s="116" t="str">
        <f>VLOOKUP(E62,VIP!$A$2:$O18886,7,FALSE)</f>
        <v>N/A</v>
      </c>
      <c r="I62" s="116" t="str">
        <f>VLOOKUP(E62,VIP!$A$2:$O10851,8,FALSE)</f>
        <v>N/A</v>
      </c>
      <c r="J62" s="116" t="str">
        <f>VLOOKUP(E62,VIP!$A$2:$O10801,8,FALSE)</f>
        <v>N/A</v>
      </c>
      <c r="K62" s="116" t="str">
        <f>VLOOKUP(E62,VIP!$A$2:$O14375,6,0)</f>
        <v>N/A</v>
      </c>
      <c r="L62" s="141" t="s">
        <v>2418</v>
      </c>
      <c r="M62" s="154" t="s">
        <v>2550</v>
      </c>
      <c r="N62" s="109" t="s">
        <v>2453</v>
      </c>
      <c r="O62" s="116" t="s">
        <v>2586</v>
      </c>
      <c r="P62" s="116"/>
      <c r="Q62" s="154" t="s">
        <v>2750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2628</v>
      </c>
      <c r="C63" s="110">
        <v>44371.783101851855</v>
      </c>
      <c r="D63" s="110" t="s">
        <v>2470</v>
      </c>
      <c r="E63" s="133">
        <v>157</v>
      </c>
      <c r="F63" s="116" t="str">
        <f>VLOOKUP(E63,VIP!$A$2:$O13920,2,0)</f>
        <v>DRBR157</v>
      </c>
      <c r="G63" s="116" t="str">
        <f>VLOOKUP(E63,'LISTADO ATM'!$A$2:$B$897,2,0)</f>
        <v xml:space="preserve">ATM Oficina Samaná </v>
      </c>
      <c r="H63" s="116" t="str">
        <f>VLOOKUP(E63,VIP!$A$2:$O18881,7,FALSE)</f>
        <v>Si</v>
      </c>
      <c r="I63" s="116" t="str">
        <f>VLOOKUP(E63,VIP!$A$2:$O10846,8,FALSE)</f>
        <v>Si</v>
      </c>
      <c r="J63" s="116" t="str">
        <f>VLOOKUP(E63,VIP!$A$2:$O10796,8,FALSE)</f>
        <v>Si</v>
      </c>
      <c r="K63" s="116" t="str">
        <f>VLOOKUP(E63,VIP!$A$2:$O14370,6,0)</f>
        <v>SI</v>
      </c>
      <c r="L63" s="141" t="s">
        <v>2418</v>
      </c>
      <c r="M63" s="154" t="s">
        <v>2550</v>
      </c>
      <c r="N63" s="109" t="s">
        <v>2453</v>
      </c>
      <c r="O63" s="116" t="s">
        <v>2586</v>
      </c>
      <c r="P63" s="116"/>
      <c r="Q63" s="154" t="s">
        <v>2757</v>
      </c>
    </row>
    <row r="64" spans="1:17" s="117" customFormat="1" ht="18" x14ac:dyDescent="0.25">
      <c r="A64" s="116" t="str">
        <f>VLOOKUP(E64,'LISTADO ATM'!$A$2:$C$898,3,0)</f>
        <v>SUR</v>
      </c>
      <c r="B64" s="137" t="s">
        <v>2605</v>
      </c>
      <c r="C64" s="110">
        <v>44371.602361111109</v>
      </c>
      <c r="D64" s="110" t="s">
        <v>2449</v>
      </c>
      <c r="E64" s="133">
        <v>249</v>
      </c>
      <c r="F64" s="116" t="str">
        <f>VLOOKUP(E64,VIP!$A$2:$O13922,2,0)</f>
        <v>DRBR249</v>
      </c>
      <c r="G64" s="116" t="str">
        <f>VLOOKUP(E64,'LISTADO ATM'!$A$2:$B$897,2,0)</f>
        <v xml:space="preserve">ATM Banco Agrícola Neiba </v>
      </c>
      <c r="H64" s="116" t="str">
        <f>VLOOKUP(E64,VIP!$A$2:$O18883,7,FALSE)</f>
        <v>Si</v>
      </c>
      <c r="I64" s="116" t="str">
        <f>VLOOKUP(E64,VIP!$A$2:$O10848,8,FALSE)</f>
        <v>Si</v>
      </c>
      <c r="J64" s="116" t="str">
        <f>VLOOKUP(E64,VIP!$A$2:$O10798,8,FALSE)</f>
        <v>Si</v>
      </c>
      <c r="K64" s="116" t="str">
        <f>VLOOKUP(E64,VIP!$A$2:$O14372,6,0)</f>
        <v>NO</v>
      </c>
      <c r="L64" s="141" t="s">
        <v>2418</v>
      </c>
      <c r="M64" s="154" t="s">
        <v>2550</v>
      </c>
      <c r="N64" s="109" t="s">
        <v>2453</v>
      </c>
      <c r="O64" s="116" t="s">
        <v>2454</v>
      </c>
      <c r="P64" s="116"/>
      <c r="Q64" s="154" t="s">
        <v>2757</v>
      </c>
    </row>
    <row r="65" spans="1:17" s="117" customFormat="1" ht="18" x14ac:dyDescent="0.25">
      <c r="A65" s="116" t="str">
        <f>VLOOKUP(E65,'LISTADO ATM'!$A$2:$C$898,3,0)</f>
        <v>SUR</v>
      </c>
      <c r="B65" s="137" t="s">
        <v>2624</v>
      </c>
      <c r="C65" s="110">
        <v>44371.689409722225</v>
      </c>
      <c r="D65" s="110" t="s">
        <v>2449</v>
      </c>
      <c r="E65" s="133">
        <v>252</v>
      </c>
      <c r="F65" s="116" t="str">
        <f>VLOOKUP(E65,VIP!$A$2:$O13928,2,0)</f>
        <v>DRBR252</v>
      </c>
      <c r="G65" s="116" t="str">
        <f>VLOOKUP(E65,'LISTADO ATM'!$A$2:$B$897,2,0)</f>
        <v xml:space="preserve">ATM Banco Agrícola (Barahona) </v>
      </c>
      <c r="H65" s="116" t="str">
        <f>VLOOKUP(E65,VIP!$A$2:$O18889,7,FALSE)</f>
        <v>Si</v>
      </c>
      <c r="I65" s="116" t="str">
        <f>VLOOKUP(E65,VIP!$A$2:$O10854,8,FALSE)</f>
        <v>Si</v>
      </c>
      <c r="J65" s="116" t="str">
        <f>VLOOKUP(E65,VIP!$A$2:$O10804,8,FALSE)</f>
        <v>Si</v>
      </c>
      <c r="K65" s="116" t="str">
        <f>VLOOKUP(E65,VIP!$A$2:$O14378,6,0)</f>
        <v>NO</v>
      </c>
      <c r="L65" s="141" t="s">
        <v>2418</v>
      </c>
      <c r="M65" s="154" t="s">
        <v>2550</v>
      </c>
      <c r="N65" s="109" t="s">
        <v>2453</v>
      </c>
      <c r="O65" s="116" t="s">
        <v>2454</v>
      </c>
      <c r="P65" s="116"/>
      <c r="Q65" s="154" t="s">
        <v>2757</v>
      </c>
    </row>
    <row r="66" spans="1:17" s="117" customFormat="1" ht="18" x14ac:dyDescent="0.25">
      <c r="A66" s="116" t="str">
        <f>VLOOKUP(E66,'LISTADO ATM'!$A$2:$C$898,3,0)</f>
        <v>ESTE</v>
      </c>
      <c r="B66" s="137" t="s">
        <v>2618</v>
      </c>
      <c r="C66" s="110">
        <v>44371.706747685188</v>
      </c>
      <c r="D66" s="110" t="s">
        <v>2470</v>
      </c>
      <c r="E66" s="133">
        <v>268</v>
      </c>
      <c r="F66" s="116" t="str">
        <f>VLOOKUP(E66,VIP!$A$2:$O13921,2,0)</f>
        <v>DRBR268</v>
      </c>
      <c r="G66" s="116" t="str">
        <f>VLOOKUP(E66,'LISTADO ATM'!$A$2:$B$897,2,0)</f>
        <v xml:space="preserve">ATM Autobanco La Altagracia (Higuey) </v>
      </c>
      <c r="H66" s="116" t="str">
        <f>VLOOKUP(E66,VIP!$A$2:$O18882,7,FALSE)</f>
        <v>Si</v>
      </c>
      <c r="I66" s="116" t="str">
        <f>VLOOKUP(E66,VIP!$A$2:$O10847,8,FALSE)</f>
        <v>Si</v>
      </c>
      <c r="J66" s="116" t="str">
        <f>VLOOKUP(E66,VIP!$A$2:$O10797,8,FALSE)</f>
        <v>Si</v>
      </c>
      <c r="K66" s="116" t="str">
        <f>VLOOKUP(E66,VIP!$A$2:$O14371,6,0)</f>
        <v>NO</v>
      </c>
      <c r="L66" s="141" t="s">
        <v>2418</v>
      </c>
      <c r="M66" s="154" t="s">
        <v>2550</v>
      </c>
      <c r="N66" s="109" t="s">
        <v>2453</v>
      </c>
      <c r="O66" s="116" t="s">
        <v>2586</v>
      </c>
      <c r="P66" s="116"/>
      <c r="Q66" s="154" t="s">
        <v>2755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2625</v>
      </c>
      <c r="C67" s="110">
        <v>44371.688171296293</v>
      </c>
      <c r="D67" s="110" t="s">
        <v>2470</v>
      </c>
      <c r="E67" s="133">
        <v>347</v>
      </c>
      <c r="F67" s="116" t="str">
        <f>VLOOKUP(E67,VIP!$A$2:$O13929,2,0)</f>
        <v>DRBR347</v>
      </c>
      <c r="G67" s="116" t="str">
        <f>VLOOKUP(E67,'LISTADO ATM'!$A$2:$B$897,2,0)</f>
        <v>ATM Patio de Colombia</v>
      </c>
      <c r="H67" s="116" t="str">
        <f>VLOOKUP(E67,VIP!$A$2:$O18890,7,FALSE)</f>
        <v>N/A</v>
      </c>
      <c r="I67" s="116" t="str">
        <f>VLOOKUP(E67,VIP!$A$2:$O10855,8,FALSE)</f>
        <v>N/A</v>
      </c>
      <c r="J67" s="116" t="str">
        <f>VLOOKUP(E67,VIP!$A$2:$O10805,8,FALSE)</f>
        <v>N/A</v>
      </c>
      <c r="K67" s="116" t="str">
        <f>VLOOKUP(E67,VIP!$A$2:$O14379,6,0)</f>
        <v>N/A</v>
      </c>
      <c r="L67" s="141" t="s">
        <v>2418</v>
      </c>
      <c r="M67" s="154" t="s">
        <v>2550</v>
      </c>
      <c r="N67" s="109" t="s">
        <v>2453</v>
      </c>
      <c r="O67" s="116" t="s">
        <v>2586</v>
      </c>
      <c r="P67" s="116"/>
      <c r="Q67" s="154" t="s">
        <v>2756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2620</v>
      </c>
      <c r="C68" s="110">
        <v>44371.704444444447</v>
      </c>
      <c r="D68" s="110" t="s">
        <v>2470</v>
      </c>
      <c r="E68" s="133">
        <v>354</v>
      </c>
      <c r="F68" s="116" t="str">
        <f>VLOOKUP(E68,VIP!$A$2:$O13923,2,0)</f>
        <v>DRBR354</v>
      </c>
      <c r="G68" s="116" t="str">
        <f>VLOOKUP(E68,'LISTADO ATM'!$A$2:$B$897,2,0)</f>
        <v xml:space="preserve">ATM Oficina Núñez de Cáceres II </v>
      </c>
      <c r="H68" s="116" t="str">
        <f>VLOOKUP(E68,VIP!$A$2:$O18884,7,FALSE)</f>
        <v>Si</v>
      </c>
      <c r="I68" s="116" t="str">
        <f>VLOOKUP(E68,VIP!$A$2:$O10849,8,FALSE)</f>
        <v>Si</v>
      </c>
      <c r="J68" s="116" t="str">
        <f>VLOOKUP(E68,VIP!$A$2:$O10799,8,FALSE)</f>
        <v>Si</v>
      </c>
      <c r="K68" s="116" t="str">
        <f>VLOOKUP(E68,VIP!$A$2:$O14373,6,0)</f>
        <v>NO</v>
      </c>
      <c r="L68" s="141" t="s">
        <v>2418</v>
      </c>
      <c r="M68" s="154" t="s">
        <v>2550</v>
      </c>
      <c r="N68" s="109" t="s">
        <v>2453</v>
      </c>
      <c r="O68" s="116" t="s">
        <v>2586</v>
      </c>
      <c r="P68" s="116"/>
      <c r="Q68" s="154" t="s">
        <v>2819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2627</v>
      </c>
      <c r="C69" s="110">
        <v>44371.638749999998</v>
      </c>
      <c r="D69" s="110" t="s">
        <v>2449</v>
      </c>
      <c r="E69" s="133">
        <v>363</v>
      </c>
      <c r="F69" s="116" t="str">
        <f>VLOOKUP(E69,VIP!$A$2:$O13934,2,0)</f>
        <v>DRBR363</v>
      </c>
      <c r="G69" s="116" t="str">
        <f>VLOOKUP(E69,'LISTADO ATM'!$A$2:$B$897,2,0)</f>
        <v>ATM Sirena Villa Mella</v>
      </c>
      <c r="H69" s="116" t="str">
        <f>VLOOKUP(E69,VIP!$A$2:$O18895,7,FALSE)</f>
        <v>N/A</v>
      </c>
      <c r="I69" s="116" t="str">
        <f>VLOOKUP(E69,VIP!$A$2:$O10860,8,FALSE)</f>
        <v>N/A</v>
      </c>
      <c r="J69" s="116" t="str">
        <f>VLOOKUP(E69,VIP!$A$2:$O10810,8,FALSE)</f>
        <v>N/A</v>
      </c>
      <c r="K69" s="116" t="str">
        <f>VLOOKUP(E69,VIP!$A$2:$O14384,6,0)</f>
        <v>N/A</v>
      </c>
      <c r="L69" s="141" t="s">
        <v>2418</v>
      </c>
      <c r="M69" s="154" t="s">
        <v>2550</v>
      </c>
      <c r="N69" s="109" t="s">
        <v>2453</v>
      </c>
      <c r="O69" s="116" t="s">
        <v>2454</v>
      </c>
      <c r="P69" s="116"/>
      <c r="Q69" s="154" t="s">
        <v>2820</v>
      </c>
    </row>
    <row r="70" spans="1:17" s="117" customFormat="1" ht="18" x14ac:dyDescent="0.25">
      <c r="A70" s="116" t="str">
        <f>VLOOKUP(E70,'LISTADO ATM'!$A$2:$C$898,3,0)</f>
        <v>ESTE</v>
      </c>
      <c r="B70" s="137" t="s">
        <v>2610</v>
      </c>
      <c r="C70" s="110">
        <v>44371.476342592592</v>
      </c>
      <c r="D70" s="110" t="s">
        <v>2449</v>
      </c>
      <c r="E70" s="133">
        <v>399</v>
      </c>
      <c r="F70" s="116" t="str">
        <f>VLOOKUP(E70,VIP!$A$2:$O13950,2,0)</f>
        <v>DRBR399</v>
      </c>
      <c r="G70" s="116" t="str">
        <f>VLOOKUP(E70,'LISTADO ATM'!$A$2:$B$897,2,0)</f>
        <v xml:space="preserve">ATM Oficina La Romana II </v>
      </c>
      <c r="H70" s="116" t="str">
        <f>VLOOKUP(E70,VIP!$A$2:$O18911,7,FALSE)</f>
        <v>Si</v>
      </c>
      <c r="I70" s="116" t="str">
        <f>VLOOKUP(E70,VIP!$A$2:$O10876,8,FALSE)</f>
        <v>Si</v>
      </c>
      <c r="J70" s="116" t="str">
        <f>VLOOKUP(E70,VIP!$A$2:$O10826,8,FALSE)</f>
        <v>Si</v>
      </c>
      <c r="K70" s="116" t="str">
        <f>VLOOKUP(E70,VIP!$A$2:$O14400,6,0)</f>
        <v>NO</v>
      </c>
      <c r="L70" s="141" t="s">
        <v>2418</v>
      </c>
      <c r="M70" s="154" t="s">
        <v>2550</v>
      </c>
      <c r="N70" s="109" t="s">
        <v>2453</v>
      </c>
      <c r="O70" s="116" t="s">
        <v>2454</v>
      </c>
      <c r="P70" s="116"/>
      <c r="Q70" s="154" t="s">
        <v>2756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2670</v>
      </c>
      <c r="C71" s="110">
        <v>44372.061909722222</v>
      </c>
      <c r="D71" s="110" t="s">
        <v>2449</v>
      </c>
      <c r="E71" s="133">
        <v>461</v>
      </c>
      <c r="F71" s="116" t="str">
        <f>VLOOKUP(E71,VIP!$A$2:$O13926,2,0)</f>
        <v>DRBR461</v>
      </c>
      <c r="G71" s="116" t="str">
        <f>VLOOKUP(E71,'LISTADO ATM'!$A$2:$B$897,2,0)</f>
        <v xml:space="preserve">ATM Autobanco Sarasota I </v>
      </c>
      <c r="H71" s="116" t="str">
        <f>VLOOKUP(E71,VIP!$A$2:$O18887,7,FALSE)</f>
        <v>Si</v>
      </c>
      <c r="I71" s="116" t="str">
        <f>VLOOKUP(E71,VIP!$A$2:$O10852,8,FALSE)</f>
        <v>Si</v>
      </c>
      <c r="J71" s="116" t="str">
        <f>VLOOKUP(E71,VIP!$A$2:$O10802,8,FALSE)</f>
        <v>Si</v>
      </c>
      <c r="K71" s="116" t="str">
        <f>VLOOKUP(E71,VIP!$A$2:$O14376,6,0)</f>
        <v>SI</v>
      </c>
      <c r="L71" s="141" t="s">
        <v>2418</v>
      </c>
      <c r="M71" s="154" t="s">
        <v>2550</v>
      </c>
      <c r="N71" s="109" t="s">
        <v>2453</v>
      </c>
      <c r="O71" s="116" t="s">
        <v>2454</v>
      </c>
      <c r="P71" s="116"/>
      <c r="Q71" s="154" t="s">
        <v>2756</v>
      </c>
    </row>
    <row r="72" spans="1:17" s="117" customFormat="1" ht="18" x14ac:dyDescent="0.25">
      <c r="A72" s="116" t="str">
        <f>VLOOKUP(E72,'LISTADO ATM'!$A$2:$C$898,3,0)</f>
        <v>ESTE</v>
      </c>
      <c r="B72" s="137" t="s">
        <v>2632</v>
      </c>
      <c r="C72" s="110">
        <v>44371.778275462966</v>
      </c>
      <c r="D72" s="110" t="s">
        <v>2449</v>
      </c>
      <c r="E72" s="133">
        <v>480</v>
      </c>
      <c r="F72" s="116" t="str">
        <f>VLOOKUP(E72,VIP!$A$2:$O13924,2,0)</f>
        <v>DRBR480</v>
      </c>
      <c r="G72" s="116" t="str">
        <f>VLOOKUP(E72,'LISTADO ATM'!$A$2:$B$897,2,0)</f>
        <v>ATM UNP Farmaconal Higuey</v>
      </c>
      <c r="H72" s="116" t="str">
        <f>VLOOKUP(E72,VIP!$A$2:$O18885,7,FALSE)</f>
        <v>N/A</v>
      </c>
      <c r="I72" s="116" t="str">
        <f>VLOOKUP(E72,VIP!$A$2:$O10850,8,FALSE)</f>
        <v>N/A</v>
      </c>
      <c r="J72" s="116" t="str">
        <f>VLOOKUP(E72,VIP!$A$2:$O10800,8,FALSE)</f>
        <v>N/A</v>
      </c>
      <c r="K72" s="116" t="str">
        <f>VLOOKUP(E72,VIP!$A$2:$O14374,6,0)</f>
        <v>N/A</v>
      </c>
      <c r="L72" s="141" t="s">
        <v>2418</v>
      </c>
      <c r="M72" s="154" t="s">
        <v>2550</v>
      </c>
      <c r="N72" s="109" t="s">
        <v>2453</v>
      </c>
      <c r="O72" s="116" t="s">
        <v>2454</v>
      </c>
      <c r="P72" s="116"/>
      <c r="Q72" s="154" t="s">
        <v>2820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2730</v>
      </c>
      <c r="C73" s="110">
        <v>44372.35015046296</v>
      </c>
      <c r="D73" s="110" t="s">
        <v>2449</v>
      </c>
      <c r="E73" s="133">
        <v>486</v>
      </c>
      <c r="F73" s="116" t="str">
        <f>VLOOKUP(E73,VIP!$A$2:$O13968,2,0)</f>
        <v>DRBR486</v>
      </c>
      <c r="G73" s="116" t="str">
        <f>VLOOKUP(E73,'LISTADO ATM'!$A$2:$B$897,2,0)</f>
        <v xml:space="preserve">ATM Olé La Caleta </v>
      </c>
      <c r="H73" s="116" t="str">
        <f>VLOOKUP(E73,VIP!$A$2:$O18929,7,FALSE)</f>
        <v>Si</v>
      </c>
      <c r="I73" s="116" t="str">
        <f>VLOOKUP(E73,VIP!$A$2:$O10894,8,FALSE)</f>
        <v>Si</v>
      </c>
      <c r="J73" s="116" t="str">
        <f>VLOOKUP(E73,VIP!$A$2:$O10844,8,FALSE)</f>
        <v>Si</v>
      </c>
      <c r="K73" s="116" t="str">
        <f>VLOOKUP(E73,VIP!$A$2:$O14418,6,0)</f>
        <v>NO</v>
      </c>
      <c r="L73" s="141" t="s">
        <v>2418</v>
      </c>
      <c r="M73" s="154" t="s">
        <v>2550</v>
      </c>
      <c r="N73" s="109" t="s">
        <v>2453</v>
      </c>
      <c r="O73" s="116" t="s">
        <v>2454</v>
      </c>
      <c r="P73" s="116"/>
      <c r="Q73" s="154" t="s">
        <v>2820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2665</v>
      </c>
      <c r="C74" s="110">
        <v>44371.78496527778</v>
      </c>
      <c r="D74" s="110" t="s">
        <v>2470</v>
      </c>
      <c r="E74" s="133">
        <v>516</v>
      </c>
      <c r="F74" s="116" t="str">
        <f>VLOOKUP(E74,VIP!$A$2:$O13944,2,0)</f>
        <v>DRBR516</v>
      </c>
      <c r="G74" s="116" t="str">
        <f>VLOOKUP(E74,'LISTADO ATM'!$A$2:$B$897,2,0)</f>
        <v xml:space="preserve">ATM Oficina Gascue </v>
      </c>
      <c r="H74" s="116" t="str">
        <f>VLOOKUP(E74,VIP!$A$2:$O18905,7,FALSE)</f>
        <v>Si</v>
      </c>
      <c r="I74" s="116" t="str">
        <f>VLOOKUP(E74,VIP!$A$2:$O10870,8,FALSE)</f>
        <v>Si</v>
      </c>
      <c r="J74" s="116" t="str">
        <f>VLOOKUP(E74,VIP!$A$2:$O10820,8,FALSE)</f>
        <v>Si</v>
      </c>
      <c r="K74" s="116" t="str">
        <f>VLOOKUP(E74,VIP!$A$2:$O14394,6,0)</f>
        <v>SI</v>
      </c>
      <c r="L74" s="141" t="s">
        <v>2418</v>
      </c>
      <c r="M74" s="154" t="s">
        <v>2550</v>
      </c>
      <c r="N74" s="109" t="s">
        <v>2453</v>
      </c>
      <c r="O74" s="116" t="s">
        <v>2586</v>
      </c>
      <c r="P74" s="116"/>
      <c r="Q74" s="154" t="s">
        <v>2816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2685</v>
      </c>
      <c r="C75" s="110">
        <v>44372.298182870371</v>
      </c>
      <c r="D75" s="110" t="s">
        <v>2470</v>
      </c>
      <c r="E75" s="133">
        <v>527</v>
      </c>
      <c r="F75" s="116" t="str">
        <f>VLOOKUP(E75,VIP!$A$2:$O13945,2,0)</f>
        <v>DRBR527</v>
      </c>
      <c r="G75" s="116" t="str">
        <f>VLOOKUP(E75,'LISTADO ATM'!$A$2:$B$897,2,0)</f>
        <v>ATM Oficina Zona Oriental II</v>
      </c>
      <c r="H75" s="116" t="str">
        <f>VLOOKUP(E75,VIP!$A$2:$O18906,7,FALSE)</f>
        <v>Si</v>
      </c>
      <c r="I75" s="116" t="str">
        <f>VLOOKUP(E75,VIP!$A$2:$O10871,8,FALSE)</f>
        <v>Si</v>
      </c>
      <c r="J75" s="116" t="str">
        <f>VLOOKUP(E75,VIP!$A$2:$O10821,8,FALSE)</f>
        <v>Si</v>
      </c>
      <c r="K75" s="116" t="str">
        <f>VLOOKUP(E75,VIP!$A$2:$O14395,6,0)</f>
        <v>SI</v>
      </c>
      <c r="L75" s="141" t="s">
        <v>2418</v>
      </c>
      <c r="M75" s="154" t="s">
        <v>2550</v>
      </c>
      <c r="N75" s="109" t="s">
        <v>2453</v>
      </c>
      <c r="O75" s="116" t="s">
        <v>2591</v>
      </c>
      <c r="P75" s="116"/>
      <c r="Q75" s="154" t="s">
        <v>2821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2731</v>
      </c>
      <c r="C76" s="110">
        <v>44372.346365740741</v>
      </c>
      <c r="D76" s="110" t="s">
        <v>2470</v>
      </c>
      <c r="E76" s="133">
        <v>554</v>
      </c>
      <c r="F76" s="116" t="str">
        <f>VLOOKUP(E76,VIP!$A$2:$O13969,2,0)</f>
        <v>DRBR011</v>
      </c>
      <c r="G76" s="116" t="str">
        <f>VLOOKUP(E76,'LISTADO ATM'!$A$2:$B$897,2,0)</f>
        <v xml:space="preserve">ATM Oficina Isabel La Católica I </v>
      </c>
      <c r="H76" s="116" t="str">
        <f>VLOOKUP(E76,VIP!$A$2:$O18930,7,FALSE)</f>
        <v>Si</v>
      </c>
      <c r="I76" s="116" t="str">
        <f>VLOOKUP(E76,VIP!$A$2:$O10895,8,FALSE)</f>
        <v>Si</v>
      </c>
      <c r="J76" s="116" t="str">
        <f>VLOOKUP(E76,VIP!$A$2:$O10845,8,FALSE)</f>
        <v>Si</v>
      </c>
      <c r="K76" s="116" t="str">
        <f>VLOOKUP(E76,VIP!$A$2:$O14419,6,0)</f>
        <v>NO</v>
      </c>
      <c r="L76" s="141" t="s">
        <v>2418</v>
      </c>
      <c r="M76" s="154" t="s">
        <v>2550</v>
      </c>
      <c r="N76" s="109" t="s">
        <v>2453</v>
      </c>
      <c r="O76" s="116" t="s">
        <v>2471</v>
      </c>
      <c r="P76" s="116"/>
      <c r="Q76" s="154" t="s">
        <v>2755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2806</v>
      </c>
      <c r="C77" s="110">
        <v>44372.456793981481</v>
      </c>
      <c r="D77" s="110" t="s">
        <v>2470</v>
      </c>
      <c r="E77" s="133">
        <v>589</v>
      </c>
      <c r="F77" s="116" t="str">
        <f>VLOOKUP(E77,VIP!$A$2:$O13951,2,0)</f>
        <v>DRBR23E</v>
      </c>
      <c r="G77" s="116" t="str">
        <f>VLOOKUP(E77,'LISTADO ATM'!$A$2:$B$897,2,0)</f>
        <v xml:space="preserve">ATM S/M Bravo San Vicente de Paul </v>
      </c>
      <c r="H77" s="116" t="str">
        <f>VLOOKUP(E77,VIP!$A$2:$O18912,7,FALSE)</f>
        <v>Si</v>
      </c>
      <c r="I77" s="116" t="str">
        <f>VLOOKUP(E77,VIP!$A$2:$O10877,8,FALSE)</f>
        <v>No</v>
      </c>
      <c r="J77" s="116" t="str">
        <f>VLOOKUP(E77,VIP!$A$2:$O10827,8,FALSE)</f>
        <v>No</v>
      </c>
      <c r="K77" s="116" t="str">
        <f>VLOOKUP(E77,VIP!$A$2:$O14401,6,0)</f>
        <v>NO</v>
      </c>
      <c r="L77" s="141" t="s">
        <v>2418</v>
      </c>
      <c r="M77" s="154" t="s">
        <v>2550</v>
      </c>
      <c r="N77" s="109" t="s">
        <v>2453</v>
      </c>
      <c r="O77" s="116" t="s">
        <v>2471</v>
      </c>
      <c r="P77" s="116"/>
      <c r="Q77" s="154" t="s">
        <v>2804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2805</v>
      </c>
      <c r="C78" s="110">
        <v>44372.478634259256</v>
      </c>
      <c r="D78" s="110" t="s">
        <v>2470</v>
      </c>
      <c r="E78" s="133">
        <v>603</v>
      </c>
      <c r="F78" s="116" t="str">
        <f>VLOOKUP(E78,VIP!$A$2:$O13950,2,0)</f>
        <v>DRBR126</v>
      </c>
      <c r="G78" s="116" t="str">
        <f>VLOOKUP(E78,'LISTADO ATM'!$A$2:$B$897,2,0)</f>
        <v xml:space="preserve">ATM Zona Franca (Santiago) II </v>
      </c>
      <c r="H78" s="116" t="str">
        <f>VLOOKUP(E78,VIP!$A$2:$O18911,7,FALSE)</f>
        <v>Si</v>
      </c>
      <c r="I78" s="116" t="str">
        <f>VLOOKUP(E78,VIP!$A$2:$O10876,8,FALSE)</f>
        <v>Si</v>
      </c>
      <c r="J78" s="116" t="str">
        <f>VLOOKUP(E78,VIP!$A$2:$O10826,8,FALSE)</f>
        <v>Si</v>
      </c>
      <c r="K78" s="116" t="str">
        <f>VLOOKUP(E78,VIP!$A$2:$O14400,6,0)</f>
        <v>NO</v>
      </c>
      <c r="L78" s="141" t="s">
        <v>2418</v>
      </c>
      <c r="M78" s="154" t="s">
        <v>2550</v>
      </c>
      <c r="N78" s="109" t="s">
        <v>2453</v>
      </c>
      <c r="O78" s="116" t="s">
        <v>2711</v>
      </c>
      <c r="P78" s="116"/>
      <c r="Q78" s="154" t="s">
        <v>2804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2710</v>
      </c>
      <c r="C79" s="110">
        <v>44372.427083333336</v>
      </c>
      <c r="D79" s="110" t="s">
        <v>2588</v>
      </c>
      <c r="E79" s="133">
        <v>606</v>
      </c>
      <c r="F79" s="116" t="str">
        <f>VLOOKUP(E79,VIP!$A$2:$O13950,2,0)</f>
        <v>DRBR704</v>
      </c>
      <c r="G79" s="116" t="str">
        <f>VLOOKUP(E79,'LISTADO ATM'!$A$2:$B$897,2,0)</f>
        <v xml:space="preserve">ATM UNP Manolo Tavarez Justo </v>
      </c>
      <c r="H79" s="116" t="str">
        <f>VLOOKUP(E79,VIP!$A$2:$O18911,7,FALSE)</f>
        <v>Si</v>
      </c>
      <c r="I79" s="116" t="str">
        <f>VLOOKUP(E79,VIP!$A$2:$O10876,8,FALSE)</f>
        <v>Si</v>
      </c>
      <c r="J79" s="116" t="str">
        <f>VLOOKUP(E79,VIP!$A$2:$O10826,8,FALSE)</f>
        <v>Si</v>
      </c>
      <c r="K79" s="116" t="str">
        <f>VLOOKUP(E79,VIP!$A$2:$O14400,6,0)</f>
        <v>NO</v>
      </c>
      <c r="L79" s="141" t="s">
        <v>2418</v>
      </c>
      <c r="M79" s="154" t="s">
        <v>2550</v>
      </c>
      <c r="N79" s="109" t="s">
        <v>2453</v>
      </c>
      <c r="O79" s="116" t="s">
        <v>2711</v>
      </c>
      <c r="P79" s="116"/>
      <c r="Q79" s="154" t="s">
        <v>2820</v>
      </c>
    </row>
    <row r="80" spans="1:17" ht="18" x14ac:dyDescent="0.25">
      <c r="A80" s="116" t="str">
        <f>VLOOKUP(E80,'LISTADO ATM'!$A$2:$C$898,3,0)</f>
        <v>ESTE</v>
      </c>
      <c r="B80" s="137" t="s">
        <v>2631</v>
      </c>
      <c r="C80" s="110">
        <v>44371.779386574075</v>
      </c>
      <c r="D80" s="110" t="s">
        <v>2449</v>
      </c>
      <c r="E80" s="133">
        <v>609</v>
      </c>
      <c r="F80" s="116" t="str">
        <f>VLOOKUP(E80,VIP!$A$2:$O13923,2,0)</f>
        <v>DRBR120</v>
      </c>
      <c r="G80" s="116" t="str">
        <f>VLOOKUP(E80,'LISTADO ATM'!$A$2:$B$897,2,0)</f>
        <v xml:space="preserve">ATM S/M Jumbo (San Pedro) </v>
      </c>
      <c r="H80" s="116" t="str">
        <f>VLOOKUP(E80,VIP!$A$2:$O18884,7,FALSE)</f>
        <v>Si</v>
      </c>
      <c r="I80" s="116" t="str">
        <f>VLOOKUP(E80,VIP!$A$2:$O10849,8,FALSE)</f>
        <v>Si</v>
      </c>
      <c r="J80" s="116" t="str">
        <f>VLOOKUP(E80,VIP!$A$2:$O10799,8,FALSE)</f>
        <v>Si</v>
      </c>
      <c r="K80" s="116" t="str">
        <f>VLOOKUP(E80,VIP!$A$2:$O14373,6,0)</f>
        <v>NO</v>
      </c>
      <c r="L80" s="141" t="s">
        <v>2418</v>
      </c>
      <c r="M80" s="154" t="s">
        <v>2550</v>
      </c>
      <c r="N80" s="109" t="s">
        <v>2453</v>
      </c>
      <c r="O80" s="116" t="s">
        <v>2454</v>
      </c>
      <c r="P80" s="116"/>
      <c r="Q80" s="154" t="s">
        <v>2748</v>
      </c>
    </row>
    <row r="81" spans="1:23" ht="18" x14ac:dyDescent="0.25">
      <c r="A81" s="116" t="str">
        <f>VLOOKUP(E81,'LISTADO ATM'!$A$2:$C$898,3,0)</f>
        <v>DISTRITO NACIONAL</v>
      </c>
      <c r="B81" s="137" t="s">
        <v>2623</v>
      </c>
      <c r="C81" s="110">
        <v>44371.690555555557</v>
      </c>
      <c r="D81" s="110" t="s">
        <v>2449</v>
      </c>
      <c r="E81" s="133">
        <v>627</v>
      </c>
      <c r="F81" s="116" t="str">
        <f>VLOOKUP(E81,VIP!$A$2:$O13927,2,0)</f>
        <v>DRBR163</v>
      </c>
      <c r="G81" s="116" t="str">
        <f>VLOOKUP(E81,'LISTADO ATM'!$A$2:$B$897,2,0)</f>
        <v xml:space="preserve">ATM CAASD </v>
      </c>
      <c r="H81" s="116" t="str">
        <f>VLOOKUP(E81,VIP!$A$2:$O18888,7,FALSE)</f>
        <v>Si</v>
      </c>
      <c r="I81" s="116" t="str">
        <f>VLOOKUP(E81,VIP!$A$2:$O10853,8,FALSE)</f>
        <v>Si</v>
      </c>
      <c r="J81" s="116" t="str">
        <f>VLOOKUP(E81,VIP!$A$2:$O10803,8,FALSE)</f>
        <v>Si</v>
      </c>
      <c r="K81" s="116" t="str">
        <f>VLOOKUP(E81,VIP!$A$2:$O14377,6,0)</f>
        <v>NO</v>
      </c>
      <c r="L81" s="141" t="s">
        <v>2418</v>
      </c>
      <c r="M81" s="154" t="s">
        <v>2550</v>
      </c>
      <c r="N81" s="109" t="s">
        <v>2453</v>
      </c>
      <c r="O81" s="116" t="s">
        <v>2454</v>
      </c>
      <c r="P81" s="116"/>
      <c r="Q81" s="154" t="s">
        <v>2820</v>
      </c>
    </row>
    <row r="82" spans="1:23" ht="18" x14ac:dyDescent="0.25">
      <c r="A82" s="116" t="str">
        <f>VLOOKUP(E82,'LISTADO ATM'!$A$2:$C$898,3,0)</f>
        <v>NORTE</v>
      </c>
      <c r="B82" s="137" t="s">
        <v>2728</v>
      </c>
      <c r="C82" s="110">
        <v>44372.35833333333</v>
      </c>
      <c r="D82" s="110" t="s">
        <v>2470</v>
      </c>
      <c r="E82" s="133">
        <v>649</v>
      </c>
      <c r="F82" s="116" t="str">
        <f>VLOOKUP(E82,VIP!$A$2:$O13966,2,0)</f>
        <v>DRBR649</v>
      </c>
      <c r="G82" s="116" t="str">
        <f>VLOOKUP(E82,'LISTADO ATM'!$A$2:$B$897,2,0)</f>
        <v xml:space="preserve">ATM Oficina Galería 56 (San Francisco de Macorís) </v>
      </c>
      <c r="H82" s="116" t="str">
        <f>VLOOKUP(E82,VIP!$A$2:$O18927,7,FALSE)</f>
        <v>Si</v>
      </c>
      <c r="I82" s="116" t="str">
        <f>VLOOKUP(E82,VIP!$A$2:$O10892,8,FALSE)</f>
        <v>Si</v>
      </c>
      <c r="J82" s="116" t="str">
        <f>VLOOKUP(E82,VIP!$A$2:$O10842,8,FALSE)</f>
        <v>Si</v>
      </c>
      <c r="K82" s="116" t="str">
        <f>VLOOKUP(E82,VIP!$A$2:$O14416,6,0)</f>
        <v>SI</v>
      </c>
      <c r="L82" s="141" t="s">
        <v>2418</v>
      </c>
      <c r="M82" s="154" t="s">
        <v>2550</v>
      </c>
      <c r="N82" s="109" t="s">
        <v>2453</v>
      </c>
      <c r="O82" s="116" t="s">
        <v>2471</v>
      </c>
      <c r="P82" s="116"/>
      <c r="Q82" s="154" t="s">
        <v>2754</v>
      </c>
    </row>
    <row r="83" spans="1:23" ht="18" x14ac:dyDescent="0.25">
      <c r="A83" s="116" t="str">
        <f>VLOOKUP(E83,'LISTADO ATM'!$A$2:$C$898,3,0)</f>
        <v>DISTRITO NACIONAL</v>
      </c>
      <c r="B83" s="137" t="s">
        <v>2723</v>
      </c>
      <c r="C83" s="110">
        <v>44372.378333333334</v>
      </c>
      <c r="D83" s="110" t="s">
        <v>2449</v>
      </c>
      <c r="E83" s="133">
        <v>697</v>
      </c>
      <c r="F83" s="116" t="str">
        <f>VLOOKUP(E83,VIP!$A$2:$O13962,2,0)</f>
        <v>DRBR697</v>
      </c>
      <c r="G83" s="116" t="str">
        <f>VLOOKUP(E83,'LISTADO ATM'!$A$2:$B$897,2,0)</f>
        <v>ATM Hipermercado Olé Ciudad Juan Bosch</v>
      </c>
      <c r="H83" s="116" t="str">
        <f>VLOOKUP(E83,VIP!$A$2:$O18923,7,FALSE)</f>
        <v>Si</v>
      </c>
      <c r="I83" s="116" t="str">
        <f>VLOOKUP(E83,VIP!$A$2:$O10888,8,FALSE)</f>
        <v>Si</v>
      </c>
      <c r="J83" s="116" t="str">
        <f>VLOOKUP(E83,VIP!$A$2:$O10838,8,FALSE)</f>
        <v>Si</v>
      </c>
      <c r="K83" s="116" t="str">
        <f>VLOOKUP(E83,VIP!$A$2:$O14412,6,0)</f>
        <v>NO</v>
      </c>
      <c r="L83" s="141" t="s">
        <v>2418</v>
      </c>
      <c r="M83" s="154" t="s">
        <v>2550</v>
      </c>
      <c r="N83" s="109" t="s">
        <v>2453</v>
      </c>
      <c r="O83" s="116" t="s">
        <v>2454</v>
      </c>
      <c r="P83" s="116"/>
      <c r="Q83" s="154" t="s">
        <v>2815</v>
      </c>
    </row>
    <row r="84" spans="1:23" ht="18" x14ac:dyDescent="0.25">
      <c r="A84" s="116" t="str">
        <f>VLOOKUP(E84,'LISTADO ATM'!$A$2:$C$898,3,0)</f>
        <v>DISTRITO NACIONAL</v>
      </c>
      <c r="B84" s="137" t="s">
        <v>2684</v>
      </c>
      <c r="C84" s="110">
        <v>44372.299664351849</v>
      </c>
      <c r="D84" s="110" t="s">
        <v>2449</v>
      </c>
      <c r="E84" s="133">
        <v>713</v>
      </c>
      <c r="F84" s="116" t="str">
        <f>VLOOKUP(E84,VIP!$A$2:$O13944,2,0)</f>
        <v>DRBR016</v>
      </c>
      <c r="G84" s="116" t="str">
        <f>VLOOKUP(E84,'LISTADO ATM'!$A$2:$B$897,2,0)</f>
        <v xml:space="preserve">ATM Oficina Las Américas </v>
      </c>
      <c r="H84" s="116" t="str">
        <f>VLOOKUP(E84,VIP!$A$2:$O18905,7,FALSE)</f>
        <v>Si</v>
      </c>
      <c r="I84" s="116" t="str">
        <f>VLOOKUP(E84,VIP!$A$2:$O10870,8,FALSE)</f>
        <v>Si</v>
      </c>
      <c r="J84" s="116" t="str">
        <f>VLOOKUP(E84,VIP!$A$2:$O10820,8,FALSE)</f>
        <v>Si</v>
      </c>
      <c r="K84" s="116" t="str">
        <f>VLOOKUP(E84,VIP!$A$2:$O14394,6,0)</f>
        <v>NO</v>
      </c>
      <c r="L84" s="141" t="s">
        <v>2418</v>
      </c>
      <c r="M84" s="154" t="s">
        <v>2550</v>
      </c>
      <c r="N84" s="109" t="s">
        <v>2453</v>
      </c>
      <c r="O84" s="116" t="s">
        <v>2454</v>
      </c>
      <c r="P84" s="116"/>
      <c r="Q84" s="154" t="s">
        <v>2815</v>
      </c>
    </row>
    <row r="85" spans="1:23" ht="18" x14ac:dyDescent="0.25">
      <c r="A85" s="116" t="str">
        <f>VLOOKUP(E85,'LISTADO ATM'!$A$2:$C$898,3,0)</f>
        <v>DISTRITO NACIONAL</v>
      </c>
      <c r="B85" s="137" t="s">
        <v>2645</v>
      </c>
      <c r="C85" s="110">
        <v>44371.725578703707</v>
      </c>
      <c r="D85" s="110" t="s">
        <v>2449</v>
      </c>
      <c r="E85" s="133">
        <v>717</v>
      </c>
      <c r="F85" s="116" t="str">
        <f>VLOOKUP(E85,VIP!$A$2:$O13938,2,0)</f>
        <v>DRBR24K</v>
      </c>
      <c r="G85" s="116" t="str">
        <f>VLOOKUP(E85,'LISTADO ATM'!$A$2:$B$897,2,0)</f>
        <v xml:space="preserve">ATM Oficina Los Alcarrizos </v>
      </c>
      <c r="H85" s="116" t="str">
        <f>VLOOKUP(E85,VIP!$A$2:$O18899,7,FALSE)</f>
        <v>Si</v>
      </c>
      <c r="I85" s="116" t="str">
        <f>VLOOKUP(E85,VIP!$A$2:$O10864,8,FALSE)</f>
        <v>Si</v>
      </c>
      <c r="J85" s="116" t="str">
        <f>VLOOKUP(E85,VIP!$A$2:$O10814,8,FALSE)</f>
        <v>Si</v>
      </c>
      <c r="K85" s="116" t="str">
        <f>VLOOKUP(E85,VIP!$A$2:$O14388,6,0)</f>
        <v>SI</v>
      </c>
      <c r="L85" s="141" t="s">
        <v>2418</v>
      </c>
      <c r="M85" s="154" t="s">
        <v>2550</v>
      </c>
      <c r="N85" s="109" t="s">
        <v>2453</v>
      </c>
      <c r="O85" s="116" t="s">
        <v>2454</v>
      </c>
      <c r="P85" s="116"/>
      <c r="Q85" s="154" t="s">
        <v>2753</v>
      </c>
    </row>
    <row r="86" spans="1:23" ht="18" x14ac:dyDescent="0.25">
      <c r="A86" s="116" t="str">
        <f>VLOOKUP(E86,'LISTADO ATM'!$A$2:$C$898,3,0)</f>
        <v>DISTRITO NACIONAL</v>
      </c>
      <c r="B86" s="137" t="s">
        <v>2629</v>
      </c>
      <c r="C86" s="110">
        <v>44371.781898148147</v>
      </c>
      <c r="D86" s="110" t="s">
        <v>2449</v>
      </c>
      <c r="E86" s="133">
        <v>718</v>
      </c>
      <c r="F86" s="116" t="str">
        <f>VLOOKUP(E86,VIP!$A$2:$O13921,2,0)</f>
        <v>DRBR24Y</v>
      </c>
      <c r="G86" s="116" t="str">
        <f>VLOOKUP(E86,'LISTADO ATM'!$A$2:$B$897,2,0)</f>
        <v xml:space="preserve">ATM Feria Ganadera </v>
      </c>
      <c r="H86" s="116" t="str">
        <f>VLOOKUP(E86,VIP!$A$2:$O18882,7,FALSE)</f>
        <v>Si</v>
      </c>
      <c r="I86" s="116" t="str">
        <f>VLOOKUP(E86,VIP!$A$2:$O10847,8,FALSE)</f>
        <v>Si</v>
      </c>
      <c r="J86" s="116" t="str">
        <f>VLOOKUP(E86,VIP!$A$2:$O10797,8,FALSE)</f>
        <v>Si</v>
      </c>
      <c r="K86" s="116" t="str">
        <f>VLOOKUP(E86,VIP!$A$2:$O14371,6,0)</f>
        <v>NO</v>
      </c>
      <c r="L86" s="141" t="s">
        <v>2418</v>
      </c>
      <c r="M86" s="154" t="s">
        <v>2550</v>
      </c>
      <c r="N86" s="109" t="s">
        <v>2453</v>
      </c>
      <c r="O86" s="116" t="s">
        <v>2454</v>
      </c>
      <c r="P86" s="116"/>
      <c r="Q86" s="154" t="s">
        <v>2752</v>
      </c>
    </row>
    <row r="87" spans="1:23" ht="18" x14ac:dyDescent="0.25">
      <c r="A87" s="116" t="str">
        <f>VLOOKUP(E87,'LISTADO ATM'!$A$2:$C$898,3,0)</f>
        <v>DISTRITO NACIONAL</v>
      </c>
      <c r="B87" s="137" t="s">
        <v>2682</v>
      </c>
      <c r="C87" s="110">
        <v>44372.316655092596</v>
      </c>
      <c r="D87" s="110" t="s">
        <v>2470</v>
      </c>
      <c r="E87" s="133">
        <v>722</v>
      </c>
      <c r="F87" s="116" t="str">
        <f>VLOOKUP(E87,VIP!$A$2:$O13943,2,0)</f>
        <v>DRBR393</v>
      </c>
      <c r="G87" s="116" t="str">
        <f>VLOOKUP(E87,'LISTADO ATM'!$A$2:$B$897,2,0)</f>
        <v xml:space="preserve">ATM Oficina Charles de Gaulle III </v>
      </c>
      <c r="H87" s="116" t="str">
        <f>VLOOKUP(E87,VIP!$A$2:$O18904,7,FALSE)</f>
        <v>Si</v>
      </c>
      <c r="I87" s="116" t="str">
        <f>VLOOKUP(E87,VIP!$A$2:$O10869,8,FALSE)</f>
        <v>Si</v>
      </c>
      <c r="J87" s="116" t="str">
        <f>VLOOKUP(E87,VIP!$A$2:$O10819,8,FALSE)</f>
        <v>Si</v>
      </c>
      <c r="K87" s="116" t="str">
        <f>VLOOKUP(E87,VIP!$A$2:$O14393,6,0)</f>
        <v>SI</v>
      </c>
      <c r="L87" s="141" t="s">
        <v>2418</v>
      </c>
      <c r="M87" s="154" t="s">
        <v>2550</v>
      </c>
      <c r="N87" s="109" t="s">
        <v>2453</v>
      </c>
      <c r="O87" s="116" t="s">
        <v>2683</v>
      </c>
      <c r="P87" s="116"/>
      <c r="Q87" s="154" t="s">
        <v>2819</v>
      </c>
    </row>
    <row r="88" spans="1:23" ht="18" x14ac:dyDescent="0.25">
      <c r="A88" s="116" t="str">
        <f>VLOOKUP(E88,'LISTADO ATM'!$A$2:$C$898,3,0)</f>
        <v>NORTE</v>
      </c>
      <c r="B88" s="137" t="s">
        <v>2803</v>
      </c>
      <c r="C88" s="110">
        <v>44372.480173611111</v>
      </c>
      <c r="D88" s="110" t="s">
        <v>2588</v>
      </c>
      <c r="E88" s="133">
        <v>728</v>
      </c>
      <c r="F88" s="116" t="str">
        <f>VLOOKUP(E88,VIP!$A$2:$O13949,2,0)</f>
        <v>DRBR051</v>
      </c>
      <c r="G88" s="116" t="str">
        <f>VLOOKUP(E88,'LISTADO ATM'!$A$2:$B$897,2,0)</f>
        <v xml:space="preserve">ATM UNP La Vega Oficina Regional Norcentral </v>
      </c>
      <c r="H88" s="116" t="str">
        <f>VLOOKUP(E88,VIP!$A$2:$O18910,7,FALSE)</f>
        <v>Si</v>
      </c>
      <c r="I88" s="116" t="str">
        <f>VLOOKUP(E88,VIP!$A$2:$O10875,8,FALSE)</f>
        <v>Si</v>
      </c>
      <c r="J88" s="116" t="str">
        <f>VLOOKUP(E88,VIP!$A$2:$O10825,8,FALSE)</f>
        <v>Si</v>
      </c>
      <c r="K88" s="116" t="str">
        <f>VLOOKUP(E88,VIP!$A$2:$O14399,6,0)</f>
        <v>SI</v>
      </c>
      <c r="L88" s="141" t="s">
        <v>2418</v>
      </c>
      <c r="M88" s="154" t="s">
        <v>2550</v>
      </c>
      <c r="N88" s="109" t="s">
        <v>2453</v>
      </c>
      <c r="O88" s="116" t="s">
        <v>2454</v>
      </c>
      <c r="P88" s="116"/>
      <c r="Q88" s="154" t="s">
        <v>2802</v>
      </c>
    </row>
    <row r="89" spans="1:23" ht="18" x14ac:dyDescent="0.25">
      <c r="A89" s="116" t="str">
        <f>VLOOKUP(E89,'LISTADO ATM'!$A$2:$C$898,3,0)</f>
        <v>DISTRITO NACIONAL</v>
      </c>
      <c r="B89" s="137" t="s">
        <v>2608</v>
      </c>
      <c r="C89" s="110">
        <v>44371.589490740742</v>
      </c>
      <c r="D89" s="110" t="s">
        <v>2449</v>
      </c>
      <c r="E89" s="133">
        <v>738</v>
      </c>
      <c r="F89" s="116" t="str">
        <f>VLOOKUP(E89,VIP!$A$2:$O13934,2,0)</f>
        <v>DRBR24S</v>
      </c>
      <c r="G89" s="116" t="str">
        <f>VLOOKUP(E89,'LISTADO ATM'!$A$2:$B$897,2,0)</f>
        <v xml:space="preserve">ATM Zona Franca Los Alcarrizos </v>
      </c>
      <c r="H89" s="116" t="str">
        <f>VLOOKUP(E89,VIP!$A$2:$O18895,7,FALSE)</f>
        <v>Si</v>
      </c>
      <c r="I89" s="116" t="str">
        <f>VLOOKUP(E89,VIP!$A$2:$O10860,8,FALSE)</f>
        <v>Si</v>
      </c>
      <c r="J89" s="116" t="str">
        <f>VLOOKUP(E89,VIP!$A$2:$O10810,8,FALSE)</f>
        <v>Si</v>
      </c>
      <c r="K89" s="116" t="str">
        <f>VLOOKUP(E89,VIP!$A$2:$O14384,6,0)</f>
        <v>NO</v>
      </c>
      <c r="L89" s="141" t="s">
        <v>2418</v>
      </c>
      <c r="M89" s="154" t="s">
        <v>2550</v>
      </c>
      <c r="N89" s="109" t="s">
        <v>2453</v>
      </c>
      <c r="O89" s="116" t="s">
        <v>2454</v>
      </c>
      <c r="P89" s="116"/>
      <c r="Q89" s="154" t="s">
        <v>2819</v>
      </c>
    </row>
    <row r="90" spans="1:23" ht="18" x14ac:dyDescent="0.25">
      <c r="A90" s="116" t="str">
        <f>VLOOKUP(E90,'LISTADO ATM'!$A$2:$C$898,3,0)</f>
        <v>DISTRITO NACIONAL</v>
      </c>
      <c r="B90" s="137">
        <v>3335929939</v>
      </c>
      <c r="C90" s="110">
        <v>44370.527083333334</v>
      </c>
      <c r="D90" s="110" t="s">
        <v>2449</v>
      </c>
      <c r="E90" s="133">
        <v>860</v>
      </c>
      <c r="F90" s="116" t="str">
        <f>VLOOKUP(E90,VIP!$A$2:$O13895,2,0)</f>
        <v>DRBR860</v>
      </c>
      <c r="G90" s="116" t="str">
        <f>VLOOKUP(E90,'LISTADO ATM'!$A$2:$B$897,2,0)</f>
        <v xml:space="preserve">ATM Oficina Bella Vista 27 de Febrero I </v>
      </c>
      <c r="H90" s="116" t="str">
        <f>VLOOKUP(E90,VIP!$A$2:$O18856,7,FALSE)</f>
        <v>Si</v>
      </c>
      <c r="I90" s="116" t="str">
        <f>VLOOKUP(E90,VIP!$A$2:$O10821,8,FALSE)</f>
        <v>Si</v>
      </c>
      <c r="J90" s="116" t="str">
        <f>VLOOKUP(E90,VIP!$A$2:$O10771,8,FALSE)</f>
        <v>Si</v>
      </c>
      <c r="K90" s="116" t="str">
        <f>VLOOKUP(E90,VIP!$A$2:$O14345,6,0)</f>
        <v>NO</v>
      </c>
      <c r="L90" s="141" t="s">
        <v>2418</v>
      </c>
      <c r="M90" s="154" t="s">
        <v>2550</v>
      </c>
      <c r="N90" s="109" t="s">
        <v>2453</v>
      </c>
      <c r="O90" s="116" t="s">
        <v>2454</v>
      </c>
      <c r="P90" s="116"/>
      <c r="Q90" s="154" t="s">
        <v>2752</v>
      </c>
    </row>
    <row r="91" spans="1:23" ht="18" x14ac:dyDescent="0.25">
      <c r="A91" s="116" t="str">
        <f>VLOOKUP(E91,'LISTADO ATM'!$A$2:$C$898,3,0)</f>
        <v>DISTRITO NACIONAL</v>
      </c>
      <c r="B91" s="137" t="s">
        <v>2642</v>
      </c>
      <c r="C91" s="110">
        <v>44371.741875</v>
      </c>
      <c r="D91" s="110" t="s">
        <v>2449</v>
      </c>
      <c r="E91" s="133">
        <v>884</v>
      </c>
      <c r="F91" s="116" t="str">
        <f>VLOOKUP(E91,VIP!$A$2:$O13935,2,0)</f>
        <v>DRBR884</v>
      </c>
      <c r="G91" s="116" t="str">
        <f>VLOOKUP(E91,'LISTADO ATM'!$A$2:$B$897,2,0)</f>
        <v xml:space="preserve">ATM UNP Olé Sabana Perdida </v>
      </c>
      <c r="H91" s="116" t="str">
        <f>VLOOKUP(E91,VIP!$A$2:$O18896,7,FALSE)</f>
        <v>Si</v>
      </c>
      <c r="I91" s="116" t="str">
        <f>VLOOKUP(E91,VIP!$A$2:$O10861,8,FALSE)</f>
        <v>Si</v>
      </c>
      <c r="J91" s="116" t="str">
        <f>VLOOKUP(E91,VIP!$A$2:$O10811,8,FALSE)</f>
        <v>Si</v>
      </c>
      <c r="K91" s="116" t="str">
        <f>VLOOKUP(E91,VIP!$A$2:$O14385,6,0)</f>
        <v>NO</v>
      </c>
      <c r="L91" s="141" t="s">
        <v>2418</v>
      </c>
      <c r="M91" s="154" t="s">
        <v>2550</v>
      </c>
      <c r="N91" s="109" t="s">
        <v>2453</v>
      </c>
      <c r="O91" s="116" t="s">
        <v>2454</v>
      </c>
      <c r="P91" s="116"/>
      <c r="Q91" s="154" t="s">
        <v>2818</v>
      </c>
    </row>
    <row r="92" spans="1:23" ht="18" x14ac:dyDescent="0.25">
      <c r="A92" s="116" t="str">
        <f>VLOOKUP(E92,'LISTADO ATM'!$A$2:$C$898,3,0)</f>
        <v>NORTE</v>
      </c>
      <c r="B92" s="137" t="s">
        <v>2644</v>
      </c>
      <c r="C92" s="110">
        <v>44371.739178240743</v>
      </c>
      <c r="D92" s="110" t="s">
        <v>2470</v>
      </c>
      <c r="E92" s="133">
        <v>965</v>
      </c>
      <c r="F92" s="116" t="str">
        <f>VLOOKUP(E92,VIP!$A$2:$O13937,2,0)</f>
        <v>DRBR965</v>
      </c>
      <c r="G92" s="116" t="str">
        <f>VLOOKUP(E92,'LISTADO ATM'!$A$2:$B$897,2,0)</f>
        <v xml:space="preserve">ATM S/M La Fuente FUN (Santiago) </v>
      </c>
      <c r="H92" s="116" t="str">
        <f>VLOOKUP(E92,VIP!$A$2:$O18898,7,FALSE)</f>
        <v>Si</v>
      </c>
      <c r="I92" s="116" t="str">
        <f>VLOOKUP(E92,VIP!$A$2:$O10863,8,FALSE)</f>
        <v>Si</v>
      </c>
      <c r="J92" s="116" t="str">
        <f>VLOOKUP(E92,VIP!$A$2:$O10813,8,FALSE)</f>
        <v>Si</v>
      </c>
      <c r="K92" s="116" t="str">
        <f>VLOOKUP(E92,VIP!$A$2:$O14387,6,0)</f>
        <v>NO</v>
      </c>
      <c r="L92" s="141" t="s">
        <v>2418</v>
      </c>
      <c r="M92" s="154" t="s">
        <v>2550</v>
      </c>
      <c r="N92" s="109" t="s">
        <v>2453</v>
      </c>
      <c r="O92" s="116" t="s">
        <v>2586</v>
      </c>
      <c r="P92" s="116"/>
      <c r="Q92" s="154" t="s">
        <v>2750</v>
      </c>
      <c r="R92" s="45"/>
      <c r="S92" s="87"/>
      <c r="T92" s="87"/>
      <c r="U92" s="87"/>
      <c r="V92" s="89"/>
      <c r="W92" s="75"/>
    </row>
    <row r="93" spans="1:23" ht="18" x14ac:dyDescent="0.25">
      <c r="A93" s="116" t="str">
        <f>VLOOKUP(E93,'LISTADO ATM'!$A$2:$C$898,3,0)</f>
        <v>NORTE</v>
      </c>
      <c r="B93" s="137" t="s">
        <v>2679</v>
      </c>
      <c r="C93" s="110">
        <v>44372.208622685182</v>
      </c>
      <c r="D93" s="110" t="s">
        <v>2181</v>
      </c>
      <c r="E93" s="133">
        <v>136</v>
      </c>
      <c r="F93" s="116" t="str">
        <f>VLOOKUP(E93,VIP!$A$2:$O13938,2,0)</f>
        <v>DRBR136</v>
      </c>
      <c r="G93" s="116" t="str">
        <f>VLOOKUP(E93,'LISTADO ATM'!$A$2:$B$897,2,0)</f>
        <v>ATM S/M Xtra (Santiago)</v>
      </c>
      <c r="H93" s="116" t="str">
        <f>VLOOKUP(E93,VIP!$A$2:$O18899,7,FALSE)</f>
        <v>Si</v>
      </c>
      <c r="I93" s="116" t="str">
        <f>VLOOKUP(E93,VIP!$A$2:$O10864,8,FALSE)</f>
        <v>Si</v>
      </c>
      <c r="J93" s="116" t="str">
        <f>VLOOKUP(E93,VIP!$A$2:$O10814,8,FALSE)</f>
        <v>Si</v>
      </c>
      <c r="K93" s="116" t="str">
        <f>VLOOKUP(E93,VIP!$A$2:$O14388,6,0)</f>
        <v>NO</v>
      </c>
      <c r="L93" s="141" t="s">
        <v>2466</v>
      </c>
      <c r="M93" s="154" t="s">
        <v>2550</v>
      </c>
      <c r="N93" s="109" t="s">
        <v>2453</v>
      </c>
      <c r="O93" s="116" t="s">
        <v>2587</v>
      </c>
      <c r="P93" s="116"/>
      <c r="Q93" s="154" t="s">
        <v>2759</v>
      </c>
      <c r="R93" s="45"/>
      <c r="S93" s="87"/>
      <c r="T93" s="87"/>
      <c r="U93" s="87"/>
      <c r="V93" s="89"/>
      <c r="W93" s="75"/>
    </row>
    <row r="94" spans="1:23" ht="18" x14ac:dyDescent="0.25">
      <c r="A94" s="116" t="str">
        <f>VLOOKUP(E94,'LISTADO ATM'!$A$2:$C$898,3,0)</f>
        <v>NORTE</v>
      </c>
      <c r="B94" s="137" t="s">
        <v>2634</v>
      </c>
      <c r="C94" s="110">
        <v>44371.766921296294</v>
      </c>
      <c r="D94" s="110" t="s">
        <v>2181</v>
      </c>
      <c r="E94" s="133">
        <v>142</v>
      </c>
      <c r="F94" s="116" t="str">
        <f>VLOOKUP(E94,VIP!$A$2:$O13926,2,0)</f>
        <v>DRBR142</v>
      </c>
      <c r="G94" s="116" t="str">
        <f>VLOOKUP(E94,'LISTADO ATM'!$A$2:$B$897,2,0)</f>
        <v xml:space="preserve">ATM Centro de Caja Galerías Bonao </v>
      </c>
      <c r="H94" s="116" t="str">
        <f>VLOOKUP(E94,VIP!$A$2:$O18887,7,FALSE)</f>
        <v>Si</v>
      </c>
      <c r="I94" s="116" t="str">
        <f>VLOOKUP(E94,VIP!$A$2:$O10852,8,FALSE)</f>
        <v>Si</v>
      </c>
      <c r="J94" s="116" t="str">
        <f>VLOOKUP(E94,VIP!$A$2:$O10802,8,FALSE)</f>
        <v>Si</v>
      </c>
      <c r="K94" s="116" t="str">
        <f>VLOOKUP(E94,VIP!$A$2:$O14376,6,0)</f>
        <v>SI</v>
      </c>
      <c r="L94" s="141" t="s">
        <v>2466</v>
      </c>
      <c r="M94" s="154" t="s">
        <v>2550</v>
      </c>
      <c r="N94" s="109" t="s">
        <v>2453</v>
      </c>
      <c r="O94" s="116" t="s">
        <v>2567</v>
      </c>
      <c r="P94" s="116"/>
      <c r="Q94" s="154" t="s">
        <v>2824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DISTRITO NACIONAL</v>
      </c>
      <c r="B95" s="137" t="s">
        <v>2635</v>
      </c>
      <c r="C95" s="110">
        <v>44371.76525462963</v>
      </c>
      <c r="D95" s="110" t="s">
        <v>2180</v>
      </c>
      <c r="E95" s="133">
        <v>169</v>
      </c>
      <c r="F95" s="116" t="str">
        <f>VLOOKUP(E95,VIP!$A$2:$O13927,2,0)</f>
        <v>DRBR169</v>
      </c>
      <c r="G95" s="116" t="str">
        <f>VLOOKUP(E95,'LISTADO ATM'!$A$2:$B$897,2,0)</f>
        <v xml:space="preserve">ATM Oficina Caonabo </v>
      </c>
      <c r="H95" s="116" t="str">
        <f>VLOOKUP(E95,VIP!$A$2:$O18888,7,FALSE)</f>
        <v>Si</v>
      </c>
      <c r="I95" s="116" t="str">
        <f>VLOOKUP(E95,VIP!$A$2:$O10853,8,FALSE)</f>
        <v>Si</v>
      </c>
      <c r="J95" s="116" t="str">
        <f>VLOOKUP(E95,VIP!$A$2:$O10803,8,FALSE)</f>
        <v>Si</v>
      </c>
      <c r="K95" s="116" t="str">
        <f>VLOOKUP(E95,VIP!$A$2:$O14377,6,0)</f>
        <v>NO</v>
      </c>
      <c r="L95" s="141" t="s">
        <v>2466</v>
      </c>
      <c r="M95" s="154" t="s">
        <v>2550</v>
      </c>
      <c r="N95" s="109" t="s">
        <v>2453</v>
      </c>
      <c r="O95" s="116" t="s">
        <v>2455</v>
      </c>
      <c r="P95" s="116"/>
      <c r="Q95" s="154" t="s">
        <v>2822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DISTRITO NACIONAL</v>
      </c>
      <c r="B96" s="137" t="s">
        <v>2594</v>
      </c>
      <c r="C96" s="110">
        <v>44371.411273148151</v>
      </c>
      <c r="D96" s="110" t="s">
        <v>2180</v>
      </c>
      <c r="E96" s="133">
        <v>238</v>
      </c>
      <c r="F96" s="116" t="str">
        <f>VLOOKUP(E96,VIP!$A$2:$O13908,2,0)</f>
        <v>DRBR238</v>
      </c>
      <c r="G96" s="116" t="str">
        <f>VLOOKUP(E96,'LISTADO ATM'!$A$2:$B$897,2,0)</f>
        <v xml:space="preserve">ATM Multicentro La Sirena Charles de Gaulle </v>
      </c>
      <c r="H96" s="116" t="str">
        <f>VLOOKUP(E96,VIP!$A$2:$O18869,7,FALSE)</f>
        <v>Si</v>
      </c>
      <c r="I96" s="116" t="str">
        <f>VLOOKUP(E96,VIP!$A$2:$O10834,8,FALSE)</f>
        <v>Si</v>
      </c>
      <c r="J96" s="116" t="str">
        <f>VLOOKUP(E96,VIP!$A$2:$O10784,8,FALSE)</f>
        <v>Si</v>
      </c>
      <c r="K96" s="116" t="str">
        <f>VLOOKUP(E96,VIP!$A$2:$O14358,6,0)</f>
        <v>No</v>
      </c>
      <c r="L96" s="141" t="s">
        <v>2466</v>
      </c>
      <c r="M96" s="154" t="s">
        <v>2550</v>
      </c>
      <c r="N96" s="109" t="s">
        <v>2453</v>
      </c>
      <c r="O96" s="116" t="s">
        <v>2455</v>
      </c>
      <c r="P96" s="116"/>
      <c r="Q96" s="154" t="s">
        <v>2823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SUR</v>
      </c>
      <c r="B97" s="137">
        <v>3335930449</v>
      </c>
      <c r="C97" s="110">
        <v>44370.700520833336</v>
      </c>
      <c r="D97" s="110" t="s">
        <v>2180</v>
      </c>
      <c r="E97" s="133">
        <v>356</v>
      </c>
      <c r="F97" s="116" t="str">
        <f>VLOOKUP(E97,VIP!$A$2:$O13901,2,0)</f>
        <v>DRBR356</v>
      </c>
      <c r="G97" s="116" t="str">
        <f>VLOOKUP(E97,'LISTADO ATM'!$A$2:$B$897,2,0)</f>
        <v xml:space="preserve">ATM Estación Sigma (San Cristóbal) </v>
      </c>
      <c r="H97" s="116" t="str">
        <f>VLOOKUP(E97,VIP!$A$2:$O18862,7,FALSE)</f>
        <v>Si</v>
      </c>
      <c r="I97" s="116" t="str">
        <f>VLOOKUP(E97,VIP!$A$2:$O10827,8,FALSE)</f>
        <v>Si</v>
      </c>
      <c r="J97" s="116" t="str">
        <f>VLOOKUP(E97,VIP!$A$2:$O10777,8,FALSE)</f>
        <v>Si</v>
      </c>
      <c r="K97" s="116" t="str">
        <f>VLOOKUP(E97,VIP!$A$2:$O14351,6,0)</f>
        <v>NO</v>
      </c>
      <c r="L97" s="141" t="s">
        <v>2466</v>
      </c>
      <c r="M97" s="154" t="s">
        <v>2550</v>
      </c>
      <c r="N97" s="109" t="s">
        <v>2453</v>
      </c>
      <c r="O97" s="116" t="s">
        <v>2455</v>
      </c>
      <c r="P97" s="116"/>
      <c r="Q97" s="154" t="s">
        <v>2812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ESTE</v>
      </c>
      <c r="B98" s="137" t="s">
        <v>2775</v>
      </c>
      <c r="C98" s="110">
        <v>44372.619270833333</v>
      </c>
      <c r="D98" s="110" t="s">
        <v>2470</v>
      </c>
      <c r="E98" s="133">
        <v>385</v>
      </c>
      <c r="F98" s="116" t="str">
        <f>VLOOKUP(E98,VIP!$A$2:$O13929,2,0)</f>
        <v>DRBR385</v>
      </c>
      <c r="G98" s="116" t="str">
        <f>VLOOKUP(E98,'LISTADO ATM'!$A$2:$B$897,2,0)</f>
        <v xml:space="preserve">ATM Plaza Verón I </v>
      </c>
      <c r="H98" s="116" t="str">
        <f>VLOOKUP(E98,VIP!$A$2:$O18890,7,FALSE)</f>
        <v>Si</v>
      </c>
      <c r="I98" s="116" t="str">
        <f>VLOOKUP(E98,VIP!$A$2:$O10855,8,FALSE)</f>
        <v>Si</v>
      </c>
      <c r="J98" s="116" t="str">
        <f>VLOOKUP(E98,VIP!$A$2:$O10805,8,FALSE)</f>
        <v>Si</v>
      </c>
      <c r="K98" s="116" t="str">
        <f>VLOOKUP(E98,VIP!$A$2:$O14379,6,0)</f>
        <v>NO</v>
      </c>
      <c r="L98" s="141" t="s">
        <v>2466</v>
      </c>
      <c r="M98" s="154" t="s">
        <v>2550</v>
      </c>
      <c r="N98" s="109" t="s">
        <v>2453</v>
      </c>
      <c r="O98" s="116" t="s">
        <v>2567</v>
      </c>
      <c r="P98" s="116"/>
      <c r="Q98" s="154" t="s">
        <v>2774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SUR</v>
      </c>
      <c r="B99" s="137" t="s">
        <v>2649</v>
      </c>
      <c r="C99" s="110">
        <v>44371.887615740743</v>
      </c>
      <c r="D99" s="110" t="s">
        <v>2180</v>
      </c>
      <c r="E99" s="133">
        <v>512</v>
      </c>
      <c r="F99" s="116" t="str">
        <f>VLOOKUP(E99,VIP!$A$2:$O13926,2,0)</f>
        <v>DRBR512</v>
      </c>
      <c r="G99" s="116" t="str">
        <f>VLOOKUP(E99,'LISTADO ATM'!$A$2:$B$897,2,0)</f>
        <v>ATM Plaza Jesús Ferreira</v>
      </c>
      <c r="H99" s="116" t="str">
        <f>VLOOKUP(E99,VIP!$A$2:$O18887,7,FALSE)</f>
        <v>N/A</v>
      </c>
      <c r="I99" s="116" t="str">
        <f>VLOOKUP(E99,VIP!$A$2:$O10852,8,FALSE)</f>
        <v>N/A</v>
      </c>
      <c r="J99" s="116" t="str">
        <f>VLOOKUP(E99,VIP!$A$2:$O10802,8,FALSE)</f>
        <v>N/A</v>
      </c>
      <c r="K99" s="116" t="str">
        <f>VLOOKUP(E99,VIP!$A$2:$O14376,6,0)</f>
        <v>N/A</v>
      </c>
      <c r="L99" s="141" t="s">
        <v>2466</v>
      </c>
      <c r="M99" s="154" t="s">
        <v>2550</v>
      </c>
      <c r="N99" s="109" t="s">
        <v>2453</v>
      </c>
      <c r="O99" s="116" t="s">
        <v>2455</v>
      </c>
      <c r="P99" s="116"/>
      <c r="Q99" s="154" t="s">
        <v>2822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SUR</v>
      </c>
      <c r="B100" s="137" t="s">
        <v>2676</v>
      </c>
      <c r="C100" s="110">
        <v>44371.979328703703</v>
      </c>
      <c r="D100" s="110" t="s">
        <v>2180</v>
      </c>
      <c r="E100" s="133">
        <v>584</v>
      </c>
      <c r="F100" s="116" t="str">
        <f>VLOOKUP(E100,VIP!$A$2:$O13935,2,0)</f>
        <v>DRBR404</v>
      </c>
      <c r="G100" s="116" t="str">
        <f>VLOOKUP(E100,'LISTADO ATM'!$A$2:$B$897,2,0)</f>
        <v xml:space="preserve">ATM Oficina San Cristóbal I </v>
      </c>
      <c r="H100" s="116" t="str">
        <f>VLOOKUP(E100,VIP!$A$2:$O18896,7,FALSE)</f>
        <v>Si</v>
      </c>
      <c r="I100" s="116" t="str">
        <f>VLOOKUP(E100,VIP!$A$2:$O10861,8,FALSE)</f>
        <v>Si</v>
      </c>
      <c r="J100" s="116" t="str">
        <f>VLOOKUP(E100,VIP!$A$2:$O10811,8,FALSE)</f>
        <v>Si</v>
      </c>
      <c r="K100" s="116" t="str">
        <f>VLOOKUP(E100,VIP!$A$2:$O14385,6,0)</f>
        <v>SI</v>
      </c>
      <c r="L100" s="141" t="s">
        <v>2466</v>
      </c>
      <c r="M100" s="154" t="s">
        <v>2550</v>
      </c>
      <c r="N100" s="109" t="s">
        <v>2453</v>
      </c>
      <c r="O100" s="116" t="s">
        <v>2455</v>
      </c>
      <c r="P100" s="116"/>
      <c r="Q100" s="154" t="s">
        <v>2759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DISTRITO NACIONAL</v>
      </c>
      <c r="B101" s="137" t="s">
        <v>2636</v>
      </c>
      <c r="C101" s="110">
        <v>44371.762106481481</v>
      </c>
      <c r="D101" s="110" t="s">
        <v>2180</v>
      </c>
      <c r="E101" s="133">
        <v>628</v>
      </c>
      <c r="F101" s="116" t="str">
        <f>VLOOKUP(E101,VIP!$A$2:$O13928,2,0)</f>
        <v>DRBR086</v>
      </c>
      <c r="G101" s="116" t="str">
        <f>VLOOKUP(E101,'LISTADO ATM'!$A$2:$B$897,2,0)</f>
        <v xml:space="preserve">ATM Autobanco San Isidro </v>
      </c>
      <c r="H101" s="116" t="str">
        <f>VLOOKUP(E101,VIP!$A$2:$O18889,7,FALSE)</f>
        <v>Si</v>
      </c>
      <c r="I101" s="116" t="str">
        <f>VLOOKUP(E101,VIP!$A$2:$O10854,8,FALSE)</f>
        <v>Si</v>
      </c>
      <c r="J101" s="116" t="str">
        <f>VLOOKUP(E101,VIP!$A$2:$O10804,8,FALSE)</f>
        <v>Si</v>
      </c>
      <c r="K101" s="116" t="str">
        <f>VLOOKUP(E101,VIP!$A$2:$O14378,6,0)</f>
        <v>SI</v>
      </c>
      <c r="L101" s="141" t="s">
        <v>2466</v>
      </c>
      <c r="M101" s="154" t="s">
        <v>2550</v>
      </c>
      <c r="N101" s="109" t="s">
        <v>2453</v>
      </c>
      <c r="O101" s="116" t="s">
        <v>2455</v>
      </c>
      <c r="P101" s="116"/>
      <c r="Q101" s="154" t="s">
        <v>2820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SUR</v>
      </c>
      <c r="B102" s="137" t="s">
        <v>2666</v>
      </c>
      <c r="C102" s="110">
        <v>44372.105590277781</v>
      </c>
      <c r="D102" s="110" t="s">
        <v>2180</v>
      </c>
      <c r="E102" s="133">
        <v>751</v>
      </c>
      <c r="F102" s="116" t="str">
        <f>VLOOKUP(E102,VIP!$A$2:$O13922,2,0)</f>
        <v>DRBR751</v>
      </c>
      <c r="G102" s="116" t="str">
        <f>VLOOKUP(E102,'LISTADO ATM'!$A$2:$B$897,2,0)</f>
        <v>ATM Eco Petroleo Camilo</v>
      </c>
      <c r="H102" s="116" t="str">
        <f>VLOOKUP(E102,VIP!$A$2:$O18883,7,FALSE)</f>
        <v>N/A</v>
      </c>
      <c r="I102" s="116" t="str">
        <f>VLOOKUP(E102,VIP!$A$2:$O10848,8,FALSE)</f>
        <v>N/A</v>
      </c>
      <c r="J102" s="116" t="str">
        <f>VLOOKUP(E102,VIP!$A$2:$O10798,8,FALSE)</f>
        <v>N/A</v>
      </c>
      <c r="K102" s="116" t="str">
        <f>VLOOKUP(E102,VIP!$A$2:$O14372,6,0)</f>
        <v>N/A</v>
      </c>
      <c r="L102" s="141" t="s">
        <v>2466</v>
      </c>
      <c r="M102" s="154" t="s">
        <v>2550</v>
      </c>
      <c r="N102" s="109" t="s">
        <v>2453</v>
      </c>
      <c r="O102" s="116" t="s">
        <v>2455</v>
      </c>
      <c r="P102" s="116"/>
      <c r="Q102" s="154" t="s">
        <v>2810</v>
      </c>
      <c r="R102" s="45"/>
      <c r="S102" s="87"/>
      <c r="T102" s="87"/>
      <c r="U102" s="87"/>
      <c r="V102" s="89"/>
      <c r="W102" s="75"/>
    </row>
    <row r="103" spans="1:23" ht="18" x14ac:dyDescent="0.25">
      <c r="A103" s="116" t="str">
        <f>VLOOKUP(E103,'LISTADO ATM'!$A$2:$C$898,3,0)</f>
        <v>DISTRITO NACIONAL</v>
      </c>
      <c r="B103" s="137" t="s">
        <v>2718</v>
      </c>
      <c r="C103" s="110">
        <v>44372.408761574072</v>
      </c>
      <c r="D103" s="110" t="s">
        <v>2180</v>
      </c>
      <c r="E103" s="133">
        <v>889</v>
      </c>
      <c r="F103" s="116" t="str">
        <f>VLOOKUP(E103,VIP!$A$2:$O13956,2,0)</f>
        <v>DRBR889</v>
      </c>
      <c r="G103" s="116" t="str">
        <f>VLOOKUP(E103,'LISTADO ATM'!$A$2:$B$897,2,0)</f>
        <v>ATM Oficina Plaza Lama Máximo Gómez II</v>
      </c>
      <c r="H103" s="116" t="str">
        <f>VLOOKUP(E103,VIP!$A$2:$O18917,7,FALSE)</f>
        <v>Si</v>
      </c>
      <c r="I103" s="116" t="str">
        <f>VLOOKUP(E103,VIP!$A$2:$O10882,8,FALSE)</f>
        <v>Si</v>
      </c>
      <c r="J103" s="116" t="str">
        <f>VLOOKUP(E103,VIP!$A$2:$O10832,8,FALSE)</f>
        <v>Si</v>
      </c>
      <c r="K103" s="116" t="str">
        <f>VLOOKUP(E103,VIP!$A$2:$O14406,6,0)</f>
        <v>NO</v>
      </c>
      <c r="L103" s="141" t="s">
        <v>2466</v>
      </c>
      <c r="M103" s="154" t="s">
        <v>2550</v>
      </c>
      <c r="N103" s="109" t="s">
        <v>2453</v>
      </c>
      <c r="O103" s="116" t="s">
        <v>2455</v>
      </c>
      <c r="P103" s="116"/>
      <c r="Q103" s="154" t="s">
        <v>2820</v>
      </c>
      <c r="R103" s="45"/>
      <c r="S103" s="87"/>
      <c r="T103" s="87"/>
      <c r="U103" s="87"/>
      <c r="V103" s="89"/>
      <c r="W103" s="75"/>
    </row>
    <row r="104" spans="1:23" ht="18" x14ac:dyDescent="0.25">
      <c r="A104" s="116" t="str">
        <f>VLOOKUP(E104,'LISTADO ATM'!$A$2:$C$898,3,0)</f>
        <v>DISTRITO NACIONAL</v>
      </c>
      <c r="B104" s="137" t="s">
        <v>2772</v>
      </c>
      <c r="C104" s="110">
        <v>44372.622893518521</v>
      </c>
      <c r="D104" s="110" t="s">
        <v>2180</v>
      </c>
      <c r="E104" s="133">
        <v>232</v>
      </c>
      <c r="F104" s="116" t="str">
        <f>VLOOKUP(E104,VIP!$A$2:$O13927,2,0)</f>
        <v>DRBR232</v>
      </c>
      <c r="G104" s="116" t="str">
        <f>VLOOKUP(E104,'LISTADO ATM'!$A$2:$B$897,2,0)</f>
        <v xml:space="preserve">ATM S/M Nacional Charles de Gaulle </v>
      </c>
      <c r="H104" s="116" t="str">
        <f>VLOOKUP(E104,VIP!$A$2:$O18888,7,FALSE)</f>
        <v>Si</v>
      </c>
      <c r="I104" s="116" t="str">
        <f>VLOOKUP(E104,VIP!$A$2:$O10853,8,FALSE)</f>
        <v>Si</v>
      </c>
      <c r="J104" s="116" t="str">
        <f>VLOOKUP(E104,VIP!$A$2:$O10803,8,FALSE)</f>
        <v>Si</v>
      </c>
      <c r="K104" s="116" t="str">
        <f>VLOOKUP(E104,VIP!$A$2:$O14377,6,0)</f>
        <v>SI</v>
      </c>
      <c r="L104" s="141" t="s">
        <v>2825</v>
      </c>
      <c r="M104" s="109" t="s">
        <v>2446</v>
      </c>
      <c r="N104" s="109" t="s">
        <v>2453</v>
      </c>
      <c r="O104" s="116" t="s">
        <v>2455</v>
      </c>
      <c r="P104" s="116" t="s">
        <v>2763</v>
      </c>
      <c r="Q104" s="109" t="s">
        <v>2825</v>
      </c>
      <c r="R104" s="45"/>
      <c r="S104" s="87"/>
      <c r="T104" s="87"/>
      <c r="U104" s="87"/>
      <c r="V104" s="89"/>
      <c r="W104" s="75"/>
    </row>
    <row r="105" spans="1:23" ht="18" x14ac:dyDescent="0.25">
      <c r="A105" s="116" t="str">
        <f>VLOOKUP(E105,'LISTADO ATM'!$A$2:$C$898,3,0)</f>
        <v>DISTRITO NACIONAL</v>
      </c>
      <c r="B105" s="137" t="s">
        <v>2733</v>
      </c>
      <c r="C105" s="110">
        <v>44372.334027777775</v>
      </c>
      <c r="D105" s="110" t="s">
        <v>2180</v>
      </c>
      <c r="E105" s="133">
        <v>43</v>
      </c>
      <c r="F105" s="116" t="str">
        <f>VLOOKUP(E105,VIP!$A$2:$O13972,2,0)</f>
        <v>DRBR043</v>
      </c>
      <c r="G105" s="116" t="str">
        <f>VLOOKUP(E105,'LISTADO ATM'!$A$2:$B$897,2,0)</f>
        <v xml:space="preserve">ATM Zona Franca San Isidro </v>
      </c>
      <c r="H105" s="116" t="str">
        <f>VLOOKUP(E105,VIP!$A$2:$O18933,7,FALSE)</f>
        <v>Si</v>
      </c>
      <c r="I105" s="116" t="str">
        <f>VLOOKUP(E105,VIP!$A$2:$O10898,8,FALSE)</f>
        <v>No</v>
      </c>
      <c r="J105" s="116" t="str">
        <f>VLOOKUP(E105,VIP!$A$2:$O10848,8,FALSE)</f>
        <v>No</v>
      </c>
      <c r="K105" s="116" t="str">
        <f>VLOOKUP(E105,VIP!$A$2:$O14422,6,0)</f>
        <v>NO</v>
      </c>
      <c r="L105" s="141" t="s">
        <v>2717</v>
      </c>
      <c r="M105" s="109" t="s">
        <v>2446</v>
      </c>
      <c r="N105" s="109" t="s">
        <v>2453</v>
      </c>
      <c r="O105" s="116" t="s">
        <v>2455</v>
      </c>
      <c r="P105" s="116" t="s">
        <v>2763</v>
      </c>
      <c r="Q105" s="109" t="s">
        <v>2717</v>
      </c>
      <c r="R105" s="45"/>
      <c r="S105" s="87"/>
      <c r="T105" s="87"/>
      <c r="U105" s="87"/>
      <c r="V105" s="89"/>
      <c r="W105" s="75"/>
    </row>
    <row r="106" spans="1:23" ht="18" x14ac:dyDescent="0.25">
      <c r="A106" s="116" t="str">
        <f>VLOOKUP(E106,'LISTADO ATM'!$A$2:$C$898,3,0)</f>
        <v>SUR</v>
      </c>
      <c r="B106" s="137" t="s">
        <v>2716</v>
      </c>
      <c r="C106" s="110">
        <v>44372.417546296296</v>
      </c>
      <c r="D106" s="110" t="s">
        <v>2180</v>
      </c>
      <c r="E106" s="133">
        <v>873</v>
      </c>
      <c r="F106" s="116" t="str">
        <f>VLOOKUP(E106,VIP!$A$2:$O13955,2,0)</f>
        <v>DRBR873</v>
      </c>
      <c r="G106" s="116" t="str">
        <f>VLOOKUP(E106,'LISTADO ATM'!$A$2:$B$897,2,0)</f>
        <v xml:space="preserve">ATM Centro de Caja San Cristóbal II </v>
      </c>
      <c r="H106" s="116" t="str">
        <f>VLOOKUP(E106,VIP!$A$2:$O18916,7,FALSE)</f>
        <v>Si</v>
      </c>
      <c r="I106" s="116" t="str">
        <f>VLOOKUP(E106,VIP!$A$2:$O10881,8,FALSE)</f>
        <v>Si</v>
      </c>
      <c r="J106" s="116" t="str">
        <f>VLOOKUP(E106,VIP!$A$2:$O10831,8,FALSE)</f>
        <v>Si</v>
      </c>
      <c r="K106" s="116" t="str">
        <f>VLOOKUP(E106,VIP!$A$2:$O14405,6,0)</f>
        <v>SI</v>
      </c>
      <c r="L106" s="141" t="s">
        <v>2717</v>
      </c>
      <c r="M106" s="109" t="s">
        <v>2446</v>
      </c>
      <c r="N106" s="109" t="s">
        <v>2453</v>
      </c>
      <c r="O106" s="116" t="s">
        <v>2455</v>
      </c>
      <c r="P106" s="116" t="s">
        <v>2763</v>
      </c>
      <c r="Q106" s="109" t="s">
        <v>2717</v>
      </c>
      <c r="R106" s="45"/>
      <c r="S106" s="87"/>
      <c r="T106" s="87"/>
      <c r="U106" s="87"/>
      <c r="V106" s="89"/>
      <c r="W106" s="75"/>
    </row>
    <row r="107" spans="1:23" ht="18" x14ac:dyDescent="0.25">
      <c r="A107" s="116" t="str">
        <f>VLOOKUP(E107,'LISTADO ATM'!$A$2:$C$898,3,0)</f>
        <v>DISTRITO NACIONAL</v>
      </c>
      <c r="B107" s="137" t="s">
        <v>2656</v>
      </c>
      <c r="C107" s="110">
        <v>44371.858032407406</v>
      </c>
      <c r="D107" s="110" t="s">
        <v>2180</v>
      </c>
      <c r="E107" s="133">
        <v>10</v>
      </c>
      <c r="F107" s="116" t="str">
        <f>VLOOKUP(E107,VIP!$A$2:$O13935,2,0)</f>
        <v>DRBR010</v>
      </c>
      <c r="G107" s="116" t="str">
        <f>VLOOKUP(E107,'LISTADO ATM'!$A$2:$B$897,2,0)</f>
        <v xml:space="preserve">ATM Ministerio Salud Pública </v>
      </c>
      <c r="H107" s="116" t="str">
        <f>VLOOKUP(E107,VIP!$A$2:$O18896,7,FALSE)</f>
        <v>Si</v>
      </c>
      <c r="I107" s="116" t="str">
        <f>VLOOKUP(E107,VIP!$A$2:$O10861,8,FALSE)</f>
        <v>Si</v>
      </c>
      <c r="J107" s="116" t="str">
        <f>VLOOKUP(E107,VIP!$A$2:$O10811,8,FALSE)</f>
        <v>Si</v>
      </c>
      <c r="K107" s="116" t="str">
        <f>VLOOKUP(E107,VIP!$A$2:$O14385,6,0)</f>
        <v>NO</v>
      </c>
      <c r="L107" s="141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  <c r="R107" s="45"/>
      <c r="S107" s="87"/>
      <c r="T107" s="87"/>
      <c r="U107" s="87"/>
      <c r="V107" s="89"/>
      <c r="W107" s="75"/>
    </row>
    <row r="108" spans="1:23" ht="18" x14ac:dyDescent="0.25">
      <c r="A108" s="116" t="str">
        <f>VLOOKUP(E108,'LISTADO ATM'!$A$2:$C$898,3,0)</f>
        <v>DISTRITO NACIONAL</v>
      </c>
      <c r="B108" s="137" t="s">
        <v>2641</v>
      </c>
      <c r="C108" s="110">
        <v>44371.749097222222</v>
      </c>
      <c r="D108" s="110" t="s">
        <v>2180</v>
      </c>
      <c r="E108" s="133">
        <v>20</v>
      </c>
      <c r="F108" s="116" t="str">
        <f>VLOOKUP(E108,VIP!$A$2:$O13933,2,0)</f>
        <v>DRBR049</v>
      </c>
      <c r="G108" s="116" t="str">
        <f>VLOOKUP(E108,'LISTADO ATM'!$A$2:$B$897,2,0)</f>
        <v>ATM S/M Aprezio Las Palmas</v>
      </c>
      <c r="H108" s="116" t="str">
        <f>VLOOKUP(E108,VIP!$A$2:$O18894,7,FALSE)</f>
        <v>Si</v>
      </c>
      <c r="I108" s="116" t="str">
        <f>VLOOKUP(E108,VIP!$A$2:$O10859,8,FALSE)</f>
        <v>Si</v>
      </c>
      <c r="J108" s="116" t="str">
        <f>VLOOKUP(E108,VIP!$A$2:$O10809,8,FALSE)</f>
        <v>Si</v>
      </c>
      <c r="K108" s="116" t="str">
        <f>VLOOKUP(E108,VIP!$A$2:$O14383,6,0)</f>
        <v>NO</v>
      </c>
      <c r="L108" s="141" t="s">
        <v>2219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2219</v>
      </c>
      <c r="R108" s="45"/>
      <c r="S108" s="87"/>
      <c r="T108" s="87"/>
      <c r="U108" s="87"/>
      <c r="V108" s="89"/>
      <c r="W108" s="75"/>
    </row>
    <row r="109" spans="1:23" ht="18" x14ac:dyDescent="0.25">
      <c r="A109" s="116" t="str">
        <f>VLOOKUP(E109,'LISTADO ATM'!$A$2:$C$898,3,0)</f>
        <v>DISTRITO NACIONAL</v>
      </c>
      <c r="B109" s="137" t="s">
        <v>2657</v>
      </c>
      <c r="C109" s="110">
        <v>44371.856886574074</v>
      </c>
      <c r="D109" s="110" t="s">
        <v>2180</v>
      </c>
      <c r="E109" s="133">
        <v>34</v>
      </c>
      <c r="F109" s="116" t="str">
        <f>VLOOKUP(E109,VIP!$A$2:$O13936,2,0)</f>
        <v>DRBR034</v>
      </c>
      <c r="G109" s="116" t="str">
        <f>VLOOKUP(E109,'LISTADO ATM'!$A$2:$B$897,2,0)</f>
        <v xml:space="preserve">ATM Plaza de la Salud </v>
      </c>
      <c r="H109" s="116" t="str">
        <f>VLOOKUP(E109,VIP!$A$2:$O18897,7,FALSE)</f>
        <v>Si</v>
      </c>
      <c r="I109" s="116" t="str">
        <f>VLOOKUP(E109,VIP!$A$2:$O10862,8,FALSE)</f>
        <v>Si</v>
      </c>
      <c r="J109" s="116" t="str">
        <f>VLOOKUP(E109,VIP!$A$2:$O10812,8,FALSE)</f>
        <v>Si</v>
      </c>
      <c r="K109" s="116" t="str">
        <f>VLOOKUP(E109,VIP!$A$2:$O14386,6,0)</f>
        <v>NO</v>
      </c>
      <c r="L109" s="141" t="s">
        <v>2219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2219</v>
      </c>
      <c r="R109" s="45"/>
      <c r="S109" s="87"/>
      <c r="T109" s="87"/>
      <c r="U109" s="87"/>
      <c r="V109" s="89"/>
      <c r="W109" s="75"/>
    </row>
    <row r="110" spans="1:23" ht="18" x14ac:dyDescent="0.25">
      <c r="A110" s="116" t="str">
        <f>VLOOKUP(E110,'LISTADO ATM'!$A$2:$C$898,3,0)</f>
        <v>DISTRITO NACIONAL</v>
      </c>
      <c r="B110" s="137" t="s">
        <v>2663</v>
      </c>
      <c r="C110" s="110">
        <v>44371.841446759259</v>
      </c>
      <c r="D110" s="110" t="s">
        <v>2180</v>
      </c>
      <c r="E110" s="133">
        <v>115</v>
      </c>
      <c r="F110" s="116" t="str">
        <f>VLOOKUP(E110,VIP!$A$2:$O13942,2,0)</f>
        <v>DRBR115</v>
      </c>
      <c r="G110" s="116" t="str">
        <f>VLOOKUP(E110,'LISTADO ATM'!$A$2:$B$897,2,0)</f>
        <v xml:space="preserve">ATM Oficina Megacentro I </v>
      </c>
      <c r="H110" s="116" t="str">
        <f>VLOOKUP(E110,VIP!$A$2:$O18903,7,FALSE)</f>
        <v>Si</v>
      </c>
      <c r="I110" s="116" t="str">
        <f>VLOOKUP(E110,VIP!$A$2:$O10868,8,FALSE)</f>
        <v>Si</v>
      </c>
      <c r="J110" s="116" t="str">
        <f>VLOOKUP(E110,VIP!$A$2:$O10818,8,FALSE)</f>
        <v>Si</v>
      </c>
      <c r="K110" s="116" t="str">
        <f>VLOOKUP(E110,VIP!$A$2:$O14392,6,0)</f>
        <v>SI</v>
      </c>
      <c r="L110" s="141" t="s">
        <v>2219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2219</v>
      </c>
      <c r="R110" s="45"/>
      <c r="S110" s="87"/>
      <c r="T110" s="87"/>
      <c r="U110" s="87"/>
      <c r="V110" s="89"/>
      <c r="W110" s="75"/>
    </row>
    <row r="111" spans="1:23" ht="18" x14ac:dyDescent="0.25">
      <c r="A111" s="116" t="str">
        <f>VLOOKUP(E111,'LISTADO ATM'!$A$2:$C$898,3,0)</f>
        <v>DISTRITO NACIONAL</v>
      </c>
      <c r="B111" s="137" t="s">
        <v>2662</v>
      </c>
      <c r="C111" s="110">
        <v>44371.842523148145</v>
      </c>
      <c r="D111" s="110" t="s">
        <v>2180</v>
      </c>
      <c r="E111" s="133">
        <v>225</v>
      </c>
      <c r="F111" s="116" t="str">
        <f>VLOOKUP(E111,VIP!$A$2:$O13941,2,0)</f>
        <v>DRBR225</v>
      </c>
      <c r="G111" s="116" t="str">
        <f>VLOOKUP(E111,'LISTADO ATM'!$A$2:$B$897,2,0)</f>
        <v xml:space="preserve">ATM S/M Nacional Arroyo Hondo </v>
      </c>
      <c r="H111" s="116" t="str">
        <f>VLOOKUP(E111,VIP!$A$2:$O18902,7,FALSE)</f>
        <v>Si</v>
      </c>
      <c r="I111" s="116" t="str">
        <f>VLOOKUP(E111,VIP!$A$2:$O10867,8,FALSE)</f>
        <v>Si</v>
      </c>
      <c r="J111" s="116" t="str">
        <f>VLOOKUP(E111,VIP!$A$2:$O10817,8,FALSE)</f>
        <v>Si</v>
      </c>
      <c r="K111" s="116" t="str">
        <f>VLOOKUP(E111,VIP!$A$2:$O14391,6,0)</f>
        <v>NO</v>
      </c>
      <c r="L111" s="141" t="s">
        <v>2219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2219</v>
      </c>
      <c r="R111" s="45"/>
      <c r="S111" s="87"/>
      <c r="T111" s="87"/>
      <c r="U111" s="87"/>
      <c r="V111" s="89"/>
      <c r="W111" s="75"/>
    </row>
    <row r="112" spans="1:23" ht="18" x14ac:dyDescent="0.25">
      <c r="A112" s="116" t="str">
        <f>VLOOKUP(E112,'LISTADO ATM'!$A$2:$C$898,3,0)</f>
        <v>DISTRITO NACIONAL</v>
      </c>
      <c r="B112" s="137" t="s">
        <v>2655</v>
      </c>
      <c r="C112" s="110">
        <v>44371.862719907411</v>
      </c>
      <c r="D112" s="110" t="s">
        <v>2180</v>
      </c>
      <c r="E112" s="133">
        <v>239</v>
      </c>
      <c r="F112" s="116" t="str">
        <f>VLOOKUP(E112,VIP!$A$2:$O13934,2,0)</f>
        <v>DRBR239</v>
      </c>
      <c r="G112" s="116" t="str">
        <f>VLOOKUP(E112,'LISTADO ATM'!$A$2:$B$897,2,0)</f>
        <v xml:space="preserve">ATM Autobanco Charles de Gaulle </v>
      </c>
      <c r="H112" s="116" t="str">
        <f>VLOOKUP(E112,VIP!$A$2:$O18895,7,FALSE)</f>
        <v>Si</v>
      </c>
      <c r="I112" s="116" t="str">
        <f>VLOOKUP(E112,VIP!$A$2:$O10860,8,FALSE)</f>
        <v>Si</v>
      </c>
      <c r="J112" s="116" t="str">
        <f>VLOOKUP(E112,VIP!$A$2:$O10810,8,FALSE)</f>
        <v>Si</v>
      </c>
      <c r="K112" s="116" t="str">
        <f>VLOOKUP(E112,VIP!$A$2:$O14384,6,0)</f>
        <v>SI</v>
      </c>
      <c r="L112" s="141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  <c r="R112" s="45"/>
      <c r="S112" s="87"/>
      <c r="T112" s="87"/>
      <c r="U112" s="87"/>
      <c r="V112" s="89"/>
      <c r="W112" s="75"/>
    </row>
    <row r="113" spans="1:23" ht="18" x14ac:dyDescent="0.25">
      <c r="A113" s="116" t="str">
        <f>VLOOKUP(E113,'LISTADO ATM'!$A$2:$C$898,3,0)</f>
        <v>DISTRITO NACIONAL</v>
      </c>
      <c r="B113" s="137" t="s">
        <v>2797</v>
      </c>
      <c r="C113" s="110">
        <v>44372.546458333331</v>
      </c>
      <c r="D113" s="110" t="s">
        <v>2180</v>
      </c>
      <c r="E113" s="133">
        <v>240</v>
      </c>
      <c r="F113" s="116" t="str">
        <f>VLOOKUP(E113,VIP!$A$2:$O13945,2,0)</f>
        <v>DRBR24D</v>
      </c>
      <c r="G113" s="116" t="str">
        <f>VLOOKUP(E113,'LISTADO ATM'!$A$2:$B$897,2,0)</f>
        <v xml:space="preserve">ATM Oficina Carrefour I </v>
      </c>
      <c r="H113" s="116" t="str">
        <f>VLOOKUP(E113,VIP!$A$2:$O18906,7,FALSE)</f>
        <v>Si</v>
      </c>
      <c r="I113" s="116" t="str">
        <f>VLOOKUP(E113,VIP!$A$2:$O10871,8,FALSE)</f>
        <v>Si</v>
      </c>
      <c r="J113" s="116" t="str">
        <f>VLOOKUP(E113,VIP!$A$2:$O10821,8,FALSE)</f>
        <v>Si</v>
      </c>
      <c r="K113" s="116" t="str">
        <f>VLOOKUP(E113,VIP!$A$2:$O14395,6,0)</f>
        <v>SI</v>
      </c>
      <c r="L113" s="141" t="s">
        <v>2219</v>
      </c>
      <c r="M113" s="109" t="s">
        <v>2446</v>
      </c>
      <c r="N113" s="109" t="s">
        <v>2558</v>
      </c>
      <c r="O113" s="116" t="s">
        <v>2455</v>
      </c>
      <c r="P113" s="116"/>
      <c r="Q113" s="109" t="s">
        <v>2219</v>
      </c>
      <c r="R113" s="45"/>
      <c r="S113" s="87"/>
      <c r="T113" s="87"/>
      <c r="U113" s="87"/>
      <c r="V113" s="89"/>
      <c r="W113" s="75"/>
    </row>
    <row r="114" spans="1:23" ht="18" x14ac:dyDescent="0.25">
      <c r="A114" s="116" t="str">
        <f>VLOOKUP(E114,'LISTADO ATM'!$A$2:$C$898,3,0)</f>
        <v>DISTRITO NACIONAL</v>
      </c>
      <c r="B114" s="137" t="s">
        <v>2661</v>
      </c>
      <c r="C114" s="110">
        <v>44371.843541666669</v>
      </c>
      <c r="D114" s="110" t="s">
        <v>2180</v>
      </c>
      <c r="E114" s="133">
        <v>244</v>
      </c>
      <c r="F114" s="116" t="str">
        <f>VLOOKUP(E114,VIP!$A$2:$O13940,2,0)</f>
        <v>DRBR244</v>
      </c>
      <c r="G114" s="116" t="str">
        <f>VLOOKUP(E114,'LISTADO ATM'!$A$2:$B$897,2,0)</f>
        <v xml:space="preserve">ATM Ministerio de Hacienda (antiguo Finanzas) </v>
      </c>
      <c r="H114" s="116" t="str">
        <f>VLOOKUP(E114,VIP!$A$2:$O18901,7,FALSE)</f>
        <v>Si</v>
      </c>
      <c r="I114" s="116" t="str">
        <f>VLOOKUP(E114,VIP!$A$2:$O10866,8,FALSE)</f>
        <v>Si</v>
      </c>
      <c r="J114" s="116" t="str">
        <f>VLOOKUP(E114,VIP!$A$2:$O10816,8,FALSE)</f>
        <v>Si</v>
      </c>
      <c r="K114" s="116" t="str">
        <f>VLOOKUP(E114,VIP!$A$2:$O14390,6,0)</f>
        <v>NO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  <c r="R114" s="45"/>
      <c r="S114" s="87"/>
      <c r="T114" s="87"/>
      <c r="U114" s="87"/>
      <c r="V114" s="89"/>
      <c r="W114" s="75"/>
    </row>
    <row r="115" spans="1:23" ht="18" x14ac:dyDescent="0.25">
      <c r="A115" s="116" t="str">
        <f>VLOOKUP(E115,'LISTADO ATM'!$A$2:$C$898,3,0)</f>
        <v>DISTRITO NACIONAL</v>
      </c>
      <c r="B115" s="137" t="s">
        <v>2639</v>
      </c>
      <c r="C115" s="110">
        <v>44371.751712962963</v>
      </c>
      <c r="D115" s="110" t="s">
        <v>2180</v>
      </c>
      <c r="E115" s="133">
        <v>300</v>
      </c>
      <c r="F115" s="116" t="str">
        <f>VLOOKUP(E115,VIP!$A$2:$O13931,2,0)</f>
        <v>DRBR300</v>
      </c>
      <c r="G115" s="116" t="str">
        <f>VLOOKUP(E115,'LISTADO ATM'!$A$2:$B$897,2,0)</f>
        <v xml:space="preserve">ATM S/M Aprezio Los Guaricanos </v>
      </c>
      <c r="H115" s="116" t="str">
        <f>VLOOKUP(E115,VIP!$A$2:$O18892,7,FALSE)</f>
        <v>Si</v>
      </c>
      <c r="I115" s="116" t="str">
        <f>VLOOKUP(E115,VIP!$A$2:$O10857,8,FALSE)</f>
        <v>Si</v>
      </c>
      <c r="J115" s="116" t="str">
        <f>VLOOKUP(E115,VIP!$A$2:$O10807,8,FALSE)</f>
        <v>Si</v>
      </c>
      <c r="K115" s="116" t="str">
        <f>VLOOKUP(E115,VIP!$A$2:$O14381,6,0)</f>
        <v>NO</v>
      </c>
      <c r="L115" s="141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  <c r="R115" s="45"/>
      <c r="S115" s="87"/>
      <c r="T115" s="87"/>
      <c r="U115" s="87"/>
      <c r="V115" s="89"/>
      <c r="W115" s="75"/>
    </row>
    <row r="116" spans="1:23" ht="18" x14ac:dyDescent="0.25">
      <c r="A116" s="116" t="str">
        <f>VLOOKUP(E116,'LISTADO ATM'!$A$2:$C$898,3,0)</f>
        <v>DISTRITO NACIONAL</v>
      </c>
      <c r="B116" s="137" t="s">
        <v>2798</v>
      </c>
      <c r="C116" s="110">
        <v>44372.511307870373</v>
      </c>
      <c r="D116" s="110" t="s">
        <v>2470</v>
      </c>
      <c r="E116" s="133">
        <v>355</v>
      </c>
      <c r="F116" s="116" t="str">
        <f>VLOOKUP(E116,VIP!$A$2:$O13946,2,0)</f>
        <v>DRBR355</v>
      </c>
      <c r="G116" s="116" t="str">
        <f>VLOOKUP(E116,'LISTADO ATM'!$A$2:$B$897,2,0)</f>
        <v xml:space="preserve">ATM UNP Metro II </v>
      </c>
      <c r="H116" s="116" t="str">
        <f>VLOOKUP(E116,VIP!$A$2:$O18907,7,FALSE)</f>
        <v>Si</v>
      </c>
      <c r="I116" s="116" t="str">
        <f>VLOOKUP(E116,VIP!$A$2:$O10872,8,FALSE)</f>
        <v>Si</v>
      </c>
      <c r="J116" s="116" t="str">
        <f>VLOOKUP(E116,VIP!$A$2:$O10822,8,FALSE)</f>
        <v>Si</v>
      </c>
      <c r="K116" s="116" t="str">
        <f>VLOOKUP(E116,VIP!$A$2:$O14396,6,0)</f>
        <v>SI</v>
      </c>
      <c r="L116" s="141" t="s">
        <v>2219</v>
      </c>
      <c r="M116" s="109" t="s">
        <v>2446</v>
      </c>
      <c r="N116" s="109" t="s">
        <v>2558</v>
      </c>
      <c r="O116" s="116" t="s">
        <v>2455</v>
      </c>
      <c r="P116" s="116"/>
      <c r="Q116" s="109" t="s">
        <v>2219</v>
      </c>
      <c r="R116" s="45"/>
      <c r="S116" s="87"/>
      <c r="T116" s="87"/>
      <c r="U116" s="87"/>
      <c r="V116" s="89"/>
      <c r="W116" s="75"/>
    </row>
    <row r="117" spans="1:23" ht="18" x14ac:dyDescent="0.25">
      <c r="A117" s="116" t="str">
        <f>VLOOKUP(E117,'LISTADO ATM'!$A$2:$C$898,3,0)</f>
        <v>ESTE</v>
      </c>
      <c r="B117" s="137" t="s">
        <v>2659</v>
      </c>
      <c r="C117" s="110">
        <v>44371.85292824074</v>
      </c>
      <c r="D117" s="110" t="s">
        <v>2180</v>
      </c>
      <c r="E117" s="133">
        <v>368</v>
      </c>
      <c r="F117" s="116" t="str">
        <f>VLOOKUP(E117,VIP!$A$2:$O13938,2,0)</f>
        <v xml:space="preserve">DRBR368 </v>
      </c>
      <c r="G117" s="116" t="str">
        <f>VLOOKUP(E117,'LISTADO ATM'!$A$2:$B$897,2,0)</f>
        <v>ATM Ayuntamiento Peralvillo</v>
      </c>
      <c r="H117" s="116" t="str">
        <f>VLOOKUP(E117,VIP!$A$2:$O18899,7,FALSE)</f>
        <v>N/A</v>
      </c>
      <c r="I117" s="116" t="str">
        <f>VLOOKUP(E117,VIP!$A$2:$O10864,8,FALSE)</f>
        <v>N/A</v>
      </c>
      <c r="J117" s="116" t="str">
        <f>VLOOKUP(E117,VIP!$A$2:$O10814,8,FALSE)</f>
        <v>N/A</v>
      </c>
      <c r="K117" s="116" t="str">
        <f>VLOOKUP(E117,VIP!$A$2:$O14388,6,0)</f>
        <v>N/A</v>
      </c>
      <c r="L117" s="141" t="s">
        <v>2219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2219</v>
      </c>
      <c r="R117" s="45"/>
      <c r="S117" s="87"/>
      <c r="T117" s="87"/>
      <c r="U117" s="87"/>
      <c r="V117" s="89"/>
      <c r="W117" s="75"/>
    </row>
    <row r="118" spans="1:23" ht="18" x14ac:dyDescent="0.25">
      <c r="A118" s="116" t="str">
        <f>VLOOKUP(E118,'LISTADO ATM'!$A$2:$C$898,3,0)</f>
        <v>DISTRITO NACIONAL</v>
      </c>
      <c r="B118" s="137" t="s">
        <v>2703</v>
      </c>
      <c r="C118" s="110">
        <v>44372.434872685182</v>
      </c>
      <c r="D118" s="110" t="s">
        <v>2180</v>
      </c>
      <c r="E118" s="133">
        <v>387</v>
      </c>
      <c r="F118" s="116" t="str">
        <f>VLOOKUP(E118,VIP!$A$2:$O13958,2,0)</f>
        <v>DRBR387</v>
      </c>
      <c r="G118" s="116" t="str">
        <f>VLOOKUP(E118,'LISTADO ATM'!$A$2:$B$897,2,0)</f>
        <v xml:space="preserve">ATM S/M La Cadena San Vicente de Paul </v>
      </c>
      <c r="H118" s="116" t="str">
        <f>VLOOKUP(E118,VIP!$A$2:$O18919,7,FALSE)</f>
        <v>Si</v>
      </c>
      <c r="I118" s="116" t="str">
        <f>VLOOKUP(E118,VIP!$A$2:$O10884,8,FALSE)</f>
        <v>Si</v>
      </c>
      <c r="J118" s="116" t="str">
        <f>VLOOKUP(E118,VIP!$A$2:$O10834,8,FALSE)</f>
        <v>Si</v>
      </c>
      <c r="K118" s="116" t="str">
        <f>VLOOKUP(E118,VIP!$A$2:$O14408,6,0)</f>
        <v>NO</v>
      </c>
      <c r="L118" s="141" t="s">
        <v>2219</v>
      </c>
      <c r="M118" s="109" t="s">
        <v>2446</v>
      </c>
      <c r="N118" s="109" t="s">
        <v>2696</v>
      </c>
      <c r="O118" s="116" t="s">
        <v>2455</v>
      </c>
      <c r="P118" s="116"/>
      <c r="Q118" s="109" t="s">
        <v>2219</v>
      </c>
      <c r="R118" s="45"/>
      <c r="S118" s="87"/>
      <c r="T118" s="87"/>
      <c r="U118" s="87"/>
      <c r="V118" s="89"/>
      <c r="W118" s="75"/>
    </row>
    <row r="119" spans="1:23" ht="18" x14ac:dyDescent="0.25">
      <c r="A119" s="116" t="str">
        <f>VLOOKUP(E119,'LISTADO ATM'!$A$2:$C$898,3,0)</f>
        <v>DISTRITO NACIONAL</v>
      </c>
      <c r="B119" s="137" t="s">
        <v>2652</v>
      </c>
      <c r="C119" s="110">
        <v>44371.869629629633</v>
      </c>
      <c r="D119" s="110" t="s">
        <v>2180</v>
      </c>
      <c r="E119" s="133">
        <v>487</v>
      </c>
      <c r="F119" s="116" t="str">
        <f>VLOOKUP(E119,VIP!$A$2:$O13930,2,0)</f>
        <v>DRBR487</v>
      </c>
      <c r="G119" s="116" t="str">
        <f>VLOOKUP(E119,'LISTADO ATM'!$A$2:$B$897,2,0)</f>
        <v xml:space="preserve">ATM Olé Hainamosa </v>
      </c>
      <c r="H119" s="116" t="str">
        <f>VLOOKUP(E119,VIP!$A$2:$O18891,7,FALSE)</f>
        <v>Si</v>
      </c>
      <c r="I119" s="116" t="str">
        <f>VLOOKUP(E119,VIP!$A$2:$O10856,8,FALSE)</f>
        <v>Si</v>
      </c>
      <c r="J119" s="116" t="str">
        <f>VLOOKUP(E119,VIP!$A$2:$O10806,8,FALSE)</f>
        <v>Si</v>
      </c>
      <c r="K119" s="116" t="str">
        <f>VLOOKUP(E119,VIP!$A$2:$O14380,6,0)</f>
        <v>SI</v>
      </c>
      <c r="L119" s="141" t="s">
        <v>2219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2219</v>
      </c>
      <c r="R119" s="45"/>
      <c r="S119" s="87"/>
      <c r="T119" s="87"/>
      <c r="U119" s="87"/>
      <c r="V119" s="89"/>
      <c r="W119" s="75"/>
    </row>
    <row r="120" spans="1:23" ht="18" x14ac:dyDescent="0.25">
      <c r="A120" s="116" t="str">
        <f>VLOOKUP(E120,'LISTADO ATM'!$A$2:$C$898,3,0)</f>
        <v>DISTRITO NACIONAL</v>
      </c>
      <c r="B120" s="137" t="s">
        <v>2702</v>
      </c>
      <c r="C120" s="110">
        <v>44372.436435185184</v>
      </c>
      <c r="D120" s="110" t="s">
        <v>2180</v>
      </c>
      <c r="E120" s="133">
        <v>539</v>
      </c>
      <c r="F120" s="116" t="str">
        <f>VLOOKUP(E120,VIP!$A$2:$O13944,2,0)</f>
        <v>DRBR539</v>
      </c>
      <c r="G120" s="116" t="str">
        <f>VLOOKUP(E120,'LISTADO ATM'!$A$2:$B$897,2,0)</f>
        <v>ATM S/M La Cadena Los Proceres</v>
      </c>
      <c r="H120" s="116" t="str">
        <f>VLOOKUP(E120,VIP!$A$2:$O18905,7,FALSE)</f>
        <v>Si</v>
      </c>
      <c r="I120" s="116" t="str">
        <f>VLOOKUP(E120,VIP!$A$2:$O10870,8,FALSE)</f>
        <v>Si</v>
      </c>
      <c r="J120" s="116" t="str">
        <f>VLOOKUP(E120,VIP!$A$2:$O10820,8,FALSE)</f>
        <v>Si</v>
      </c>
      <c r="K120" s="116" t="str">
        <f>VLOOKUP(E120,VIP!$A$2:$O14394,6,0)</f>
        <v>NO</v>
      </c>
      <c r="L120" s="141" t="s">
        <v>2219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2219</v>
      </c>
      <c r="R120" s="45"/>
      <c r="S120" s="87"/>
      <c r="T120" s="87"/>
      <c r="U120" s="87"/>
      <c r="V120" s="89"/>
      <c r="W120" s="75"/>
    </row>
    <row r="121" spans="1:23" ht="18" x14ac:dyDescent="0.25">
      <c r="A121" s="116" t="str">
        <f>VLOOKUP(E121,'LISTADO ATM'!$A$2:$C$898,3,0)</f>
        <v>DISTRITO NACIONAL</v>
      </c>
      <c r="B121" s="137">
        <v>3335925842</v>
      </c>
      <c r="C121" s="110">
        <v>44366.649305555555</v>
      </c>
      <c r="D121" s="110" t="s">
        <v>2180</v>
      </c>
      <c r="E121" s="133">
        <v>545</v>
      </c>
      <c r="F121" s="116" t="str">
        <f>VLOOKUP(E121,VIP!$A$2:$O13922,2,0)</f>
        <v>DRBR995</v>
      </c>
      <c r="G121" s="116" t="str">
        <f>VLOOKUP(E121,'LISTADO ATM'!$A$2:$B$897,2,0)</f>
        <v xml:space="preserve">ATM Oficina Isabel La Católica II  </v>
      </c>
      <c r="H121" s="116" t="str">
        <f>VLOOKUP(E121,VIP!$A$2:$O18805,7,FALSE)</f>
        <v>Si</v>
      </c>
      <c r="I121" s="116" t="str">
        <f>VLOOKUP(E121,VIP!$A$2:$O10770,8,FALSE)</f>
        <v>Si</v>
      </c>
      <c r="J121" s="116" t="str">
        <f>VLOOKUP(E121,VIP!$A$2:$O10720,8,FALSE)</f>
        <v>Si</v>
      </c>
      <c r="K121" s="116" t="str">
        <f>VLOOKUP(E121,VIP!$A$2:$O14294,6,0)</f>
        <v>NO</v>
      </c>
      <c r="L121" s="141" t="s">
        <v>2219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2219</v>
      </c>
      <c r="R121" s="45"/>
      <c r="S121" s="87"/>
      <c r="T121" s="87"/>
      <c r="U121" s="87"/>
      <c r="V121" s="89"/>
      <c r="W121" s="75"/>
    </row>
    <row r="122" spans="1:23" ht="18" x14ac:dyDescent="0.25">
      <c r="A122" s="116" t="str">
        <f>VLOOKUP(E122,'LISTADO ATM'!$A$2:$C$898,3,0)</f>
        <v>DISTRITO NACIONAL</v>
      </c>
      <c r="B122" s="137" t="s">
        <v>2640</v>
      </c>
      <c r="C122" s="110">
        <v>44371.750150462962</v>
      </c>
      <c r="D122" s="110" t="s">
        <v>2180</v>
      </c>
      <c r="E122" s="133">
        <v>585</v>
      </c>
      <c r="F122" s="116" t="str">
        <f>VLOOKUP(E122,VIP!$A$2:$O13932,2,0)</f>
        <v>DRBR083</v>
      </c>
      <c r="G122" s="116" t="str">
        <f>VLOOKUP(E122,'LISTADO ATM'!$A$2:$B$897,2,0)</f>
        <v xml:space="preserve">ATM Oficina Haina Oriental </v>
      </c>
      <c r="H122" s="116" t="str">
        <f>VLOOKUP(E122,VIP!$A$2:$O18893,7,FALSE)</f>
        <v>Si</v>
      </c>
      <c r="I122" s="116" t="str">
        <f>VLOOKUP(E122,VIP!$A$2:$O10858,8,FALSE)</f>
        <v>Si</v>
      </c>
      <c r="J122" s="116" t="str">
        <f>VLOOKUP(E122,VIP!$A$2:$O10808,8,FALSE)</f>
        <v>Si</v>
      </c>
      <c r="K122" s="116" t="str">
        <f>VLOOKUP(E122,VIP!$A$2:$O14382,6,0)</f>
        <v>NO</v>
      </c>
      <c r="L122" s="141" t="s">
        <v>2219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2219</v>
      </c>
      <c r="R122" s="45"/>
      <c r="S122" s="87"/>
      <c r="T122" s="87"/>
      <c r="U122" s="87"/>
      <c r="V122" s="89"/>
      <c r="W122" s="75"/>
    </row>
    <row r="123" spans="1:23" ht="18" x14ac:dyDescent="0.25">
      <c r="A123" s="116" t="str">
        <f>VLOOKUP(E123,'LISTADO ATM'!$A$2:$C$898,3,0)</f>
        <v>DISTRITO NACIONAL</v>
      </c>
      <c r="B123" s="137" t="s">
        <v>2796</v>
      </c>
      <c r="C123" s="110">
        <v>44372.548819444448</v>
      </c>
      <c r="D123" s="110" t="s">
        <v>2180</v>
      </c>
      <c r="E123" s="133">
        <v>685</v>
      </c>
      <c r="F123" s="116" t="str">
        <f>VLOOKUP(E123,VIP!$A$2:$O13944,2,0)</f>
        <v>DRBR685</v>
      </c>
      <c r="G123" s="116" t="str">
        <f>VLOOKUP(E123,'LISTADO ATM'!$A$2:$B$897,2,0)</f>
        <v>ATM Autoservicio UASD</v>
      </c>
      <c r="H123" s="116" t="str">
        <f>VLOOKUP(E123,VIP!$A$2:$O18905,7,FALSE)</f>
        <v>NO</v>
      </c>
      <c r="I123" s="116" t="str">
        <f>VLOOKUP(E123,VIP!$A$2:$O10870,8,FALSE)</f>
        <v>SI</v>
      </c>
      <c r="J123" s="116" t="str">
        <f>VLOOKUP(E123,VIP!$A$2:$O10820,8,FALSE)</f>
        <v>SI</v>
      </c>
      <c r="K123" s="116" t="str">
        <f>VLOOKUP(E123,VIP!$A$2:$O14394,6,0)</f>
        <v>NO</v>
      </c>
      <c r="L123" s="141" t="s">
        <v>2219</v>
      </c>
      <c r="M123" s="109" t="s">
        <v>2446</v>
      </c>
      <c r="N123" s="109" t="s">
        <v>2558</v>
      </c>
      <c r="O123" s="116" t="s">
        <v>2455</v>
      </c>
      <c r="P123" s="116"/>
      <c r="Q123" s="109" t="s">
        <v>2219</v>
      </c>
      <c r="R123" s="45"/>
      <c r="S123" s="87"/>
      <c r="T123" s="87"/>
      <c r="U123" s="87"/>
      <c r="V123" s="89"/>
      <c r="W123" s="75"/>
    </row>
    <row r="124" spans="1:23" ht="18" x14ac:dyDescent="0.25">
      <c r="A124" s="116" t="str">
        <f>VLOOKUP(E124,'LISTADO ATM'!$A$2:$C$898,3,0)</f>
        <v>DISTRITO NACIONAL</v>
      </c>
      <c r="B124" s="137" t="s">
        <v>2668</v>
      </c>
      <c r="C124" s="110">
        <v>44372.099618055552</v>
      </c>
      <c r="D124" s="110" t="s">
        <v>2180</v>
      </c>
      <c r="E124" s="133">
        <v>951</v>
      </c>
      <c r="F124" s="116" t="str">
        <f>VLOOKUP(E124,VIP!$A$2:$O13924,2,0)</f>
        <v>DRBR203</v>
      </c>
      <c r="G124" s="116" t="str">
        <f>VLOOKUP(E124,'LISTADO ATM'!$A$2:$B$897,2,0)</f>
        <v xml:space="preserve">ATM Oficina Plaza Haché JFK </v>
      </c>
      <c r="H124" s="116" t="str">
        <f>VLOOKUP(E124,VIP!$A$2:$O18885,7,FALSE)</f>
        <v>Si</v>
      </c>
      <c r="I124" s="116" t="str">
        <f>VLOOKUP(E124,VIP!$A$2:$O10850,8,FALSE)</f>
        <v>Si</v>
      </c>
      <c r="J124" s="116" t="str">
        <f>VLOOKUP(E124,VIP!$A$2:$O10800,8,FALSE)</f>
        <v>Si</v>
      </c>
      <c r="K124" s="116" t="str">
        <f>VLOOKUP(E124,VIP!$A$2:$O14374,6,0)</f>
        <v>NO</v>
      </c>
      <c r="L124" s="141" t="s">
        <v>2219</v>
      </c>
      <c r="M124" s="109" t="s">
        <v>2446</v>
      </c>
      <c r="N124" s="109" t="s">
        <v>2453</v>
      </c>
      <c r="O124" s="116" t="s">
        <v>2455</v>
      </c>
      <c r="P124" s="116"/>
      <c r="Q124" s="109" t="s">
        <v>2219</v>
      </c>
      <c r="R124" s="45"/>
      <c r="S124" s="87"/>
      <c r="T124" s="87"/>
      <c r="U124" s="87"/>
      <c r="V124" s="89"/>
      <c r="W124" s="75"/>
    </row>
    <row r="125" spans="1:23" ht="18" x14ac:dyDescent="0.25">
      <c r="A125" s="116" t="str">
        <f>VLOOKUP(E125,'LISTADO ATM'!$A$2:$C$898,3,0)</f>
        <v>NORTE</v>
      </c>
      <c r="B125" s="137" t="s">
        <v>2721</v>
      </c>
      <c r="C125" s="110">
        <v>44372.390439814815</v>
      </c>
      <c r="D125" s="110" t="s">
        <v>2180</v>
      </c>
      <c r="E125" s="133">
        <v>266</v>
      </c>
      <c r="F125" s="116" t="str">
        <f>VLOOKUP(E125,VIP!$A$2:$O13961,2,0)</f>
        <v>DRBR266</v>
      </c>
      <c r="G125" s="116" t="str">
        <f>VLOOKUP(E125,'LISTADO ATM'!$A$2:$B$897,2,0)</f>
        <v xml:space="preserve">ATM Oficina Villa Francisca </v>
      </c>
      <c r="H125" s="116" t="str">
        <f>VLOOKUP(E125,VIP!$A$2:$O18922,7,FALSE)</f>
        <v>Si</v>
      </c>
      <c r="I125" s="116" t="str">
        <f>VLOOKUP(E125,VIP!$A$2:$O10887,8,FALSE)</f>
        <v>Si</v>
      </c>
      <c r="J125" s="116" t="str">
        <f>VLOOKUP(E125,VIP!$A$2:$O10837,8,FALSE)</f>
        <v>Si</v>
      </c>
      <c r="K125" s="116" t="str">
        <f>VLOOKUP(E125,VIP!$A$2:$O14411,6,0)</f>
        <v>NO</v>
      </c>
      <c r="L125" s="141" t="s">
        <v>2722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2722</v>
      </c>
    </row>
    <row r="126" spans="1:23" ht="18" x14ac:dyDescent="0.25">
      <c r="A126" s="116" t="str">
        <f>VLOOKUP(E126,'LISTADO ATM'!$A$2:$C$898,3,0)</f>
        <v>NORTE</v>
      </c>
      <c r="B126" s="137" t="s">
        <v>2707</v>
      </c>
      <c r="C126" s="110">
        <v>44372.432372685187</v>
      </c>
      <c r="D126" s="110" t="s">
        <v>2181</v>
      </c>
      <c r="E126" s="133">
        <v>171</v>
      </c>
      <c r="F126" s="116" t="str">
        <f>VLOOKUP(E126,VIP!$A$2:$O13948,2,0)</f>
        <v>DRBR171</v>
      </c>
      <c r="G126" s="116" t="str">
        <f>VLOOKUP(E126,'LISTADO ATM'!$A$2:$B$897,2,0)</f>
        <v xml:space="preserve">ATM Oficina Moca </v>
      </c>
      <c r="H126" s="116" t="str">
        <f>VLOOKUP(E126,VIP!$A$2:$O18909,7,FALSE)</f>
        <v>Si</v>
      </c>
      <c r="I126" s="116" t="str">
        <f>VLOOKUP(E126,VIP!$A$2:$O10874,8,FALSE)</f>
        <v>Si</v>
      </c>
      <c r="J126" s="116" t="str">
        <f>VLOOKUP(E126,VIP!$A$2:$O10824,8,FALSE)</f>
        <v>Si</v>
      </c>
      <c r="K126" s="116" t="str">
        <f>VLOOKUP(E126,VIP!$A$2:$O14398,6,0)</f>
        <v>NO</v>
      </c>
      <c r="L126" s="141" t="s">
        <v>2708</v>
      </c>
      <c r="M126" s="109" t="s">
        <v>2446</v>
      </c>
      <c r="N126" s="109" t="s">
        <v>2453</v>
      </c>
      <c r="O126" s="116" t="s">
        <v>2567</v>
      </c>
      <c r="P126" s="116"/>
      <c r="Q126" s="109" t="s">
        <v>2708</v>
      </c>
    </row>
    <row r="127" spans="1:23" ht="18" x14ac:dyDescent="0.25">
      <c r="A127" s="116" t="str">
        <f>VLOOKUP(E127,'LISTADO ATM'!$A$2:$C$898,3,0)</f>
        <v>SUR</v>
      </c>
      <c r="B127" s="137" t="s">
        <v>2709</v>
      </c>
      <c r="C127" s="110">
        <v>44372.430798611109</v>
      </c>
      <c r="D127" s="110" t="s">
        <v>2470</v>
      </c>
      <c r="E127" s="133">
        <v>880</v>
      </c>
      <c r="F127" s="116" t="str">
        <f>VLOOKUP(E127,VIP!$A$2:$O13962,2,0)</f>
        <v>DRBR880</v>
      </c>
      <c r="G127" s="116" t="str">
        <f>VLOOKUP(E127,'LISTADO ATM'!$A$2:$B$897,2,0)</f>
        <v xml:space="preserve">ATM Autoservicio Barahona II </v>
      </c>
      <c r="H127" s="116" t="str">
        <f>VLOOKUP(E127,VIP!$A$2:$O18923,7,FALSE)</f>
        <v>Si</v>
      </c>
      <c r="I127" s="116" t="str">
        <f>VLOOKUP(E127,VIP!$A$2:$O10888,8,FALSE)</f>
        <v>Si</v>
      </c>
      <c r="J127" s="116" t="str">
        <f>VLOOKUP(E127,VIP!$A$2:$O10838,8,FALSE)</f>
        <v>Si</v>
      </c>
      <c r="K127" s="116" t="str">
        <f>VLOOKUP(E127,VIP!$A$2:$O14412,6,0)</f>
        <v>SI</v>
      </c>
      <c r="L127" s="141" t="s">
        <v>2708</v>
      </c>
      <c r="M127" s="109" t="s">
        <v>2446</v>
      </c>
      <c r="N127" s="109" t="s">
        <v>2696</v>
      </c>
      <c r="O127" s="116" t="s">
        <v>2567</v>
      </c>
      <c r="P127" s="116"/>
      <c r="Q127" s="109" t="s">
        <v>2708</v>
      </c>
    </row>
    <row r="128" spans="1:23" ht="18" x14ac:dyDescent="0.25">
      <c r="A128" s="116" t="e">
        <f>VLOOKUP(E128,'LISTADO ATM'!$A$2:$C$898,3,0)</f>
        <v>#N/A</v>
      </c>
      <c r="B128" s="137">
        <v>3335930571</v>
      </c>
      <c r="C128" s="110">
        <v>44371.069444444445</v>
      </c>
      <c r="D128" s="110" t="s">
        <v>2181</v>
      </c>
      <c r="E128" s="133">
        <v>371</v>
      </c>
      <c r="F128" s="116" t="e">
        <f>VLOOKUP(E128,VIP!$A$2:$O13908,2,0)</f>
        <v>#N/A</v>
      </c>
      <c r="G128" s="116" t="e">
        <f>VLOOKUP(E128,'LISTADO ATM'!$A$2:$B$897,2,0)</f>
        <v>#N/A</v>
      </c>
      <c r="H128" s="116" t="e">
        <f>VLOOKUP(E128,VIP!$A$2:$O18869,7,FALSE)</f>
        <v>#N/A</v>
      </c>
      <c r="I128" s="116" t="e">
        <f>VLOOKUP(E128,VIP!$A$2:$O10834,8,FALSE)</f>
        <v>#N/A</v>
      </c>
      <c r="J128" s="116" t="e">
        <f>VLOOKUP(E128,VIP!$A$2:$O10784,8,FALSE)</f>
        <v>#N/A</v>
      </c>
      <c r="K128" s="116" t="e">
        <f>VLOOKUP(E128,VIP!$A$2:$O14358,6,0)</f>
        <v>#N/A</v>
      </c>
      <c r="L128" s="141" t="s">
        <v>2245</v>
      </c>
      <c r="M128" s="109" t="s">
        <v>2446</v>
      </c>
      <c r="N128" s="109" t="s">
        <v>2453</v>
      </c>
      <c r="O128" s="116" t="s">
        <v>2587</v>
      </c>
      <c r="P128" s="116"/>
      <c r="Q128" s="109" t="s">
        <v>2245</v>
      </c>
    </row>
    <row r="129" spans="1:17" ht="18" x14ac:dyDescent="0.25">
      <c r="A129" s="116" t="str">
        <f>VLOOKUP(E129,'LISTADO ATM'!$A$2:$C$898,3,0)</f>
        <v>ESTE</v>
      </c>
      <c r="B129" s="137" t="s">
        <v>2704</v>
      </c>
      <c r="C129" s="110">
        <v>44372.434386574074</v>
      </c>
      <c r="D129" s="110" t="s">
        <v>2470</v>
      </c>
      <c r="E129" s="133">
        <v>213</v>
      </c>
      <c r="F129" s="116" t="str">
        <f>VLOOKUP(E129,VIP!$A$2:$O13946,2,0)</f>
        <v>DRBR213</v>
      </c>
      <c r="G129" s="116" t="str">
        <f>VLOOKUP(E129,'LISTADO ATM'!$A$2:$B$897,2,0)</f>
        <v xml:space="preserve">ATM Almacenes Iberia (La Romana) </v>
      </c>
      <c r="H129" s="116" t="str">
        <f>VLOOKUP(E129,VIP!$A$2:$O18907,7,FALSE)</f>
        <v>Si</v>
      </c>
      <c r="I129" s="116" t="str">
        <f>VLOOKUP(E129,VIP!$A$2:$O10872,8,FALSE)</f>
        <v>Si</v>
      </c>
      <c r="J129" s="116" t="str">
        <f>VLOOKUP(E129,VIP!$A$2:$O10822,8,FALSE)</f>
        <v>Si</v>
      </c>
      <c r="K129" s="116" t="str">
        <f>VLOOKUP(E129,VIP!$A$2:$O14396,6,0)</f>
        <v>NO</v>
      </c>
      <c r="L129" s="141" t="s">
        <v>2705</v>
      </c>
      <c r="M129" s="109" t="s">
        <v>2446</v>
      </c>
      <c r="N129" s="109" t="s">
        <v>2453</v>
      </c>
      <c r="O129" s="116" t="s">
        <v>2683</v>
      </c>
      <c r="P129" s="116" t="s">
        <v>2763</v>
      </c>
      <c r="Q129" s="109" t="s">
        <v>2245</v>
      </c>
    </row>
    <row r="130" spans="1:17" ht="18" x14ac:dyDescent="0.25">
      <c r="A130" s="116" t="str">
        <f>VLOOKUP(E130,'LISTADO ATM'!$A$2:$C$898,3,0)</f>
        <v>NORTE</v>
      </c>
      <c r="B130" s="137" t="s">
        <v>2778</v>
      </c>
      <c r="C130" s="110">
        <v>44372.613645833335</v>
      </c>
      <c r="D130" s="110" t="s">
        <v>2181</v>
      </c>
      <c r="E130" s="133">
        <v>496</v>
      </c>
      <c r="F130" s="116" t="str">
        <f>VLOOKUP(E130,VIP!$A$2:$O13931,2,0)</f>
        <v>DRBR496</v>
      </c>
      <c r="G130" s="116" t="str">
        <f>VLOOKUP(E130,'LISTADO ATM'!$A$2:$B$897,2,0)</f>
        <v xml:space="preserve">ATM Multicentro La Sirena Bonao </v>
      </c>
      <c r="H130" s="116" t="str">
        <f>VLOOKUP(E130,VIP!$A$2:$O18892,7,FALSE)</f>
        <v>Si</v>
      </c>
      <c r="I130" s="116" t="str">
        <f>VLOOKUP(E130,VIP!$A$2:$O10857,8,FALSE)</f>
        <v>Si</v>
      </c>
      <c r="J130" s="116" t="str">
        <f>VLOOKUP(E130,VIP!$A$2:$O10807,8,FALSE)</f>
        <v>Si</v>
      </c>
      <c r="K130" s="116" t="str">
        <f>VLOOKUP(E130,VIP!$A$2:$O14381,6,0)</f>
        <v>NO</v>
      </c>
      <c r="L130" s="141" t="s">
        <v>2705</v>
      </c>
      <c r="M130" s="109" t="s">
        <v>2446</v>
      </c>
      <c r="N130" s="109" t="s">
        <v>2696</v>
      </c>
      <c r="O130" s="116" t="s">
        <v>2683</v>
      </c>
      <c r="P130" s="116" t="s">
        <v>2763</v>
      </c>
      <c r="Q130" s="109" t="s">
        <v>2705</v>
      </c>
    </row>
    <row r="131" spans="1:17" ht="18" x14ac:dyDescent="0.25">
      <c r="A131" s="116" t="str">
        <f>VLOOKUP(E131,'LISTADO ATM'!$A$2:$C$898,3,0)</f>
        <v>DISTRITO NACIONAL</v>
      </c>
      <c r="B131" s="137" t="s">
        <v>2592</v>
      </c>
      <c r="C131" s="110">
        <v>44371.335601851853</v>
      </c>
      <c r="D131" s="110" t="s">
        <v>2449</v>
      </c>
      <c r="E131" s="133">
        <v>70</v>
      </c>
      <c r="F131" s="116" t="str">
        <f>VLOOKUP(E131,VIP!$A$2:$O13913,2,0)</f>
        <v>DRBR070</v>
      </c>
      <c r="G131" s="116" t="str">
        <f>VLOOKUP(E131,'LISTADO ATM'!$A$2:$B$897,2,0)</f>
        <v xml:space="preserve">ATM Autoservicio Plaza Lama Zona Oriental </v>
      </c>
      <c r="H131" s="116" t="str">
        <f>VLOOKUP(E131,VIP!$A$2:$O18874,7,FALSE)</f>
        <v>Si</v>
      </c>
      <c r="I131" s="116" t="str">
        <f>VLOOKUP(E131,VIP!$A$2:$O10839,8,FALSE)</f>
        <v>Si</v>
      </c>
      <c r="J131" s="116" t="str">
        <f>VLOOKUP(E131,VIP!$A$2:$O10789,8,FALSE)</f>
        <v>Si</v>
      </c>
      <c r="K131" s="116" t="str">
        <f>VLOOKUP(E131,VIP!$A$2:$O14363,6,0)</f>
        <v>NO</v>
      </c>
      <c r="L131" s="141" t="s">
        <v>2568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2568</v>
      </c>
    </row>
    <row r="132" spans="1:17" ht="18" x14ac:dyDescent="0.25">
      <c r="A132" s="116" t="str">
        <f>VLOOKUP(E132,'LISTADO ATM'!$A$2:$C$898,3,0)</f>
        <v>DISTRITO NACIONAL</v>
      </c>
      <c r="B132" s="137" t="s">
        <v>2590</v>
      </c>
      <c r="C132" s="110">
        <v>44371.340868055559</v>
      </c>
      <c r="D132" s="110" t="s">
        <v>2470</v>
      </c>
      <c r="E132" s="133">
        <v>231</v>
      </c>
      <c r="F132" s="116" t="str">
        <f>VLOOKUP(E132,VIP!$A$2:$O13912,2,0)</f>
        <v>DRBR231</v>
      </c>
      <c r="G132" s="116" t="str">
        <f>VLOOKUP(E132,'LISTADO ATM'!$A$2:$B$897,2,0)</f>
        <v xml:space="preserve">ATM Oficina Zona Oriental </v>
      </c>
      <c r="H132" s="116" t="str">
        <f>VLOOKUP(E132,VIP!$A$2:$O18873,7,FALSE)</f>
        <v>Si</v>
      </c>
      <c r="I132" s="116" t="str">
        <f>VLOOKUP(E132,VIP!$A$2:$O10838,8,FALSE)</f>
        <v>Si</v>
      </c>
      <c r="J132" s="116" t="str">
        <f>VLOOKUP(E132,VIP!$A$2:$O10788,8,FALSE)</f>
        <v>Si</v>
      </c>
      <c r="K132" s="116" t="str">
        <f>VLOOKUP(E132,VIP!$A$2:$O14362,6,0)</f>
        <v>SI</v>
      </c>
      <c r="L132" s="141" t="s">
        <v>2568</v>
      </c>
      <c r="M132" s="109" t="s">
        <v>2446</v>
      </c>
      <c r="N132" s="109" t="s">
        <v>2453</v>
      </c>
      <c r="O132" s="116" t="s">
        <v>2591</v>
      </c>
      <c r="P132" s="116"/>
      <c r="Q132" s="109" t="s">
        <v>2568</v>
      </c>
    </row>
    <row r="133" spans="1:17" ht="18" x14ac:dyDescent="0.25">
      <c r="A133" s="116" t="str">
        <f>VLOOKUP(E133,'LISTADO ATM'!$A$2:$C$898,3,0)</f>
        <v>DISTRITO NACIONAL</v>
      </c>
      <c r="B133" s="137">
        <v>3335931923</v>
      </c>
      <c r="C133" s="110">
        <v>44372.133333333331</v>
      </c>
      <c r="D133" s="110" t="s">
        <v>2449</v>
      </c>
      <c r="E133" s="133">
        <v>577</v>
      </c>
      <c r="F133" s="116" t="str">
        <f>VLOOKUP(E133,VIP!$A$2:$O13701,2,0)</f>
        <v>DRBR173</v>
      </c>
      <c r="G133" s="116" t="str">
        <f>VLOOKUP(E133,'LISTADO ATM'!$A$2:$B$897,2,0)</f>
        <v xml:space="preserve">ATM Olé Ave. Duarte </v>
      </c>
      <c r="H133" s="116" t="str">
        <f>VLOOKUP(E133,VIP!$A$2:$O18835,7,FALSE)</f>
        <v>Si</v>
      </c>
      <c r="I133" s="116" t="str">
        <f>VLOOKUP(E133,VIP!$A$2:$O10800,8,FALSE)</f>
        <v>Si</v>
      </c>
      <c r="J133" s="116" t="str">
        <f>VLOOKUP(E133,VIP!$A$2:$O10750,8,FALSE)</f>
        <v>Si</v>
      </c>
      <c r="K133" s="116" t="str">
        <f>VLOOKUP(E133,VIP!$A$2:$O14324,6,0)</f>
        <v>SI</v>
      </c>
      <c r="L133" s="141" t="s">
        <v>2442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2442</v>
      </c>
    </row>
    <row r="134" spans="1:17" ht="18" x14ac:dyDescent="0.25">
      <c r="A134" s="116" t="str">
        <f>VLOOKUP(E134,'LISTADO ATM'!$A$2:$C$898,3,0)</f>
        <v>NORTE</v>
      </c>
      <c r="B134" s="137" t="s">
        <v>2609</v>
      </c>
      <c r="C134" s="110">
        <v>44371.480995370373</v>
      </c>
      <c r="D134" s="110" t="s">
        <v>2449</v>
      </c>
      <c r="E134" s="133">
        <v>851</v>
      </c>
      <c r="F134" s="116" t="str">
        <f>VLOOKUP(E134,VIP!$A$2:$O13949,2,0)</f>
        <v>DRBR851</v>
      </c>
      <c r="G134" s="116" t="str">
        <f>VLOOKUP(E134,'LISTADO ATM'!$A$2:$B$897,2,0)</f>
        <v xml:space="preserve">ATM Hospital Vinicio Calventi </v>
      </c>
      <c r="H134" s="116" t="str">
        <f>VLOOKUP(E134,VIP!$A$2:$O18910,7,FALSE)</f>
        <v>Si</v>
      </c>
      <c r="I134" s="116" t="str">
        <f>VLOOKUP(E134,VIP!$A$2:$O10875,8,FALSE)</f>
        <v>Si</v>
      </c>
      <c r="J134" s="116" t="str">
        <f>VLOOKUP(E134,VIP!$A$2:$O10825,8,FALSE)</f>
        <v>Si</v>
      </c>
      <c r="K134" s="116" t="str">
        <f>VLOOKUP(E134,VIP!$A$2:$O14399,6,0)</f>
        <v>NO</v>
      </c>
      <c r="L134" s="141" t="s">
        <v>2442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2442</v>
      </c>
    </row>
    <row r="135" spans="1:17" ht="18" x14ac:dyDescent="0.25">
      <c r="A135" s="116" t="str">
        <f>VLOOKUP(E135,'LISTADO ATM'!$A$2:$C$898,3,0)</f>
        <v>ESTE</v>
      </c>
      <c r="B135" s="137" t="s">
        <v>2801</v>
      </c>
      <c r="C135" s="110">
        <v>44372.486979166664</v>
      </c>
      <c r="D135" s="110" t="s">
        <v>2449</v>
      </c>
      <c r="E135" s="133">
        <v>104</v>
      </c>
      <c r="F135" s="116" t="str">
        <f>VLOOKUP(E135,VIP!$A$2:$O13948,2,0)</f>
        <v>DRBR104</v>
      </c>
      <c r="G135" s="116" t="str">
        <f>VLOOKUP(E135,'LISTADO ATM'!$A$2:$B$897,2,0)</f>
        <v xml:space="preserve">ATM Jumbo Higuey </v>
      </c>
      <c r="H135" s="116" t="str">
        <f>VLOOKUP(E135,VIP!$A$2:$O18909,7,FALSE)</f>
        <v>Si</v>
      </c>
      <c r="I135" s="116" t="str">
        <f>VLOOKUP(E135,VIP!$A$2:$O10874,8,FALSE)</f>
        <v>Si</v>
      </c>
      <c r="J135" s="116" t="str">
        <f>VLOOKUP(E135,VIP!$A$2:$O10824,8,FALSE)</f>
        <v>Si</v>
      </c>
      <c r="K135" s="116" t="str">
        <f>VLOOKUP(E135,VIP!$A$2:$O14398,6,0)</f>
        <v>NO</v>
      </c>
      <c r="L135" s="141" t="s">
        <v>2418</v>
      </c>
      <c r="M135" s="109" t="s">
        <v>2446</v>
      </c>
      <c r="N135" s="109" t="s">
        <v>2453</v>
      </c>
      <c r="O135" s="116" t="s">
        <v>2711</v>
      </c>
      <c r="P135" s="116"/>
      <c r="Q135" s="109" t="s">
        <v>2418</v>
      </c>
    </row>
    <row r="136" spans="1:17" ht="18" x14ac:dyDescent="0.25">
      <c r="A136" s="116" t="str">
        <f>VLOOKUP(E136,'LISTADO ATM'!$A$2:$C$898,3,0)</f>
        <v>ESTE</v>
      </c>
      <c r="B136" s="137" t="s">
        <v>2621</v>
      </c>
      <c r="C136" s="110">
        <v>44371.699907407405</v>
      </c>
      <c r="D136" s="110" t="s">
        <v>2449</v>
      </c>
      <c r="E136" s="133">
        <v>211</v>
      </c>
      <c r="F136" s="116" t="str">
        <f>VLOOKUP(E136,VIP!$A$2:$O13924,2,0)</f>
        <v>DRBR211</v>
      </c>
      <c r="G136" s="116" t="str">
        <f>VLOOKUP(E136,'LISTADO ATM'!$A$2:$B$897,2,0)</f>
        <v xml:space="preserve">ATM Oficina La Romana I </v>
      </c>
      <c r="H136" s="116" t="str">
        <f>VLOOKUP(E136,VIP!$A$2:$O18885,7,FALSE)</f>
        <v>Si</v>
      </c>
      <c r="I136" s="116" t="str">
        <f>VLOOKUP(E136,VIP!$A$2:$O10850,8,FALSE)</f>
        <v>Si</v>
      </c>
      <c r="J136" s="116" t="str">
        <f>VLOOKUP(E136,VIP!$A$2:$O10800,8,FALSE)</f>
        <v>Si</v>
      </c>
      <c r="K136" s="116" t="str">
        <f>VLOOKUP(E136,VIP!$A$2:$O14374,6,0)</f>
        <v>NO</v>
      </c>
      <c r="L136" s="141" t="s">
        <v>2418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2418</v>
      </c>
    </row>
    <row r="137" spans="1:17" ht="18" x14ac:dyDescent="0.25">
      <c r="A137" s="116" t="str">
        <f>VLOOKUP(E137,'LISTADO ATM'!$A$2:$C$898,3,0)</f>
        <v>DISTRITO NACIONAL</v>
      </c>
      <c r="B137" s="137" t="s">
        <v>2671</v>
      </c>
      <c r="C137" s="110">
        <v>44372.058009259257</v>
      </c>
      <c r="D137" s="110" t="s">
        <v>2449</v>
      </c>
      <c r="E137" s="133">
        <v>407</v>
      </c>
      <c r="F137" s="116" t="str">
        <f>VLOOKUP(E137,VIP!$A$2:$O13927,2,0)</f>
        <v>DRBR407</v>
      </c>
      <c r="G137" s="116" t="str">
        <f>VLOOKUP(E137,'LISTADO ATM'!$A$2:$B$897,2,0)</f>
        <v xml:space="preserve">ATM Multicentro La Sirena Villa Mella </v>
      </c>
      <c r="H137" s="116" t="str">
        <f>VLOOKUP(E137,VIP!$A$2:$O18888,7,FALSE)</f>
        <v>Si</v>
      </c>
      <c r="I137" s="116" t="str">
        <f>VLOOKUP(E137,VIP!$A$2:$O10853,8,FALSE)</f>
        <v>Si</v>
      </c>
      <c r="J137" s="116" t="str">
        <f>VLOOKUP(E137,VIP!$A$2:$O10803,8,FALSE)</f>
        <v>Si</v>
      </c>
      <c r="K137" s="116" t="str">
        <f>VLOOKUP(E137,VIP!$A$2:$O14377,6,0)</f>
        <v>NO</v>
      </c>
      <c r="L137" s="141" t="s">
        <v>2418</v>
      </c>
      <c r="M137" s="109" t="s">
        <v>2446</v>
      </c>
      <c r="N137" s="109" t="s">
        <v>2453</v>
      </c>
      <c r="O137" s="116" t="s">
        <v>2454</v>
      </c>
      <c r="P137" s="116"/>
      <c r="Q137" s="109" t="s">
        <v>2418</v>
      </c>
    </row>
    <row r="138" spans="1:17" ht="18" x14ac:dyDescent="0.25">
      <c r="A138" s="116" t="str">
        <f>VLOOKUP(E138,'LISTADO ATM'!$A$2:$C$898,3,0)</f>
        <v>ESTE</v>
      </c>
      <c r="B138" s="137" t="s">
        <v>2795</v>
      </c>
      <c r="C138" s="110">
        <v>44372.550613425927</v>
      </c>
      <c r="D138" s="110" t="s">
        <v>2180</v>
      </c>
      <c r="E138" s="133">
        <v>680</v>
      </c>
      <c r="F138" s="116" t="str">
        <f>VLOOKUP(E138,VIP!$A$2:$O13943,2,0)</f>
        <v>DRBR680</v>
      </c>
      <c r="G138" s="116" t="str">
        <f>VLOOKUP(E138,'LISTADO ATM'!$A$2:$B$897,2,0)</f>
        <v>ATM Hotel Royalton</v>
      </c>
      <c r="H138" s="116" t="str">
        <f>VLOOKUP(E138,VIP!$A$2:$O18904,7,FALSE)</f>
        <v>NO</v>
      </c>
      <c r="I138" s="116" t="str">
        <f>VLOOKUP(E138,VIP!$A$2:$O10869,8,FALSE)</f>
        <v>NO</v>
      </c>
      <c r="J138" s="116" t="str">
        <f>VLOOKUP(E138,VIP!$A$2:$O10819,8,FALSE)</f>
        <v>NO</v>
      </c>
      <c r="K138" s="116" t="str">
        <f>VLOOKUP(E138,VIP!$A$2:$O14393,6,0)</f>
        <v>NO</v>
      </c>
      <c r="L138" s="141" t="s">
        <v>2418</v>
      </c>
      <c r="M138" s="109" t="s">
        <v>2446</v>
      </c>
      <c r="N138" s="109" t="s">
        <v>2453</v>
      </c>
      <c r="O138" s="116" t="s">
        <v>2471</v>
      </c>
      <c r="P138" s="116"/>
      <c r="Q138" s="109" t="s">
        <v>2418</v>
      </c>
    </row>
    <row r="139" spans="1:17" ht="18" x14ac:dyDescent="0.25">
      <c r="A139" s="116" t="str">
        <f>VLOOKUP(E139,'LISTADO ATM'!$A$2:$C$898,3,0)</f>
        <v>NORTE</v>
      </c>
      <c r="B139" s="137" t="s">
        <v>2783</v>
      </c>
      <c r="C139" s="110">
        <v>44372.586053240739</v>
      </c>
      <c r="D139" s="110" t="s">
        <v>2470</v>
      </c>
      <c r="E139" s="133">
        <v>62</v>
      </c>
      <c r="F139" s="116" t="str">
        <f>VLOOKUP(E139,VIP!$A$2:$O13935,2,0)</f>
        <v>DRBR062</v>
      </c>
      <c r="G139" s="116" t="str">
        <f>VLOOKUP(E139,'LISTADO ATM'!$A$2:$B$897,2,0)</f>
        <v xml:space="preserve">ATM Oficina Dajabón </v>
      </c>
      <c r="H139" s="116" t="str">
        <f>VLOOKUP(E139,VIP!$A$2:$O18896,7,FALSE)</f>
        <v>Si</v>
      </c>
      <c r="I139" s="116" t="str">
        <f>VLOOKUP(E139,VIP!$A$2:$O10861,8,FALSE)</f>
        <v>Si</v>
      </c>
      <c r="J139" s="116" t="str">
        <f>VLOOKUP(E139,VIP!$A$2:$O10811,8,FALSE)</f>
        <v>Si</v>
      </c>
      <c r="K139" s="116" t="str">
        <f>VLOOKUP(E139,VIP!$A$2:$O14385,6,0)</f>
        <v>SI</v>
      </c>
      <c r="L139" s="141" t="s">
        <v>2466</v>
      </c>
      <c r="M139" s="109" t="s">
        <v>2446</v>
      </c>
      <c r="N139" s="109" t="s">
        <v>2558</v>
      </c>
      <c r="O139" s="116" t="s">
        <v>2455</v>
      </c>
      <c r="P139" s="116"/>
      <c r="Q139" s="109" t="s">
        <v>2466</v>
      </c>
    </row>
    <row r="140" spans="1:17" ht="18" x14ac:dyDescent="0.25">
      <c r="A140" s="116" t="str">
        <f>VLOOKUP(E140,'LISTADO ATM'!$A$2:$C$898,3,0)</f>
        <v>DISTRITO NACIONAL</v>
      </c>
      <c r="B140" s="137" t="s">
        <v>2786</v>
      </c>
      <c r="C140" s="110">
        <v>44372.567685185182</v>
      </c>
      <c r="D140" s="110" t="s">
        <v>2180</v>
      </c>
      <c r="E140" s="133">
        <v>160</v>
      </c>
      <c r="F140" s="116" t="str">
        <f>VLOOKUP(E140,VIP!$A$2:$O13937,2,0)</f>
        <v>DRBR160</v>
      </c>
      <c r="G140" s="116" t="str">
        <f>VLOOKUP(E140,'LISTADO ATM'!$A$2:$B$897,2,0)</f>
        <v xml:space="preserve">ATM Oficina Herrera </v>
      </c>
      <c r="H140" s="116" t="str">
        <f>VLOOKUP(E140,VIP!$A$2:$O18898,7,FALSE)</f>
        <v>Si</v>
      </c>
      <c r="I140" s="116" t="str">
        <f>VLOOKUP(E140,VIP!$A$2:$O10863,8,FALSE)</f>
        <v>Si</v>
      </c>
      <c r="J140" s="116" t="str">
        <f>VLOOKUP(E140,VIP!$A$2:$O10813,8,FALSE)</f>
        <v>Si</v>
      </c>
      <c r="K140" s="116" t="str">
        <f>VLOOKUP(E140,VIP!$A$2:$O14387,6,0)</f>
        <v>NO</v>
      </c>
      <c r="L140" s="141" t="s">
        <v>2466</v>
      </c>
      <c r="M140" s="109" t="s">
        <v>2446</v>
      </c>
      <c r="N140" s="109" t="s">
        <v>2558</v>
      </c>
      <c r="O140" s="116" t="s">
        <v>2455</v>
      </c>
      <c r="P140" s="116"/>
      <c r="Q140" s="109" t="s">
        <v>2466</v>
      </c>
    </row>
    <row r="141" spans="1:17" ht="18" x14ac:dyDescent="0.25">
      <c r="A141" s="116" t="str">
        <f>VLOOKUP(E141,'LISTADO ATM'!$A$2:$C$898,3,0)</f>
        <v>DISTRITO NACIONAL</v>
      </c>
      <c r="B141" s="137" t="s">
        <v>2782</v>
      </c>
      <c r="C141" s="110">
        <v>44372.589467592596</v>
      </c>
      <c r="D141" s="110" t="s">
        <v>2180</v>
      </c>
      <c r="E141" s="133">
        <v>243</v>
      </c>
      <c r="F141" s="116" t="str">
        <f>VLOOKUP(E141,VIP!$A$2:$O13934,2,0)</f>
        <v>DRBR243</v>
      </c>
      <c r="G141" s="116" t="str">
        <f>VLOOKUP(E141,'LISTADO ATM'!$A$2:$B$897,2,0)</f>
        <v xml:space="preserve">ATM Autoservicio Plaza Central  </v>
      </c>
      <c r="H141" s="116" t="str">
        <f>VLOOKUP(E141,VIP!$A$2:$O18895,7,FALSE)</f>
        <v>Si</v>
      </c>
      <c r="I141" s="116" t="str">
        <f>VLOOKUP(E141,VIP!$A$2:$O10860,8,FALSE)</f>
        <v>Si</v>
      </c>
      <c r="J141" s="116" t="str">
        <f>VLOOKUP(E141,VIP!$A$2:$O10810,8,FALSE)</f>
        <v>Si</v>
      </c>
      <c r="K141" s="116" t="str">
        <f>VLOOKUP(E141,VIP!$A$2:$O14384,6,0)</f>
        <v>SI</v>
      </c>
      <c r="L141" s="141" t="s">
        <v>2466</v>
      </c>
      <c r="M141" s="109" t="s">
        <v>2446</v>
      </c>
      <c r="N141" s="109" t="s">
        <v>2453</v>
      </c>
      <c r="O141" s="116" t="s">
        <v>2567</v>
      </c>
      <c r="P141" s="116"/>
      <c r="Q141" s="109" t="s">
        <v>2466</v>
      </c>
    </row>
    <row r="142" spans="1:17" ht="18" x14ac:dyDescent="0.25">
      <c r="A142" s="116" t="str">
        <f>VLOOKUP(E142,'LISTADO ATM'!$A$2:$C$898,3,0)</f>
        <v>NORTE</v>
      </c>
      <c r="B142" s="137" t="s">
        <v>2781</v>
      </c>
      <c r="C142" s="110">
        <v>44372.611828703702</v>
      </c>
      <c r="D142" s="110" t="s">
        <v>2181</v>
      </c>
      <c r="E142" s="133">
        <v>333</v>
      </c>
      <c r="F142" s="116" t="str">
        <f>VLOOKUP(E142,VIP!$A$2:$O13933,2,0)</f>
        <v>DRBR333</v>
      </c>
      <c r="G142" s="116" t="str">
        <f>VLOOKUP(E142,'LISTADO ATM'!$A$2:$B$897,2,0)</f>
        <v>ATM Oficina Turey Maimón</v>
      </c>
      <c r="H142" s="116" t="str">
        <f>VLOOKUP(E142,VIP!$A$2:$O18894,7,FALSE)</f>
        <v>Si</v>
      </c>
      <c r="I142" s="116" t="str">
        <f>VLOOKUP(E142,VIP!$A$2:$O10859,8,FALSE)</f>
        <v>Si</v>
      </c>
      <c r="J142" s="116" t="str">
        <f>VLOOKUP(E142,VIP!$A$2:$O10809,8,FALSE)</f>
        <v>Si</v>
      </c>
      <c r="K142" s="116" t="str">
        <f>VLOOKUP(E142,VIP!$A$2:$O14383,6,0)</f>
        <v>NO</v>
      </c>
      <c r="L142" s="141" t="s">
        <v>2466</v>
      </c>
      <c r="M142" s="109" t="s">
        <v>2446</v>
      </c>
      <c r="N142" s="109" t="s">
        <v>2558</v>
      </c>
      <c r="O142" s="116" t="s">
        <v>2455</v>
      </c>
      <c r="P142" s="116"/>
      <c r="Q142" s="109" t="s">
        <v>2466</v>
      </c>
    </row>
    <row r="143" spans="1:17" ht="18" x14ac:dyDescent="0.25">
      <c r="A143" s="116" t="str">
        <f>VLOOKUP(E143,'LISTADO ATM'!$A$2:$C$898,3,0)</f>
        <v>DISTRITO NACIONAL</v>
      </c>
      <c r="B143" s="137" t="s">
        <v>2794</v>
      </c>
      <c r="C143" s="110">
        <v>44372.55300925926</v>
      </c>
      <c r="D143" s="110" t="s">
        <v>2470</v>
      </c>
      <c r="E143" s="133">
        <v>514</v>
      </c>
      <c r="F143" s="116" t="str">
        <f>VLOOKUP(E143,VIP!$A$2:$O13942,2,0)</f>
        <v>DRBR514</v>
      </c>
      <c r="G143" s="116" t="str">
        <f>VLOOKUP(E143,'LISTADO ATM'!$A$2:$B$897,2,0)</f>
        <v>ATM Autoservicio Charles de Gaulle</v>
      </c>
      <c r="H143" s="116" t="str">
        <f>VLOOKUP(E143,VIP!$A$2:$O18903,7,FALSE)</f>
        <v>Si</v>
      </c>
      <c r="I143" s="116" t="str">
        <f>VLOOKUP(E143,VIP!$A$2:$O10868,8,FALSE)</f>
        <v>No</v>
      </c>
      <c r="J143" s="116" t="str">
        <f>VLOOKUP(E143,VIP!$A$2:$O10818,8,FALSE)</f>
        <v>No</v>
      </c>
      <c r="K143" s="116" t="str">
        <f>VLOOKUP(E143,VIP!$A$2:$O14392,6,0)</f>
        <v>NO</v>
      </c>
      <c r="L143" s="141" t="s">
        <v>2466</v>
      </c>
      <c r="M143" s="109" t="s">
        <v>2446</v>
      </c>
      <c r="N143" s="109" t="s">
        <v>2558</v>
      </c>
      <c r="O143" s="116" t="s">
        <v>2455</v>
      </c>
      <c r="P143" s="116"/>
      <c r="Q143" s="109" t="s">
        <v>2466</v>
      </c>
    </row>
    <row r="144" spans="1:17" ht="18" x14ac:dyDescent="0.25">
      <c r="A144" s="116" t="str">
        <f>VLOOKUP(E144,'LISTADO ATM'!$A$2:$C$898,3,0)</f>
        <v>DISTRITO NACIONAL</v>
      </c>
      <c r="B144" s="137" t="s">
        <v>2626</v>
      </c>
      <c r="C144" s="110">
        <v>44371.642048611109</v>
      </c>
      <c r="D144" s="110" t="s">
        <v>2180</v>
      </c>
      <c r="E144" s="133">
        <v>648</v>
      </c>
      <c r="F144" s="116" t="str">
        <f>VLOOKUP(E144,VIP!$A$2:$O13932,2,0)</f>
        <v>DRBR190</v>
      </c>
      <c r="G144" s="116" t="str">
        <f>VLOOKUP(E144,'LISTADO ATM'!$A$2:$B$897,2,0)</f>
        <v xml:space="preserve">ATM Hermandad de Pensionados </v>
      </c>
      <c r="H144" s="116" t="str">
        <f>VLOOKUP(E144,VIP!$A$2:$O18893,7,FALSE)</f>
        <v>Si</v>
      </c>
      <c r="I144" s="116" t="str">
        <f>VLOOKUP(E144,VIP!$A$2:$O10858,8,FALSE)</f>
        <v>No</v>
      </c>
      <c r="J144" s="116" t="str">
        <f>VLOOKUP(E144,VIP!$A$2:$O10808,8,FALSE)</f>
        <v>No</v>
      </c>
      <c r="K144" s="116" t="str">
        <f>VLOOKUP(E144,VIP!$A$2:$O14382,6,0)</f>
        <v>NO</v>
      </c>
      <c r="L144" s="141" t="s">
        <v>2466</v>
      </c>
      <c r="M144" s="109" t="s">
        <v>2446</v>
      </c>
      <c r="N144" s="109" t="s">
        <v>2558</v>
      </c>
      <c r="O144" s="116" t="s">
        <v>2455</v>
      </c>
      <c r="P144" s="116"/>
      <c r="Q144" s="109" t="s">
        <v>2466</v>
      </c>
    </row>
    <row r="145" spans="1:19" ht="18" x14ac:dyDescent="0.25">
      <c r="A145" s="116" t="str">
        <f>VLOOKUP(E145,'LISTADO ATM'!$A$2:$C$898,3,0)</f>
        <v>NORTE</v>
      </c>
      <c r="B145" s="137" t="s">
        <v>2773</v>
      </c>
      <c r="C145" s="110">
        <v>44372.621307870373</v>
      </c>
      <c r="D145" s="110" t="s">
        <v>2181</v>
      </c>
      <c r="E145" s="133">
        <v>741</v>
      </c>
      <c r="F145" s="116" t="str">
        <f>VLOOKUP(E145,VIP!$A$2:$O13928,2,0)</f>
        <v>DRBR460</v>
      </c>
      <c r="G145" s="116" t="str">
        <f>VLOOKUP(E145,'LISTADO ATM'!$A$2:$B$897,2,0)</f>
        <v>ATM CURNE UASD San Francisco de Macorís</v>
      </c>
      <c r="H145" s="116" t="str">
        <f>VLOOKUP(E145,VIP!$A$2:$O18889,7,FALSE)</f>
        <v>Si</v>
      </c>
      <c r="I145" s="116" t="str">
        <f>VLOOKUP(E145,VIP!$A$2:$O10854,8,FALSE)</f>
        <v>Si</v>
      </c>
      <c r="J145" s="116" t="str">
        <f>VLOOKUP(E145,VIP!$A$2:$O10804,8,FALSE)</f>
        <v>Si</v>
      </c>
      <c r="K145" s="116" t="str">
        <f>VLOOKUP(E145,VIP!$A$2:$O14378,6,0)</f>
        <v>NO</v>
      </c>
      <c r="L145" s="141" t="s">
        <v>2466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2466</v>
      </c>
    </row>
    <row r="146" spans="1:19" ht="18" x14ac:dyDescent="0.25">
      <c r="A146" s="116" t="str">
        <f>VLOOKUP(E146,'LISTADO ATM'!$A$2:$C$898,3,0)</f>
        <v>DISTRITO NACIONAL</v>
      </c>
      <c r="B146" s="137" t="s">
        <v>2780</v>
      </c>
      <c r="C146" s="110">
        <v>44372.612847222219</v>
      </c>
      <c r="D146" s="110" t="s">
        <v>2180</v>
      </c>
      <c r="E146" s="133">
        <v>26</v>
      </c>
      <c r="F146" s="116" t="str">
        <f>VLOOKUP(E146,VIP!$A$2:$O13932,2,0)</f>
        <v>DRBR221</v>
      </c>
      <c r="G146" s="116" t="str">
        <f>VLOOKUP(E146,'LISTADO ATM'!$A$2:$B$897,2,0)</f>
        <v>ATM S/M Jumbo San Isidro</v>
      </c>
      <c r="H146" s="116" t="str">
        <f>VLOOKUP(E146,VIP!$A$2:$O18893,7,FALSE)</f>
        <v>Si</v>
      </c>
      <c r="I146" s="116" t="str">
        <f>VLOOKUP(E146,VIP!$A$2:$O10858,8,FALSE)</f>
        <v>Si</v>
      </c>
      <c r="J146" s="116" t="str">
        <f>VLOOKUP(E146,VIP!$A$2:$O10808,8,FALSE)</f>
        <v>Si</v>
      </c>
      <c r="K146" s="116" t="str">
        <f>VLOOKUP(E146,VIP!$A$2:$O14382,6,0)</f>
        <v>NO</v>
      </c>
      <c r="L146" s="141" t="s">
        <v>2779</v>
      </c>
      <c r="M146" s="109" t="s">
        <v>2446</v>
      </c>
      <c r="N146" s="109" t="s">
        <v>2453</v>
      </c>
      <c r="O146" s="116" t="s">
        <v>2567</v>
      </c>
      <c r="P146" s="116"/>
      <c r="Q146" s="109" t="s">
        <v>2779</v>
      </c>
    </row>
    <row r="147" spans="1:19" x14ac:dyDescent="0.25">
      <c r="P147" s="117"/>
      <c r="Q147" s="117"/>
      <c r="R147" s="117"/>
      <c r="S147" s="117"/>
    </row>
  </sheetData>
  <autoFilter ref="A4:Q146">
    <sortState ref="A5:Q146">
      <sortCondition ref="M4:M14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7:B1048576 B80:B91 B1:B4">
    <cfRule type="duplicateValues" dxfId="218" priority="130709"/>
  </conditionalFormatting>
  <conditionalFormatting sqref="B147:B1048576 B80:B91">
    <cfRule type="duplicateValues" dxfId="217" priority="130719"/>
  </conditionalFormatting>
  <conditionalFormatting sqref="B147:B1048576 B80:B91 B1:B17">
    <cfRule type="duplicateValues" dxfId="216" priority="154"/>
  </conditionalFormatting>
  <conditionalFormatting sqref="B147:B1048576 B80:B91 B1:B33">
    <cfRule type="duplicateValues" dxfId="215" priority="135"/>
    <cfRule type="duplicateValues" dxfId="214" priority="136"/>
    <cfRule type="duplicateValues" dxfId="213" priority="137"/>
  </conditionalFormatting>
  <conditionalFormatting sqref="E34:E52">
    <cfRule type="duplicateValues" dxfId="212" priority="133"/>
  </conditionalFormatting>
  <conditionalFormatting sqref="E34:E52">
    <cfRule type="duplicateValues" dxfId="211" priority="131"/>
    <cfRule type="duplicateValues" dxfId="210" priority="132"/>
  </conditionalFormatting>
  <conditionalFormatting sqref="E34:E52">
    <cfRule type="duplicateValues" dxfId="209" priority="128"/>
    <cfRule type="duplicateValues" dxfId="208" priority="129"/>
    <cfRule type="duplicateValues" dxfId="207" priority="130"/>
  </conditionalFormatting>
  <conditionalFormatting sqref="B34:B52">
    <cfRule type="duplicateValues" dxfId="206" priority="127"/>
  </conditionalFormatting>
  <conditionalFormatting sqref="B34:B52">
    <cfRule type="duplicateValues" dxfId="205" priority="126"/>
  </conditionalFormatting>
  <conditionalFormatting sqref="B34:B52">
    <cfRule type="duplicateValues" dxfId="204" priority="123"/>
    <cfRule type="duplicateValues" dxfId="203" priority="124"/>
    <cfRule type="duplicateValues" dxfId="202" priority="125"/>
  </conditionalFormatting>
  <conditionalFormatting sqref="E34:E52">
    <cfRule type="duplicateValues" dxfId="201" priority="122"/>
  </conditionalFormatting>
  <conditionalFormatting sqref="E53:E76">
    <cfRule type="duplicateValues" dxfId="200" priority="120"/>
  </conditionalFormatting>
  <conditionalFormatting sqref="E53:E76">
    <cfRule type="duplicateValues" dxfId="199" priority="118"/>
    <cfRule type="duplicateValues" dxfId="198" priority="119"/>
  </conditionalFormatting>
  <conditionalFormatting sqref="E53:E76">
    <cfRule type="duplicateValues" dxfId="197" priority="115"/>
    <cfRule type="duplicateValues" dxfId="196" priority="116"/>
    <cfRule type="duplicateValues" dxfId="195" priority="117"/>
  </conditionalFormatting>
  <conditionalFormatting sqref="B53:B76">
    <cfRule type="duplicateValues" dxfId="194" priority="114"/>
  </conditionalFormatting>
  <conditionalFormatting sqref="B53:B76">
    <cfRule type="duplicateValues" dxfId="193" priority="113"/>
  </conditionalFormatting>
  <conditionalFormatting sqref="B53:B76">
    <cfRule type="duplicateValues" dxfId="192" priority="110"/>
    <cfRule type="duplicateValues" dxfId="191" priority="111"/>
    <cfRule type="duplicateValues" dxfId="190" priority="112"/>
  </conditionalFormatting>
  <conditionalFormatting sqref="E53:E76">
    <cfRule type="duplicateValues" dxfId="189" priority="109"/>
  </conditionalFormatting>
  <conditionalFormatting sqref="E53:E76">
    <cfRule type="duplicateValues" dxfId="188" priority="108"/>
  </conditionalFormatting>
  <conditionalFormatting sqref="B147:B1048576 B80:B91 B1:B76">
    <cfRule type="duplicateValues" dxfId="187" priority="106"/>
  </conditionalFormatting>
  <conditionalFormatting sqref="E77:E91">
    <cfRule type="duplicateValues" dxfId="186" priority="131725"/>
  </conditionalFormatting>
  <conditionalFormatting sqref="E77:E91">
    <cfRule type="duplicateValues" dxfId="185" priority="131726"/>
    <cfRule type="duplicateValues" dxfId="184" priority="131727"/>
  </conditionalFormatting>
  <conditionalFormatting sqref="E77:E91">
    <cfRule type="duplicateValues" dxfId="183" priority="131728"/>
    <cfRule type="duplicateValues" dxfId="182" priority="131729"/>
    <cfRule type="duplicateValues" dxfId="181" priority="131730"/>
  </conditionalFormatting>
  <conditionalFormatting sqref="B77:B91">
    <cfRule type="duplicateValues" dxfId="180" priority="131731"/>
  </conditionalFormatting>
  <conditionalFormatting sqref="B77:B91">
    <cfRule type="duplicateValues" dxfId="179" priority="131733"/>
    <cfRule type="duplicateValues" dxfId="178" priority="131734"/>
    <cfRule type="duplicateValues" dxfId="177" priority="131735"/>
  </conditionalFormatting>
  <conditionalFormatting sqref="E147:E1048576 E80:E91 E1:E4">
    <cfRule type="duplicateValues" dxfId="176" priority="131740"/>
    <cfRule type="duplicateValues" dxfId="175" priority="131741"/>
  </conditionalFormatting>
  <conditionalFormatting sqref="E147:E1048576 E80:E91 E1:E4">
    <cfRule type="duplicateValues" dxfId="174" priority="131746"/>
    <cfRule type="duplicateValues" dxfId="173" priority="131747"/>
    <cfRule type="duplicateValues" dxfId="172" priority="131748"/>
  </conditionalFormatting>
  <conditionalFormatting sqref="E147:E1048576 E80:E91 E1:E4">
    <cfRule type="duplicateValues" dxfId="171" priority="131755"/>
  </conditionalFormatting>
  <conditionalFormatting sqref="E147:E1048576 E80:E91">
    <cfRule type="duplicateValues" dxfId="170" priority="131758"/>
  </conditionalFormatting>
  <conditionalFormatting sqref="E147:E1048576 E1:E124">
    <cfRule type="duplicateValues" dxfId="169" priority="131760"/>
  </conditionalFormatting>
  <conditionalFormatting sqref="E33">
    <cfRule type="duplicateValues" dxfId="168" priority="131806"/>
  </conditionalFormatting>
  <conditionalFormatting sqref="E33">
    <cfRule type="duplicateValues" dxfId="167" priority="131807"/>
    <cfRule type="duplicateValues" dxfId="166" priority="131808"/>
  </conditionalFormatting>
  <conditionalFormatting sqref="E33">
    <cfRule type="duplicateValues" dxfId="165" priority="131809"/>
    <cfRule type="duplicateValues" dxfId="164" priority="131810"/>
    <cfRule type="duplicateValues" dxfId="163" priority="131811"/>
  </conditionalFormatting>
  <conditionalFormatting sqref="B33">
    <cfRule type="duplicateValues" dxfId="162" priority="131812"/>
  </conditionalFormatting>
  <conditionalFormatting sqref="B92:B124">
    <cfRule type="duplicateValues" dxfId="161" priority="131877"/>
  </conditionalFormatting>
  <conditionalFormatting sqref="B92:B124">
    <cfRule type="duplicateValues" dxfId="160" priority="131883"/>
    <cfRule type="duplicateValues" dxfId="159" priority="131884"/>
    <cfRule type="duplicateValues" dxfId="158" priority="131885"/>
  </conditionalFormatting>
  <conditionalFormatting sqref="E92:E124">
    <cfRule type="duplicateValues" dxfId="157" priority="131891"/>
  </conditionalFormatting>
  <conditionalFormatting sqref="E92:E124">
    <cfRule type="duplicateValues" dxfId="156" priority="131893"/>
    <cfRule type="duplicateValues" dxfId="155" priority="131894"/>
  </conditionalFormatting>
  <conditionalFormatting sqref="E92:E124">
    <cfRule type="duplicateValues" dxfId="154" priority="131897"/>
    <cfRule type="duplicateValues" dxfId="153" priority="131898"/>
    <cfRule type="duplicateValues" dxfId="152" priority="131899"/>
  </conditionalFormatting>
  <conditionalFormatting sqref="B5:B17">
    <cfRule type="duplicateValues" dxfId="151" priority="131992"/>
  </conditionalFormatting>
  <conditionalFormatting sqref="E18:E32">
    <cfRule type="duplicateValues" dxfId="150" priority="132008"/>
  </conditionalFormatting>
  <conditionalFormatting sqref="E18:E32">
    <cfRule type="duplicateValues" dxfId="149" priority="132010"/>
    <cfRule type="duplicateValues" dxfId="148" priority="132011"/>
  </conditionalFormatting>
  <conditionalFormatting sqref="E18:E32">
    <cfRule type="duplicateValues" dxfId="147" priority="132014"/>
    <cfRule type="duplicateValues" dxfId="146" priority="132015"/>
    <cfRule type="duplicateValues" dxfId="145" priority="132016"/>
  </conditionalFormatting>
  <conditionalFormatting sqref="B18:B32">
    <cfRule type="duplicateValues" dxfId="144" priority="132020"/>
  </conditionalFormatting>
  <conditionalFormatting sqref="E5:E124">
    <cfRule type="duplicateValues" dxfId="143" priority="132051"/>
  </conditionalFormatting>
  <conditionalFormatting sqref="E5:E124">
    <cfRule type="duplicateValues" dxfId="142" priority="132053"/>
    <cfRule type="duplicateValues" dxfId="141" priority="132054"/>
  </conditionalFormatting>
  <conditionalFormatting sqref="E5:E124">
    <cfRule type="duplicateValues" dxfId="140" priority="132057"/>
    <cfRule type="duplicateValues" dxfId="139" priority="132058"/>
    <cfRule type="duplicateValues" dxfId="138" priority="132059"/>
  </conditionalFormatting>
  <conditionalFormatting sqref="E125:E146">
    <cfRule type="duplicateValues" dxfId="137" priority="132133"/>
  </conditionalFormatting>
  <conditionalFormatting sqref="B125:B146">
    <cfRule type="duplicateValues" dxfId="136" priority="132134"/>
  </conditionalFormatting>
  <conditionalFormatting sqref="B125:B146">
    <cfRule type="duplicateValues" dxfId="135" priority="132135"/>
    <cfRule type="duplicateValues" dxfId="134" priority="132136"/>
    <cfRule type="duplicateValues" dxfId="133" priority="132137"/>
  </conditionalFormatting>
  <conditionalFormatting sqref="E125:E146">
    <cfRule type="duplicateValues" dxfId="132" priority="132138"/>
    <cfRule type="duplicateValues" dxfId="131" priority="132139"/>
  </conditionalFormatting>
  <conditionalFormatting sqref="E125:E146">
    <cfRule type="duplicateValues" dxfId="130" priority="132140"/>
    <cfRule type="duplicateValues" dxfId="129" priority="132141"/>
    <cfRule type="duplicateValues" dxfId="128" priority="13214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7" t="s">
        <v>2150</v>
      </c>
      <c r="B1" s="188"/>
      <c r="C1" s="188"/>
      <c r="D1" s="188"/>
      <c r="E1" s="189"/>
      <c r="F1" s="182" t="s">
        <v>2555</v>
      </c>
      <c r="G1" s="183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90" t="s">
        <v>2451</v>
      </c>
      <c r="B2" s="191"/>
      <c r="C2" s="191"/>
      <c r="D2" s="191"/>
      <c r="E2" s="192"/>
      <c r="F2" s="114" t="s">
        <v>2554</v>
      </c>
      <c r="G2" s="113">
        <f>G3+G4</f>
        <v>148</v>
      </c>
      <c r="H2" s="114" t="s">
        <v>2565</v>
      </c>
      <c r="I2" s="113">
        <f>COUNTIF(A:E,"Abastecido")</f>
        <v>47</v>
      </c>
      <c r="J2" s="114" t="s">
        <v>2596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49</v>
      </c>
      <c r="H3" s="114" t="s">
        <v>2561</v>
      </c>
      <c r="I3" s="113">
        <f>COUNTIF(A:E,"Gavetas Vacías + Gavetas Fallando")</f>
        <v>5</v>
      </c>
      <c r="J3" s="114" t="s">
        <v>2597</v>
      </c>
      <c r="K3" s="113">
        <f>COUNTIF(REPORTE!E:U,"CARGA FALLIDA")</f>
        <v>5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99</v>
      </c>
      <c r="H4" s="114" t="s">
        <v>2564</v>
      </c>
      <c r="I4" s="113">
        <f>COUNTIF(A:E,"Solucionado")</f>
        <v>7</v>
      </c>
      <c r="J4" s="114" t="s">
        <v>2598</v>
      </c>
      <c r="K4" s="113">
        <f>COUNTIF(REPORTE!L4:L124,"ERROR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4" t="s">
        <v>2415</v>
      </c>
      <c r="B7" s="185"/>
      <c r="C7" s="185"/>
      <c r="D7" s="185"/>
      <c r="E7" s="186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2689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2599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2764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2691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2765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2694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2693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2768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2766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2687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2686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2646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2612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2771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2616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2615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2614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2770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2767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2690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2613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3"/>
      <c r="D56" s="194"/>
      <c r="E56" s="195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4" t="s">
        <v>2474</v>
      </c>
      <c r="B58" s="185"/>
      <c r="C58" s="185"/>
      <c r="D58" s="185"/>
      <c r="E58" s="186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2674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2675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2672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2650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2673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2651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2658</v>
      </c>
    </row>
    <row r="67" spans="1:6" s="117" customFormat="1" ht="18" x14ac:dyDescent="0.25">
      <c r="A67" s="156"/>
      <c r="B67" s="157"/>
      <c r="C67" s="158"/>
      <c r="D67" s="159"/>
      <c r="E67" s="160"/>
    </row>
    <row r="68" spans="1:6" s="117" customFormat="1" ht="18" x14ac:dyDescent="0.25">
      <c r="A68" s="156"/>
      <c r="B68" s="157"/>
      <c r="C68" s="158"/>
      <c r="D68" s="159"/>
      <c r="E68" s="160"/>
    </row>
    <row r="69" spans="1:6" ht="18.75" customHeight="1" thickBot="1" x14ac:dyDescent="0.3">
      <c r="A69" s="120" t="s">
        <v>2473</v>
      </c>
      <c r="B69" s="149">
        <f>COUNT(B60:B66)</f>
        <v>7</v>
      </c>
      <c r="C69" s="193"/>
      <c r="D69" s="194"/>
      <c r="E69" s="195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2" t="s">
        <v>2475</v>
      </c>
      <c r="B71" s="173"/>
      <c r="C71" s="173"/>
      <c r="D71" s="173"/>
      <c r="E71" s="174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2611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2688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2827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2828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2" t="s">
        <v>2535</v>
      </c>
      <c r="B82" s="173"/>
      <c r="C82" s="173"/>
      <c r="D82" s="173"/>
      <c r="E82" s="174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2692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2600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2769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75" t="s">
        <v>2476</v>
      </c>
      <c r="B97" s="176"/>
      <c r="C97" s="176"/>
      <c r="D97" s="176"/>
      <c r="E97" s="177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2601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2602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8" t="s">
        <v>2477</v>
      </c>
      <c r="B113" s="179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2" t="s">
        <v>2478</v>
      </c>
      <c r="B116" s="173"/>
      <c r="C116" s="173"/>
      <c r="D116" s="173"/>
      <c r="E116" s="174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80" t="s">
        <v>2419</v>
      </c>
      <c r="E117" s="181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0" t="s">
        <v>2569</v>
      </c>
      <c r="E118" s="171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0" t="s">
        <v>2549</v>
      </c>
      <c r="E119" s="171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0" t="s">
        <v>2593</v>
      </c>
      <c r="E120" s="171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0" t="s">
        <v>2549</v>
      </c>
      <c r="E121" s="171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0" t="s">
        <v>2569</v>
      </c>
      <c r="E122" s="171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0" t="s">
        <v>2549</v>
      </c>
      <c r="E123" s="171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5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0:E120"/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C56:E56"/>
    <mergeCell ref="A58:E58"/>
    <mergeCell ref="F1:G1"/>
    <mergeCell ref="A7:E7"/>
    <mergeCell ref="A1:E1"/>
    <mergeCell ref="A2:E2"/>
    <mergeCell ref="C69:E69"/>
    <mergeCell ref="A71:E71"/>
    <mergeCell ref="A82:E82"/>
    <mergeCell ref="A97:E97"/>
  </mergeCells>
  <phoneticPr fontId="46" type="noConversion"/>
  <conditionalFormatting sqref="E132:E1048576">
    <cfRule type="duplicateValues" dxfId="127" priority="1154"/>
  </conditionalFormatting>
  <conditionalFormatting sqref="B132:B1048576">
    <cfRule type="duplicateValues" dxfId="126" priority="849"/>
  </conditionalFormatting>
  <conditionalFormatting sqref="E124:E131 E1:E59 E67:E122">
    <cfRule type="duplicateValues" dxfId="125" priority="39"/>
  </conditionalFormatting>
  <conditionalFormatting sqref="E123">
    <cfRule type="duplicateValues" dxfId="124" priority="38"/>
  </conditionalFormatting>
  <conditionalFormatting sqref="B1:B59 B67:B131">
    <cfRule type="duplicateValues" dxfId="123" priority="132183"/>
  </conditionalFormatting>
  <conditionalFormatting sqref="B63:B66">
    <cfRule type="duplicateValues" dxfId="47" priority="37"/>
  </conditionalFormatting>
  <conditionalFormatting sqref="B63:B66">
    <cfRule type="duplicateValues" dxfId="46" priority="35"/>
    <cfRule type="duplicateValues" dxfId="45" priority="36"/>
  </conditionalFormatting>
  <conditionalFormatting sqref="B63:B66">
    <cfRule type="duplicateValues" dxfId="44" priority="32"/>
    <cfRule type="duplicateValues" dxfId="43" priority="33"/>
    <cfRule type="duplicateValues" dxfId="42" priority="34"/>
  </conditionalFormatting>
  <conditionalFormatting sqref="B63:B66">
    <cfRule type="duplicateValues" dxfId="41" priority="31"/>
  </conditionalFormatting>
  <conditionalFormatting sqref="B60:B66">
    <cfRule type="duplicateValues" dxfId="40" priority="30"/>
  </conditionalFormatting>
  <conditionalFormatting sqref="B62">
    <cfRule type="duplicateValues" dxfId="39" priority="29"/>
  </conditionalFormatting>
  <conditionalFormatting sqref="B62">
    <cfRule type="duplicateValues" dxfId="38" priority="27"/>
    <cfRule type="duplicateValues" dxfId="37" priority="28"/>
  </conditionalFormatting>
  <conditionalFormatting sqref="B62">
    <cfRule type="duplicateValues" dxfId="36" priority="24"/>
    <cfRule type="duplicateValues" dxfId="35" priority="25"/>
    <cfRule type="duplicateValues" dxfId="34" priority="26"/>
  </conditionalFormatting>
  <conditionalFormatting sqref="B60:B61">
    <cfRule type="duplicateValues" dxfId="33" priority="23"/>
  </conditionalFormatting>
  <conditionalFormatting sqref="B60:B61">
    <cfRule type="duplicateValues" dxfId="32" priority="21"/>
    <cfRule type="duplicateValues" dxfId="31" priority="22"/>
  </conditionalFormatting>
  <conditionalFormatting sqref="B60:B61">
    <cfRule type="duplicateValues" dxfId="30" priority="18"/>
    <cfRule type="duplicateValues" dxfId="29" priority="19"/>
    <cfRule type="duplicateValues" dxfId="28" priority="20"/>
  </conditionalFormatting>
  <conditionalFormatting sqref="B60:B66">
    <cfRule type="duplicateValues" dxfId="27" priority="17"/>
  </conditionalFormatting>
  <conditionalFormatting sqref="B60:B66">
    <cfRule type="duplicateValues" dxfId="26" priority="15"/>
    <cfRule type="duplicateValues" dxfId="25" priority="16"/>
  </conditionalFormatting>
  <conditionalFormatting sqref="B60:B66">
    <cfRule type="duplicateValues" dxfId="24" priority="12"/>
    <cfRule type="duplicateValues" dxfId="23" priority="13"/>
    <cfRule type="duplicateValues" dxfId="22" priority="14"/>
  </conditionalFormatting>
  <conditionalFormatting sqref="E60:E62">
    <cfRule type="duplicateValues" dxfId="10" priority="9"/>
    <cfRule type="duplicateValues" dxfId="9" priority="10"/>
    <cfRule type="duplicateValues" dxfId="8" priority="11"/>
  </conditionalFormatting>
  <conditionalFormatting sqref="E63:E66">
    <cfRule type="duplicateValues" dxfId="7" priority="8"/>
  </conditionalFormatting>
  <conditionalFormatting sqref="E63:E66">
    <cfRule type="duplicateValues" dxfId="6" priority="7"/>
  </conditionalFormatting>
  <conditionalFormatting sqref="E63:E66">
    <cfRule type="duplicateValues" dxfId="5" priority="4"/>
    <cfRule type="duplicateValues" dxfId="4" priority="5"/>
    <cfRule type="duplicateValues" dxfId="3" priority="6"/>
  </conditionalFormatting>
  <conditionalFormatting sqref="E60:E66">
    <cfRule type="duplicateValues" dxfId="2" priority="3"/>
  </conditionalFormatting>
  <conditionalFormatting sqref="E62">
    <cfRule type="duplicateValues" dxfId="1" priority="2"/>
  </conditionalFormatting>
  <conditionalFormatting sqref="E60:E6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122" priority="4"/>
  </conditionalFormatting>
  <conditionalFormatting sqref="A827">
    <cfRule type="duplicateValues" dxfId="121" priority="3"/>
  </conditionalFormatting>
  <conditionalFormatting sqref="A828">
    <cfRule type="duplicateValues" dxfId="120" priority="2"/>
  </conditionalFormatting>
  <conditionalFormatting sqref="A829">
    <cfRule type="duplicateValues" dxfId="11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2421</v>
      </c>
      <c r="B1" s="197"/>
      <c r="C1" s="197"/>
      <c r="D1" s="19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2430</v>
      </c>
      <c r="B18" s="197"/>
      <c r="C18" s="197"/>
      <c r="D18" s="19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18" priority="18"/>
  </conditionalFormatting>
  <conditionalFormatting sqref="B7:B8">
    <cfRule type="duplicateValues" dxfId="117" priority="17"/>
  </conditionalFormatting>
  <conditionalFormatting sqref="A7:A8">
    <cfRule type="duplicateValues" dxfId="116" priority="15"/>
    <cfRule type="duplicateValues" dxfId="11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2021-06-25T19:53:15Z</dcterms:modified>
</cp:coreProperties>
</file>