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0472" windowHeight="6768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56" i="1"/>
  <c r="A33" i="1"/>
  <c r="A32" i="1"/>
  <c r="A31" i="1"/>
  <c r="F44" i="1"/>
  <c r="G44" i="1"/>
  <c r="H44" i="1"/>
  <c r="I44" i="1"/>
  <c r="J44" i="1"/>
  <c r="K44" i="1"/>
  <c r="F56" i="1"/>
  <c r="G56" i="1"/>
  <c r="H56" i="1"/>
  <c r="I56" i="1"/>
  <c r="J56" i="1"/>
  <c r="K56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66" i="1" l="1"/>
  <c r="G66" i="1"/>
  <c r="H66" i="1"/>
  <c r="I66" i="1"/>
  <c r="J66" i="1"/>
  <c r="K66" i="1"/>
  <c r="A66" i="1"/>
  <c r="F52" i="1"/>
  <c r="G52" i="1"/>
  <c r="H52" i="1"/>
  <c r="I52" i="1"/>
  <c r="J52" i="1"/>
  <c r="K52" i="1"/>
  <c r="F38" i="1"/>
  <c r="G38" i="1"/>
  <c r="H38" i="1"/>
  <c r="I38" i="1"/>
  <c r="J38" i="1"/>
  <c r="K38" i="1"/>
  <c r="F34" i="1"/>
  <c r="G34" i="1"/>
  <c r="H34" i="1"/>
  <c r="I34" i="1"/>
  <c r="J34" i="1"/>
  <c r="K34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43" i="1"/>
  <c r="G43" i="1"/>
  <c r="H43" i="1"/>
  <c r="I43" i="1"/>
  <c r="J43" i="1"/>
  <c r="K43" i="1"/>
  <c r="A38" i="1"/>
  <c r="A34" i="1"/>
  <c r="A55" i="1"/>
  <c r="A54" i="1"/>
  <c r="A53" i="1"/>
  <c r="A43" i="1"/>
  <c r="F14" i="1" l="1"/>
  <c r="G14" i="1"/>
  <c r="H14" i="1"/>
  <c r="I14" i="1"/>
  <c r="J14" i="1"/>
  <c r="K14" i="1"/>
  <c r="F65" i="1"/>
  <c r="G65" i="1"/>
  <c r="H65" i="1"/>
  <c r="I65" i="1"/>
  <c r="J65" i="1"/>
  <c r="K65" i="1"/>
  <c r="F48" i="1"/>
  <c r="G48" i="1"/>
  <c r="H48" i="1"/>
  <c r="I48" i="1"/>
  <c r="J48" i="1"/>
  <c r="K48" i="1"/>
  <c r="F64" i="1"/>
  <c r="G64" i="1"/>
  <c r="H64" i="1"/>
  <c r="I64" i="1"/>
  <c r="J64" i="1"/>
  <c r="K64" i="1"/>
  <c r="F37" i="1"/>
  <c r="G37" i="1"/>
  <c r="H37" i="1"/>
  <c r="I37" i="1"/>
  <c r="J37" i="1"/>
  <c r="K37" i="1"/>
  <c r="F63" i="1"/>
  <c r="G63" i="1"/>
  <c r="H63" i="1"/>
  <c r="I63" i="1"/>
  <c r="J63" i="1"/>
  <c r="K63" i="1"/>
  <c r="F13" i="1"/>
  <c r="G13" i="1"/>
  <c r="H13" i="1"/>
  <c r="I13" i="1"/>
  <c r="J13" i="1"/>
  <c r="K1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35" i="1"/>
  <c r="G35" i="1"/>
  <c r="H35" i="1"/>
  <c r="I35" i="1"/>
  <c r="J35" i="1"/>
  <c r="K35" i="1"/>
  <c r="F12" i="1"/>
  <c r="G12" i="1"/>
  <c r="H12" i="1"/>
  <c r="I12" i="1"/>
  <c r="J12" i="1"/>
  <c r="K12" i="1"/>
  <c r="F11" i="1"/>
  <c r="G11" i="1"/>
  <c r="H11" i="1"/>
  <c r="I11" i="1"/>
  <c r="J11" i="1"/>
  <c r="K11" i="1"/>
  <c r="F36" i="1"/>
  <c r="G36" i="1"/>
  <c r="H36" i="1"/>
  <c r="I36" i="1"/>
  <c r="J36" i="1"/>
  <c r="K36" i="1"/>
  <c r="F42" i="1"/>
  <c r="G42" i="1"/>
  <c r="H42" i="1"/>
  <c r="I42" i="1"/>
  <c r="J42" i="1"/>
  <c r="K42" i="1"/>
  <c r="F41" i="1"/>
  <c r="G41" i="1"/>
  <c r="H41" i="1"/>
  <c r="I41" i="1"/>
  <c r="J41" i="1"/>
  <c r="K41" i="1"/>
  <c r="A14" i="1"/>
  <c r="A65" i="1"/>
  <c r="A48" i="1"/>
  <c r="A64" i="1"/>
  <c r="A37" i="1"/>
  <c r="A63" i="1"/>
  <c r="A13" i="1"/>
  <c r="A62" i="1"/>
  <c r="A61" i="1"/>
  <c r="A60" i="1"/>
  <c r="A35" i="1"/>
  <c r="A12" i="1"/>
  <c r="A11" i="1"/>
  <c r="A36" i="1"/>
  <c r="A42" i="1"/>
  <c r="A41" i="1"/>
  <c r="G4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47" i="1" l="1"/>
  <c r="G47" i="1"/>
  <c r="H47" i="1"/>
  <c r="I47" i="1"/>
  <c r="J47" i="1"/>
  <c r="K47" i="1"/>
  <c r="F59" i="1"/>
  <c r="G59" i="1"/>
  <c r="H59" i="1"/>
  <c r="I59" i="1"/>
  <c r="J59" i="1"/>
  <c r="K59" i="1"/>
  <c r="F46" i="1"/>
  <c r="G46" i="1"/>
  <c r="H46" i="1"/>
  <c r="I46" i="1"/>
  <c r="J46" i="1"/>
  <c r="K46" i="1"/>
  <c r="F58" i="1"/>
  <c r="G58" i="1"/>
  <c r="H58" i="1"/>
  <c r="I58" i="1"/>
  <c r="J58" i="1"/>
  <c r="K58" i="1"/>
  <c r="F51" i="1"/>
  <c r="G51" i="1"/>
  <c r="H51" i="1"/>
  <c r="I51" i="1"/>
  <c r="J51" i="1"/>
  <c r="K51" i="1"/>
  <c r="F10" i="1"/>
  <c r="G10" i="1"/>
  <c r="H10" i="1"/>
  <c r="I10" i="1"/>
  <c r="J10" i="1"/>
  <c r="K10" i="1"/>
  <c r="F9" i="1"/>
  <c r="G9" i="1"/>
  <c r="H9" i="1"/>
  <c r="I9" i="1"/>
  <c r="J9" i="1"/>
  <c r="K9" i="1"/>
  <c r="A47" i="1"/>
  <c r="A59" i="1"/>
  <c r="A46" i="1"/>
  <c r="A58" i="1"/>
  <c r="A51" i="1"/>
  <c r="A10" i="1"/>
  <c r="A9" i="1"/>
  <c r="K4" i="16" l="1"/>
  <c r="F45" i="1" l="1"/>
  <c r="H45" i="1"/>
  <c r="I45" i="1"/>
  <c r="J45" i="1"/>
  <c r="K45" i="1"/>
  <c r="F50" i="1"/>
  <c r="G50" i="1"/>
  <c r="H50" i="1"/>
  <c r="I50" i="1"/>
  <c r="J50" i="1"/>
  <c r="K50" i="1"/>
  <c r="F49" i="1"/>
  <c r="G49" i="1"/>
  <c r="H49" i="1"/>
  <c r="I49" i="1"/>
  <c r="J49" i="1"/>
  <c r="K49" i="1"/>
  <c r="A45" i="1"/>
  <c r="A50" i="1"/>
  <c r="A4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7" i="1"/>
  <c r="F57" i="1"/>
  <c r="G57" i="1"/>
  <c r="H57" i="1"/>
  <c r="I57" i="1"/>
  <c r="J57" i="1"/>
  <c r="K57" i="1"/>
  <c r="H1" i="16" l="1"/>
  <c r="J1" i="16"/>
  <c r="F39" i="1"/>
  <c r="G39" i="1"/>
  <c r="H39" i="1"/>
  <c r="I39" i="1"/>
  <c r="J39" i="1"/>
  <c r="K39" i="1"/>
  <c r="A39" i="1"/>
  <c r="G4" i="3" l="1"/>
  <c r="F4" i="3"/>
  <c r="J4" i="3"/>
  <c r="I4" i="3"/>
  <c r="H4" i="3"/>
  <c r="F40" i="1" l="1"/>
  <c r="G40" i="1"/>
  <c r="H40" i="1"/>
  <c r="I40" i="1"/>
  <c r="J40" i="1"/>
  <c r="K40" i="1"/>
  <c r="A40" i="1"/>
  <c r="G5" i="1" l="1"/>
  <c r="H5" i="1"/>
  <c r="I5" i="1"/>
  <c r="J5" i="1"/>
  <c r="K5" i="1"/>
  <c r="A5" i="1" l="1"/>
  <c r="F5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<sst xmlns="http://schemas.openxmlformats.org/spreadsheetml/2006/main" count="13471" uniqueCount="2634">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</sst>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7.399999999999999" x14ac:dyDescent="0.3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7.399999999999999" x14ac:dyDescent="0.3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3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9" t="s">
        <v>0</v>
      </c>
      <c r="B1" s="20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1" t="s">
        <v>8</v>
      </c>
      <c r="B9" s="202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3" t="s">
        <v>9</v>
      </c>
      <c r="B14" s="20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66"/>
  <sheetViews>
    <sheetView tabSelected="1" topLeftCell="C1" zoomScaleNormal="100" workbookViewId="0">
      <pane ySplit="4" topLeftCell="A5" activePane="bottomLeft" state="frozen"/>
      <selection pane="bottomLeft" activeCell="D35" sqref="D35"/>
    </sheetView>
  </sheetViews>
  <sheetFormatPr baseColWidth="10" defaultColWidth="11.33203125" defaultRowHeight="14.4" x14ac:dyDescent="0.3"/>
  <cols>
    <col min="1" max="1" width="25.88671875" style="87" bestFit="1" customWidth="1"/>
    <col min="2" max="2" width="21.109375" style="94" bestFit="1" customWidth="1"/>
    <col min="3" max="3" width="17.88671875" style="44" bestFit="1" customWidth="1"/>
    <col min="4" max="4" width="28.5546875" style="87" bestFit="1" customWidth="1"/>
    <col min="5" max="5" width="13.44140625" style="82" bestFit="1" customWidth="1"/>
    <col min="6" max="6" width="11.6640625" style="45" bestFit="1" customWidth="1"/>
    <col min="7" max="7" width="51" style="45" bestFit="1" customWidth="1"/>
    <col min="8" max="11" width="6.88671875" style="45" bestFit="1" customWidth="1"/>
    <col min="12" max="12" width="52.44140625" style="45" bestFit="1" customWidth="1"/>
    <col min="13" max="13" width="20.109375" style="87" bestFit="1" customWidth="1"/>
    <col min="14" max="14" width="18.88671875" style="87" bestFit="1" customWidth="1"/>
    <col min="15" max="15" width="43" style="87" bestFit="1" customWidth="1"/>
    <col min="16" max="16" width="17.44140625" style="89" bestFit="1" customWidth="1"/>
    <col min="17" max="17" width="52.44140625" style="75" bestFit="1" customWidth="1"/>
    <col min="18" max="16384" width="11.33203125" style="43"/>
  </cols>
  <sheetData>
    <row r="1" spans="1:19" ht="17.399999999999999" x14ac:dyDescent="0.3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9" ht="17.399999999999999" x14ac:dyDescent="0.3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9" ht="18" thickBot="1" x14ac:dyDescent="0.35">
      <c r="A3" s="166" t="s">
        <v>2632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9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7.399999999999999" x14ac:dyDescent="0.3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9" ht="17.399999999999999" x14ac:dyDescent="0.3">
      <c r="A6" s="116" t="str">
        <f>VLOOKUP(E6,'LISTADO ATM'!$A$2:$C$898,3,0)</f>
        <v>DISTRITO NACIONAL</v>
      </c>
      <c r="B6" s="137">
        <v>3335931847</v>
      </c>
      <c r="C6" s="110">
        <v>44371.750150462962</v>
      </c>
      <c r="D6" s="110" t="s">
        <v>2180</v>
      </c>
      <c r="E6" s="133">
        <v>585</v>
      </c>
      <c r="F6" s="116" t="str">
        <f>VLOOKUP(E6,VIP!$A$2:$O13932,2,0)</f>
        <v>DRBR083</v>
      </c>
      <c r="G6" s="116" t="str">
        <f>VLOOKUP(E6,'LISTADO ATM'!$A$2:$B$897,2,0)</f>
        <v xml:space="preserve">ATM Oficina Haina Oriental </v>
      </c>
      <c r="H6" s="116" t="str">
        <f>VLOOKUP(E6,VIP!$A$2:$O18893,7,FALSE)</f>
        <v>Si</v>
      </c>
      <c r="I6" s="116" t="str">
        <f>VLOOKUP(E6,VIP!$A$2:$O10858,8,FALSE)</f>
        <v>Si</v>
      </c>
      <c r="J6" s="116" t="str">
        <f>VLOOKUP(E6,VIP!$A$2:$O10808,8,FALSE)</f>
        <v>Si</v>
      </c>
      <c r="K6" s="116" t="str">
        <f>VLOOKUP(E6,VIP!$A$2:$O14382,6,0)</f>
        <v>NO</v>
      </c>
      <c r="L6" s="141" t="s">
        <v>2219</v>
      </c>
      <c r="M6" s="109" t="s">
        <v>2446</v>
      </c>
      <c r="N6" s="109" t="s">
        <v>2453</v>
      </c>
      <c r="O6" s="116" t="s">
        <v>2455</v>
      </c>
      <c r="P6" s="116"/>
      <c r="Q6" s="109" t="s">
        <v>2219</v>
      </c>
    </row>
    <row r="7" spans="1:19" ht="17.399999999999999" x14ac:dyDescent="0.3">
      <c r="A7" s="116" t="str">
        <f>VLOOKUP(E7,'LISTADO ATM'!$A$2:$C$898,3,0)</f>
        <v>ESTE</v>
      </c>
      <c r="B7" s="137">
        <v>3335931889</v>
      </c>
      <c r="C7" s="110">
        <v>44371.85292824074</v>
      </c>
      <c r="D7" s="110" t="s">
        <v>2180</v>
      </c>
      <c r="E7" s="133">
        <v>368</v>
      </c>
      <c r="F7" s="116" t="str">
        <f>VLOOKUP(E7,VIP!$A$2:$O13938,2,0)</f>
        <v xml:space="preserve">DRBR368 </v>
      </c>
      <c r="G7" s="116" t="str">
        <f>VLOOKUP(E7,'LISTADO ATM'!$A$2:$B$897,2,0)</f>
        <v>ATM Ayuntamiento Peralvillo</v>
      </c>
      <c r="H7" s="116" t="str">
        <f>VLOOKUP(E7,VIP!$A$2:$O18899,7,FALSE)</f>
        <v>N/A</v>
      </c>
      <c r="I7" s="116" t="str">
        <f>VLOOKUP(E7,VIP!$A$2:$O10864,8,FALSE)</f>
        <v>N/A</v>
      </c>
      <c r="J7" s="116" t="str">
        <f>VLOOKUP(E7,VIP!$A$2:$O10814,8,FALSE)</f>
        <v>N/A</v>
      </c>
      <c r="K7" s="116" t="str">
        <f>VLOOKUP(E7,VIP!$A$2:$O14388,6,0)</f>
        <v>N/A</v>
      </c>
      <c r="L7" s="141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9" ht="17.399999999999999" x14ac:dyDescent="0.3">
      <c r="A8" s="116" t="str">
        <f>VLOOKUP(E8,'LISTADO ATM'!$A$2:$C$898,3,0)</f>
        <v>DISTRITO NACIONAL</v>
      </c>
      <c r="B8" s="137">
        <v>3335931919</v>
      </c>
      <c r="C8" s="110">
        <v>44372.099618055552</v>
      </c>
      <c r="D8" s="110" t="s">
        <v>2180</v>
      </c>
      <c r="E8" s="133">
        <v>951</v>
      </c>
      <c r="F8" s="116" t="str">
        <f>VLOOKUP(E8,VIP!$A$2:$O13924,2,0)</f>
        <v>DRBR203</v>
      </c>
      <c r="G8" s="116" t="str">
        <f>VLOOKUP(E8,'LISTADO ATM'!$A$2:$B$897,2,0)</f>
        <v xml:space="preserve">ATM Oficina Plaza Haché JFK </v>
      </c>
      <c r="H8" s="116" t="str">
        <f>VLOOKUP(E8,VIP!$A$2:$O18885,7,FALSE)</f>
        <v>Si</v>
      </c>
      <c r="I8" s="116" t="str">
        <f>VLOOKUP(E8,VIP!$A$2:$O10850,8,FALSE)</f>
        <v>Si</v>
      </c>
      <c r="J8" s="116" t="str">
        <f>VLOOKUP(E8,VIP!$A$2:$O10800,8,FALSE)</f>
        <v>Si</v>
      </c>
      <c r="K8" s="116" t="str">
        <f>VLOOKUP(E8,VIP!$A$2:$O14374,6,0)</f>
        <v>NO</v>
      </c>
      <c r="L8" s="141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9" ht="17.399999999999999" x14ac:dyDescent="0.3">
      <c r="A9" s="116" t="str">
        <f>VLOOKUP(E9,'LISTADO ATM'!$A$2:$C$898,3,0)</f>
        <v>DISTRITO NACIONAL</v>
      </c>
      <c r="B9" s="137">
        <v>3335932386</v>
      </c>
      <c r="C9" s="110">
        <v>44372.434872685182</v>
      </c>
      <c r="D9" s="110" t="s">
        <v>2180</v>
      </c>
      <c r="E9" s="133">
        <v>387</v>
      </c>
      <c r="F9" s="116" t="str">
        <f>VLOOKUP(E9,VIP!$A$2:$O13958,2,0)</f>
        <v>DRBR387</v>
      </c>
      <c r="G9" s="116" t="str">
        <f>VLOOKUP(E9,'LISTADO ATM'!$A$2:$B$897,2,0)</f>
        <v xml:space="preserve">ATM S/M La Cadena San Vicente de Paul </v>
      </c>
      <c r="H9" s="116" t="str">
        <f>VLOOKUP(E9,VIP!$A$2:$O18919,7,FALSE)</f>
        <v>Si</v>
      </c>
      <c r="I9" s="116" t="str">
        <f>VLOOKUP(E9,VIP!$A$2:$O10884,8,FALSE)</f>
        <v>Si</v>
      </c>
      <c r="J9" s="116" t="str">
        <f>VLOOKUP(E9,VIP!$A$2:$O10834,8,FALSE)</f>
        <v>Si</v>
      </c>
      <c r="K9" s="116" t="str">
        <f>VLOOKUP(E9,VIP!$A$2:$O14408,6,0)</f>
        <v>NO</v>
      </c>
      <c r="L9" s="141" t="s">
        <v>2219</v>
      </c>
      <c r="M9" s="109" t="s">
        <v>2446</v>
      </c>
      <c r="N9" s="109" t="s">
        <v>2618</v>
      </c>
      <c r="O9" s="116" t="s">
        <v>2455</v>
      </c>
      <c r="P9" s="116"/>
      <c r="Q9" s="109" t="s">
        <v>2219</v>
      </c>
    </row>
    <row r="10" spans="1:19" ht="17.399999999999999" x14ac:dyDescent="0.3">
      <c r="A10" s="116" t="str">
        <f>VLOOKUP(E10,'LISTADO ATM'!$A$2:$C$898,3,0)</f>
        <v>DISTRITO NACIONAL</v>
      </c>
      <c r="B10" s="137">
        <v>3335932691</v>
      </c>
      <c r="C10" s="110">
        <v>44372.546458333331</v>
      </c>
      <c r="D10" s="110" t="s">
        <v>2180</v>
      </c>
      <c r="E10" s="133">
        <v>240</v>
      </c>
      <c r="F10" s="116" t="str">
        <f>VLOOKUP(E10,VIP!$A$2:$O13945,2,0)</f>
        <v>DRBR24D</v>
      </c>
      <c r="G10" s="116" t="str">
        <f>VLOOKUP(E10,'LISTADO ATM'!$A$2:$B$897,2,0)</f>
        <v xml:space="preserve">ATM Oficina Carrefour I </v>
      </c>
      <c r="H10" s="116" t="str">
        <f>VLOOKUP(E10,VIP!$A$2:$O18906,7,FALSE)</f>
        <v>Si</v>
      </c>
      <c r="I10" s="116" t="str">
        <f>VLOOKUP(E10,VIP!$A$2:$O10871,8,FALSE)</f>
        <v>Si</v>
      </c>
      <c r="J10" s="116" t="str">
        <f>VLOOKUP(E10,VIP!$A$2:$O10821,8,FALSE)</f>
        <v>Si</v>
      </c>
      <c r="K10" s="116" t="str">
        <f>VLOOKUP(E10,VIP!$A$2:$O14395,6,0)</f>
        <v>SI</v>
      </c>
      <c r="L10" s="141" t="s">
        <v>2219</v>
      </c>
      <c r="M10" s="109" t="s">
        <v>2446</v>
      </c>
      <c r="N10" s="109" t="s">
        <v>2558</v>
      </c>
      <c r="O10" s="116" t="s">
        <v>2455</v>
      </c>
      <c r="P10" s="116"/>
      <c r="Q10" s="109" t="s">
        <v>2219</v>
      </c>
    </row>
    <row r="11" spans="1:19" ht="17.399999999999999" x14ac:dyDescent="0.3">
      <c r="A11" s="116" t="str">
        <f>VLOOKUP(E11,'LISTADO ATM'!$A$2:$C$898,3,0)</f>
        <v>DISTRITO NACIONAL</v>
      </c>
      <c r="B11" s="137">
        <v>3335933030</v>
      </c>
      <c r="C11" s="110">
        <v>44372.701863425929</v>
      </c>
      <c r="D11" s="110" t="s">
        <v>2180</v>
      </c>
      <c r="E11" s="133">
        <v>160</v>
      </c>
      <c r="F11" s="116" t="str">
        <f>VLOOKUP(E11,VIP!$A$2:$O13941,2,0)</f>
        <v>DRBR160</v>
      </c>
      <c r="G11" s="116" t="str">
        <f>VLOOKUP(E11,'LISTADO ATM'!$A$2:$B$897,2,0)</f>
        <v xml:space="preserve">ATM Oficina Herrera </v>
      </c>
      <c r="H11" s="116" t="str">
        <f>VLOOKUP(E11,VIP!$A$2:$O18902,7,FALSE)</f>
        <v>Si</v>
      </c>
      <c r="I11" s="116" t="str">
        <f>VLOOKUP(E11,VIP!$A$2:$O10867,8,FALSE)</f>
        <v>Si</v>
      </c>
      <c r="J11" s="116" t="str">
        <f>VLOOKUP(E11,VIP!$A$2:$O10817,8,FALSE)</f>
        <v>Si</v>
      </c>
      <c r="K11" s="116" t="str">
        <f>VLOOKUP(E11,VIP!$A$2:$O14391,6,0)</f>
        <v>NO</v>
      </c>
      <c r="L11" s="141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9" ht="17.399999999999999" x14ac:dyDescent="0.3">
      <c r="A12" s="116" t="str">
        <f>VLOOKUP(E12,'LISTADO ATM'!$A$2:$C$898,3,0)</f>
        <v>DISTRITO NACIONAL</v>
      </c>
      <c r="B12" s="137">
        <v>3335933033</v>
      </c>
      <c r="C12" s="110">
        <v>44372.702361111114</v>
      </c>
      <c r="D12" s="110" t="s">
        <v>2180</v>
      </c>
      <c r="E12" s="133">
        <v>938</v>
      </c>
      <c r="F12" s="116" t="str">
        <f>VLOOKUP(E12,VIP!$A$2:$O13940,2,0)</f>
        <v>DRBR938</v>
      </c>
      <c r="G12" s="116" t="str">
        <f>VLOOKUP(E12,'LISTADO ATM'!$A$2:$B$897,2,0)</f>
        <v xml:space="preserve">ATM Autobanco Oficina Filadelfia Plaza </v>
      </c>
      <c r="H12" s="116" t="str">
        <f>VLOOKUP(E12,VIP!$A$2:$O18901,7,FALSE)</f>
        <v>Si</v>
      </c>
      <c r="I12" s="116" t="str">
        <f>VLOOKUP(E12,VIP!$A$2:$O10866,8,FALSE)</f>
        <v>Si</v>
      </c>
      <c r="J12" s="116" t="str">
        <f>VLOOKUP(E12,VIP!$A$2:$O10816,8,FALSE)</f>
        <v>Si</v>
      </c>
      <c r="K12" s="116" t="str">
        <f>VLOOKUP(E12,VIP!$A$2:$O14390,6,0)</f>
        <v>NO</v>
      </c>
      <c r="L12" s="141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9" ht="17.399999999999999" x14ac:dyDescent="0.3">
      <c r="A13" s="116" t="str">
        <f>VLOOKUP(E13,'LISTADO ATM'!$A$2:$C$898,3,0)</f>
        <v>NORTE</v>
      </c>
      <c r="B13" s="137">
        <v>3335933078</v>
      </c>
      <c r="C13" s="110">
        <v>44372.728784722225</v>
      </c>
      <c r="D13" s="110" t="s">
        <v>2181</v>
      </c>
      <c r="E13" s="133">
        <v>144</v>
      </c>
      <c r="F13" s="116" t="str">
        <f>VLOOKUP(E13,VIP!$A$2:$O13935,2,0)</f>
        <v>DRBR144</v>
      </c>
      <c r="G13" s="116" t="str">
        <f>VLOOKUP(E13,'LISTADO ATM'!$A$2:$B$897,2,0)</f>
        <v xml:space="preserve">ATM Oficina Villa Altagracia </v>
      </c>
      <c r="H13" s="116" t="str">
        <f>VLOOKUP(E13,VIP!$A$2:$O18896,7,FALSE)</f>
        <v>Si</v>
      </c>
      <c r="I13" s="116" t="str">
        <f>VLOOKUP(E13,VIP!$A$2:$O10861,8,FALSE)</f>
        <v>Si</v>
      </c>
      <c r="J13" s="116" t="str">
        <f>VLOOKUP(E13,VIP!$A$2:$O10811,8,FALSE)</f>
        <v>Si</v>
      </c>
      <c r="K13" s="116" t="str">
        <f>VLOOKUP(E13,VIP!$A$2:$O14385,6,0)</f>
        <v>SI</v>
      </c>
      <c r="L13" s="141" t="s">
        <v>2219</v>
      </c>
      <c r="M13" s="109" t="s">
        <v>2446</v>
      </c>
      <c r="N13" s="109" t="s">
        <v>2453</v>
      </c>
      <c r="O13" s="116" t="s">
        <v>2567</v>
      </c>
      <c r="P13" s="116"/>
      <c r="Q13" s="109" t="s">
        <v>2219</v>
      </c>
      <c r="R13" s="117"/>
      <c r="S13" s="117"/>
    </row>
    <row r="14" spans="1:19" ht="17.399999999999999" x14ac:dyDescent="0.3">
      <c r="A14" s="116" t="str">
        <f>VLOOKUP(E14,'LISTADO ATM'!$A$2:$C$898,3,0)</f>
        <v>DISTRITO NACIONAL</v>
      </c>
      <c r="B14" s="137">
        <v>3335933114</v>
      </c>
      <c r="C14" s="110">
        <v>44372.768263888887</v>
      </c>
      <c r="D14" s="110" t="s">
        <v>2180</v>
      </c>
      <c r="E14" s="133">
        <v>993</v>
      </c>
      <c r="F14" s="116" t="str">
        <f>VLOOKUP(E14,VIP!$A$2:$O13928,2,0)</f>
        <v>DRBR993</v>
      </c>
      <c r="G14" s="116" t="str">
        <f>VLOOKUP(E14,'LISTADO ATM'!$A$2:$B$897,2,0)</f>
        <v xml:space="preserve">ATM Centro Medico Integral II </v>
      </c>
      <c r="H14" s="116" t="str">
        <f>VLOOKUP(E14,VIP!$A$2:$O18889,7,FALSE)</f>
        <v>Si</v>
      </c>
      <c r="I14" s="116" t="str">
        <f>VLOOKUP(E14,VIP!$A$2:$O10854,8,FALSE)</f>
        <v>Si</v>
      </c>
      <c r="J14" s="116" t="str">
        <f>VLOOKUP(E14,VIP!$A$2:$O10804,8,FALSE)</f>
        <v>Si</v>
      </c>
      <c r="K14" s="116" t="str">
        <f>VLOOKUP(E14,VIP!$A$2:$O14378,6,0)</f>
        <v>NO</v>
      </c>
      <c r="L14" s="141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9" ht="17.399999999999999" x14ac:dyDescent="0.3">
      <c r="A15" s="116" t="str">
        <f>VLOOKUP(E15,'LISTADO ATM'!$A$2:$C$898,3,0)</f>
        <v>DISTRITO NACIONAL</v>
      </c>
      <c r="B15" s="137">
        <v>3335933149</v>
      </c>
      <c r="C15" s="110">
        <v>44372.982731481483</v>
      </c>
      <c r="D15" s="110" t="s">
        <v>2180</v>
      </c>
      <c r="E15" s="133">
        <v>10</v>
      </c>
      <c r="F15" s="116" t="str">
        <f>VLOOKUP(E15,VIP!$A$2:$O13965,2,0)</f>
        <v>DRBR010</v>
      </c>
      <c r="G15" s="116" t="str">
        <f>VLOOKUP(E15,'LISTADO ATM'!$A$2:$B$897,2,0)</f>
        <v xml:space="preserve">ATM Ministerio Salud Pública </v>
      </c>
      <c r="H15" s="116" t="str">
        <f>VLOOKUP(E15,VIP!$A$2:$O18926,7,FALSE)</f>
        <v>Si</v>
      </c>
      <c r="I15" s="116" t="str">
        <f>VLOOKUP(E15,VIP!$A$2:$O10891,8,FALSE)</f>
        <v>Si</v>
      </c>
      <c r="J15" s="116" t="str">
        <f>VLOOKUP(E15,VIP!$A$2:$O10841,8,FALSE)</f>
        <v>Si</v>
      </c>
      <c r="K15" s="116" t="str">
        <f>VLOOKUP(E15,VIP!$A$2:$O14415,6,0)</f>
        <v>NO</v>
      </c>
      <c r="L15" s="141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9" ht="17.399999999999999" x14ac:dyDescent="0.3">
      <c r="A16" s="116" t="str">
        <f>VLOOKUP(E16,'LISTADO ATM'!$A$2:$C$898,3,0)</f>
        <v>DISTRITO NACIONAL</v>
      </c>
      <c r="B16" s="137">
        <v>3335933150</v>
      </c>
      <c r="C16" s="110">
        <v>44372.984363425923</v>
      </c>
      <c r="D16" s="110" t="s">
        <v>2180</v>
      </c>
      <c r="E16" s="133">
        <v>34</v>
      </c>
      <c r="F16" s="116" t="str">
        <f>VLOOKUP(E16,VIP!$A$2:$O13964,2,0)</f>
        <v>DRBR034</v>
      </c>
      <c r="G16" s="116" t="str">
        <f>VLOOKUP(E16,'LISTADO ATM'!$A$2:$B$897,2,0)</f>
        <v xml:space="preserve">ATM Plaza de la Salud </v>
      </c>
      <c r="H16" s="116" t="str">
        <f>VLOOKUP(E16,VIP!$A$2:$O18925,7,FALSE)</f>
        <v>Si</v>
      </c>
      <c r="I16" s="116" t="str">
        <f>VLOOKUP(E16,VIP!$A$2:$O10890,8,FALSE)</f>
        <v>Si</v>
      </c>
      <c r="J16" s="116" t="str">
        <f>VLOOKUP(E16,VIP!$A$2:$O10840,8,FALSE)</f>
        <v>Si</v>
      </c>
      <c r="K16" s="116" t="str">
        <f>VLOOKUP(E16,VIP!$A$2:$O14414,6,0)</f>
        <v>NO</v>
      </c>
      <c r="L16" s="141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ht="17.399999999999999" x14ac:dyDescent="0.3">
      <c r="A17" s="116" t="str">
        <f>VLOOKUP(E17,'LISTADO ATM'!$A$2:$C$898,3,0)</f>
        <v>DISTRITO NACIONAL</v>
      </c>
      <c r="B17" s="137">
        <v>3335933151</v>
      </c>
      <c r="C17" s="110">
        <v>44372.986354166664</v>
      </c>
      <c r="D17" s="110" t="s">
        <v>2180</v>
      </c>
      <c r="E17" s="133">
        <v>406</v>
      </c>
      <c r="F17" s="116" t="str">
        <f>VLOOKUP(E17,VIP!$A$2:$O13963,2,0)</f>
        <v>DRBR406</v>
      </c>
      <c r="G17" s="116" t="str">
        <f>VLOOKUP(E17,'LISTADO ATM'!$A$2:$B$897,2,0)</f>
        <v xml:space="preserve">ATM UNP Plaza Lama Máximo Gómez </v>
      </c>
      <c r="H17" s="116" t="str">
        <f>VLOOKUP(E17,VIP!$A$2:$O18924,7,FALSE)</f>
        <v>Si</v>
      </c>
      <c r="I17" s="116" t="str">
        <f>VLOOKUP(E17,VIP!$A$2:$O10889,8,FALSE)</f>
        <v>Si</v>
      </c>
      <c r="J17" s="116" t="str">
        <f>VLOOKUP(E17,VIP!$A$2:$O10839,8,FALSE)</f>
        <v>Si</v>
      </c>
      <c r="K17" s="116" t="str">
        <f>VLOOKUP(E17,VIP!$A$2:$O14413,6,0)</f>
        <v>SI</v>
      </c>
      <c r="L17" s="141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ht="17.399999999999999" x14ac:dyDescent="0.3">
      <c r="A18" s="116" t="str">
        <f>VLOOKUP(E18,'LISTADO ATM'!$A$2:$C$898,3,0)</f>
        <v>NORTE</v>
      </c>
      <c r="B18" s="137">
        <v>3335933152</v>
      </c>
      <c r="C18" s="110">
        <v>44372.987523148149</v>
      </c>
      <c r="D18" s="110" t="s">
        <v>2180</v>
      </c>
      <c r="E18" s="133">
        <v>926</v>
      </c>
      <c r="F18" s="116" t="str">
        <f>VLOOKUP(E18,VIP!$A$2:$O13962,2,0)</f>
        <v>DRBR926</v>
      </c>
      <c r="G18" s="116" t="str">
        <f>VLOOKUP(E18,'LISTADO ATM'!$A$2:$B$897,2,0)</f>
        <v>ATM S/M Juan Cepin</v>
      </c>
      <c r="H18" s="116" t="str">
        <f>VLOOKUP(E18,VIP!$A$2:$O18923,7,FALSE)</f>
        <v>N/A</v>
      </c>
      <c r="I18" s="116" t="str">
        <f>VLOOKUP(E18,VIP!$A$2:$O10888,8,FALSE)</f>
        <v>N/A</v>
      </c>
      <c r="J18" s="116" t="str">
        <f>VLOOKUP(E18,VIP!$A$2:$O10838,8,FALSE)</f>
        <v>N/A</v>
      </c>
      <c r="K18" s="116" t="str">
        <f>VLOOKUP(E18,VIP!$A$2:$O14412,6,0)</f>
        <v>N/A</v>
      </c>
      <c r="L18" s="141" t="s">
        <v>2219</v>
      </c>
      <c r="M18" s="109" t="s">
        <v>2446</v>
      </c>
      <c r="N18" s="109" t="s">
        <v>2453</v>
      </c>
      <c r="O18" s="116" t="s">
        <v>2455</v>
      </c>
      <c r="P18" s="116"/>
      <c r="Q18" s="109" t="s">
        <v>2219</v>
      </c>
    </row>
    <row r="19" spans="1:17" ht="17.399999999999999" x14ac:dyDescent="0.3">
      <c r="A19" s="116" t="str">
        <f>VLOOKUP(E19,'LISTADO ATM'!$A$2:$C$898,3,0)</f>
        <v>DISTRITO NACIONAL</v>
      </c>
      <c r="B19" s="137">
        <v>3335933153</v>
      </c>
      <c r="C19" s="110">
        <v>44372.988506944443</v>
      </c>
      <c r="D19" s="110" t="s">
        <v>2180</v>
      </c>
      <c r="E19" s="133">
        <v>943</v>
      </c>
      <c r="F19" s="116" t="str">
        <f>VLOOKUP(E19,VIP!$A$2:$O13961,2,0)</f>
        <v>DRBR16K</v>
      </c>
      <c r="G19" s="116" t="str">
        <f>VLOOKUP(E19,'LISTADO ATM'!$A$2:$B$897,2,0)</f>
        <v xml:space="preserve">ATM Oficina Tránsito Terreste </v>
      </c>
      <c r="H19" s="116" t="str">
        <f>VLOOKUP(E19,VIP!$A$2:$O18922,7,FALSE)</f>
        <v>Si</v>
      </c>
      <c r="I19" s="116" t="str">
        <f>VLOOKUP(E19,VIP!$A$2:$O10887,8,FALSE)</f>
        <v>Si</v>
      </c>
      <c r="J19" s="116" t="str">
        <f>VLOOKUP(E19,VIP!$A$2:$O10837,8,FALSE)</f>
        <v>Si</v>
      </c>
      <c r="K19" s="116" t="str">
        <f>VLOOKUP(E19,VIP!$A$2:$O14411,6,0)</f>
        <v>NO</v>
      </c>
      <c r="L19" s="141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7.399999999999999" x14ac:dyDescent="0.3">
      <c r="A20" s="116" t="str">
        <f>VLOOKUP(E20,'LISTADO ATM'!$A$2:$C$898,3,0)</f>
        <v>DISTRITO NACIONAL</v>
      </c>
      <c r="B20" s="137">
        <v>3335933154</v>
      </c>
      <c r="C20" s="110">
        <v>44372.98951388889</v>
      </c>
      <c r="D20" s="110" t="s">
        <v>2180</v>
      </c>
      <c r="E20" s="133">
        <v>953</v>
      </c>
      <c r="F20" s="116" t="str">
        <f>VLOOKUP(E20,VIP!$A$2:$O13960,2,0)</f>
        <v>DRBR01I</v>
      </c>
      <c r="G20" s="116" t="str">
        <f>VLOOKUP(E20,'LISTADO ATM'!$A$2:$B$897,2,0)</f>
        <v xml:space="preserve">ATM Estafeta Dirección General de Pasaportes/Migración </v>
      </c>
      <c r="H20" s="116" t="str">
        <f>VLOOKUP(E20,VIP!$A$2:$O18921,7,FALSE)</f>
        <v>Si</v>
      </c>
      <c r="I20" s="116" t="str">
        <f>VLOOKUP(E20,VIP!$A$2:$O10886,8,FALSE)</f>
        <v>Si</v>
      </c>
      <c r="J20" s="116" t="str">
        <f>VLOOKUP(E20,VIP!$A$2:$O10836,8,FALSE)</f>
        <v>Si</v>
      </c>
      <c r="K20" s="116" t="str">
        <f>VLOOKUP(E20,VIP!$A$2:$O14410,6,0)</f>
        <v>No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ht="17.399999999999999" x14ac:dyDescent="0.3">
      <c r="A21" s="116" t="str">
        <f>VLOOKUP(E21,'LISTADO ATM'!$A$2:$C$898,3,0)</f>
        <v>DISTRITO NACIONAL</v>
      </c>
      <c r="B21" s="137">
        <v>3335933156</v>
      </c>
      <c r="C21" s="110">
        <v>44372.990972222222</v>
      </c>
      <c r="D21" s="110" t="s">
        <v>2180</v>
      </c>
      <c r="E21" s="133">
        <v>35</v>
      </c>
      <c r="F21" s="116" t="str">
        <f>VLOOKUP(E21,VIP!$A$2:$O13959,2,0)</f>
        <v>DRBR035</v>
      </c>
      <c r="G21" s="116" t="str">
        <f>VLOOKUP(E21,'LISTADO ATM'!$A$2:$B$897,2,0)</f>
        <v xml:space="preserve">ATM Dirección General de Aduanas I </v>
      </c>
      <c r="H21" s="116" t="str">
        <f>VLOOKUP(E21,VIP!$A$2:$O18920,7,FALSE)</f>
        <v>Si</v>
      </c>
      <c r="I21" s="116" t="str">
        <f>VLOOKUP(E21,VIP!$A$2:$O10885,8,FALSE)</f>
        <v>Si</v>
      </c>
      <c r="J21" s="116" t="str">
        <f>VLOOKUP(E21,VIP!$A$2:$O10835,8,FALSE)</f>
        <v>Si</v>
      </c>
      <c r="K21" s="116" t="str">
        <f>VLOOKUP(E21,VIP!$A$2:$O14409,6,0)</f>
        <v>NO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ht="17.399999999999999" x14ac:dyDescent="0.3">
      <c r="A22" s="116" t="str">
        <f>VLOOKUP(E22,'LISTADO ATM'!$A$2:$C$898,3,0)</f>
        <v>DISTRITO NACIONAL</v>
      </c>
      <c r="B22" s="137">
        <v>3335933157</v>
      </c>
      <c r="C22" s="110">
        <v>44372.994189814817</v>
      </c>
      <c r="D22" s="110" t="s">
        <v>2180</v>
      </c>
      <c r="E22" s="133">
        <v>115</v>
      </c>
      <c r="F22" s="116" t="str">
        <f>VLOOKUP(E22,VIP!$A$2:$O13958,2,0)</f>
        <v>DRBR115</v>
      </c>
      <c r="G22" s="116" t="str">
        <f>VLOOKUP(E22,'LISTADO ATM'!$A$2:$B$897,2,0)</f>
        <v xml:space="preserve">ATM Oficina Megacentro I </v>
      </c>
      <c r="H22" s="116" t="str">
        <f>VLOOKUP(E22,VIP!$A$2:$O18919,7,FALSE)</f>
        <v>Si</v>
      </c>
      <c r="I22" s="116" t="str">
        <f>VLOOKUP(E22,VIP!$A$2:$O10884,8,FALSE)</f>
        <v>Si</v>
      </c>
      <c r="J22" s="116" t="str">
        <f>VLOOKUP(E22,VIP!$A$2:$O10834,8,FALSE)</f>
        <v>Si</v>
      </c>
      <c r="K22" s="116" t="str">
        <f>VLOOKUP(E22,VIP!$A$2:$O14408,6,0)</f>
        <v>SI</v>
      </c>
      <c r="L22" s="141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ht="17.399999999999999" x14ac:dyDescent="0.3">
      <c r="A23" s="116" t="str">
        <f>VLOOKUP(E23,'LISTADO ATM'!$A$2:$C$898,3,0)</f>
        <v>DISTRITO NACIONAL</v>
      </c>
      <c r="B23" s="137">
        <v>3335933158</v>
      </c>
      <c r="C23" s="110">
        <v>44372.99496527778</v>
      </c>
      <c r="D23" s="110" t="s">
        <v>2180</v>
      </c>
      <c r="E23" s="133">
        <v>180</v>
      </c>
      <c r="F23" s="116" t="str">
        <f>VLOOKUP(E23,VIP!$A$2:$O13957,2,0)</f>
        <v>DRBR180</v>
      </c>
      <c r="G23" s="116" t="str">
        <f>VLOOKUP(E23,'LISTADO ATM'!$A$2:$B$897,2,0)</f>
        <v xml:space="preserve">ATM Megacentro II </v>
      </c>
      <c r="H23" s="116" t="str">
        <f>VLOOKUP(E23,VIP!$A$2:$O18918,7,FALSE)</f>
        <v>Si</v>
      </c>
      <c r="I23" s="116" t="str">
        <f>VLOOKUP(E23,VIP!$A$2:$O10883,8,FALSE)</f>
        <v>Si</v>
      </c>
      <c r="J23" s="116" t="str">
        <f>VLOOKUP(E23,VIP!$A$2:$O10833,8,FALSE)</f>
        <v>Si</v>
      </c>
      <c r="K23" s="116" t="str">
        <f>VLOOKUP(E23,VIP!$A$2:$O14407,6,0)</f>
        <v>SI</v>
      </c>
      <c r="L23" s="141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ht="17.399999999999999" x14ac:dyDescent="0.3">
      <c r="A24" s="116" t="str">
        <f>VLOOKUP(E24,'LISTADO ATM'!$A$2:$C$898,3,0)</f>
        <v>ESTE</v>
      </c>
      <c r="B24" s="137">
        <v>3335933159</v>
      </c>
      <c r="C24" s="110">
        <v>44372.999699074076</v>
      </c>
      <c r="D24" s="110" t="s">
        <v>2180</v>
      </c>
      <c r="E24" s="133">
        <v>608</v>
      </c>
      <c r="F24" s="116" t="str">
        <f>VLOOKUP(E24,VIP!$A$2:$O13956,2,0)</f>
        <v>DRBR305</v>
      </c>
      <c r="G24" s="116" t="str">
        <f>VLOOKUP(E24,'LISTADO ATM'!$A$2:$B$897,2,0)</f>
        <v xml:space="preserve">ATM Oficina Jumbo (San Pedro) </v>
      </c>
      <c r="H24" s="116" t="str">
        <f>VLOOKUP(E24,VIP!$A$2:$O18917,7,FALSE)</f>
        <v>Si</v>
      </c>
      <c r="I24" s="116" t="str">
        <f>VLOOKUP(E24,VIP!$A$2:$O10882,8,FALSE)</f>
        <v>Si</v>
      </c>
      <c r="J24" s="116" t="str">
        <f>VLOOKUP(E24,VIP!$A$2:$O10832,8,FALSE)</f>
        <v>Si</v>
      </c>
      <c r="K24" s="116" t="str">
        <f>VLOOKUP(E24,VIP!$A$2:$O14406,6,0)</f>
        <v>SI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ht="17.399999999999999" x14ac:dyDescent="0.3">
      <c r="A25" s="116" t="str">
        <f>VLOOKUP(E25,'LISTADO ATM'!$A$2:$C$898,3,0)</f>
        <v>DISTRITO NACIONAL</v>
      </c>
      <c r="B25" s="137">
        <v>3335933160</v>
      </c>
      <c r="C25" s="110">
        <v>44373.000844907408</v>
      </c>
      <c r="D25" s="110" t="s">
        <v>2180</v>
      </c>
      <c r="E25" s="133">
        <v>239</v>
      </c>
      <c r="F25" s="116" t="str">
        <f>VLOOKUP(E25,VIP!$A$2:$O13955,2,0)</f>
        <v>DRBR239</v>
      </c>
      <c r="G25" s="116" t="str">
        <f>VLOOKUP(E25,'LISTADO ATM'!$A$2:$B$897,2,0)</f>
        <v xml:space="preserve">ATM Autobanco Charles de Gaulle </v>
      </c>
      <c r="H25" s="116" t="str">
        <f>VLOOKUP(E25,VIP!$A$2:$O18916,7,FALSE)</f>
        <v>Si</v>
      </c>
      <c r="I25" s="116" t="str">
        <f>VLOOKUP(E25,VIP!$A$2:$O10881,8,FALSE)</f>
        <v>Si</v>
      </c>
      <c r="J25" s="116" t="str">
        <f>VLOOKUP(E25,VIP!$A$2:$O10831,8,FALSE)</f>
        <v>Si</v>
      </c>
      <c r="K25" s="116" t="str">
        <f>VLOOKUP(E25,VIP!$A$2:$O14405,6,0)</f>
        <v>SI</v>
      </c>
      <c r="L25" s="141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ht="17.399999999999999" x14ac:dyDescent="0.3">
      <c r="A26" s="116" t="str">
        <f>VLOOKUP(E26,'LISTADO ATM'!$A$2:$C$898,3,0)</f>
        <v>DISTRITO NACIONAL</v>
      </c>
      <c r="B26" s="137">
        <v>3335933161</v>
      </c>
      <c r="C26" s="110">
        <v>44373.003113425926</v>
      </c>
      <c r="D26" s="110" t="s">
        <v>2180</v>
      </c>
      <c r="E26" s="133">
        <v>244</v>
      </c>
      <c r="F26" s="116" t="str">
        <f>VLOOKUP(E26,VIP!$A$2:$O13954,2,0)</f>
        <v>DRBR244</v>
      </c>
      <c r="G26" s="116" t="str">
        <f>VLOOKUP(E26,'LISTADO ATM'!$A$2:$B$897,2,0)</f>
        <v xml:space="preserve">ATM Ministerio de Hacienda (antiguo Finanzas) </v>
      </c>
      <c r="H26" s="116" t="str">
        <f>VLOOKUP(E26,VIP!$A$2:$O18915,7,FALSE)</f>
        <v>Si</v>
      </c>
      <c r="I26" s="116" t="str">
        <f>VLOOKUP(E26,VIP!$A$2:$O10880,8,FALSE)</f>
        <v>Si</v>
      </c>
      <c r="J26" s="116" t="str">
        <f>VLOOKUP(E26,VIP!$A$2:$O10830,8,FALSE)</f>
        <v>Si</v>
      </c>
      <c r="K26" s="116" t="str">
        <f>VLOOKUP(E26,VIP!$A$2:$O14404,6,0)</f>
        <v>NO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ht="17.399999999999999" x14ac:dyDescent="0.3">
      <c r="A27" s="116" t="str">
        <f>VLOOKUP(E27,'LISTADO ATM'!$A$2:$C$898,3,0)</f>
        <v>DISTRITO NACIONAL</v>
      </c>
      <c r="B27" s="137">
        <v>3335933162</v>
      </c>
      <c r="C27" s="110">
        <v>44373.006249999999</v>
      </c>
      <c r="D27" s="110" t="s">
        <v>2180</v>
      </c>
      <c r="E27" s="133">
        <v>517</v>
      </c>
      <c r="F27" s="116" t="str">
        <f>VLOOKUP(E27,VIP!$A$2:$O13953,2,0)</f>
        <v>DRBR517</v>
      </c>
      <c r="G27" s="116" t="str">
        <f>VLOOKUP(E27,'LISTADO ATM'!$A$2:$B$897,2,0)</f>
        <v xml:space="preserve">ATM Autobanco Oficina Sans Soucí </v>
      </c>
      <c r="H27" s="116" t="str">
        <f>VLOOKUP(E27,VIP!$A$2:$O18914,7,FALSE)</f>
        <v>Si</v>
      </c>
      <c r="I27" s="116" t="str">
        <f>VLOOKUP(E27,VIP!$A$2:$O10879,8,FALSE)</f>
        <v>Si</v>
      </c>
      <c r="J27" s="116" t="str">
        <f>VLOOKUP(E27,VIP!$A$2:$O10829,8,FALSE)</f>
        <v>Si</v>
      </c>
      <c r="K27" s="116" t="str">
        <f>VLOOKUP(E27,VIP!$A$2:$O14403,6,0)</f>
        <v>SI</v>
      </c>
      <c r="L27" s="141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ht="17.399999999999999" x14ac:dyDescent="0.3">
      <c r="A28" s="116" t="str">
        <f>VLOOKUP(E28,'LISTADO ATM'!$A$2:$C$898,3,0)</f>
        <v>DISTRITO NACIONAL</v>
      </c>
      <c r="B28" s="137">
        <v>3335933163</v>
      </c>
      <c r="C28" s="110">
        <v>44373.007349537038</v>
      </c>
      <c r="D28" s="110" t="s">
        <v>2180</v>
      </c>
      <c r="E28" s="133">
        <v>321</v>
      </c>
      <c r="F28" s="116" t="str">
        <f>VLOOKUP(E28,VIP!$A$2:$O13952,2,0)</f>
        <v>DRBR321</v>
      </c>
      <c r="G28" s="116" t="str">
        <f>VLOOKUP(E28,'LISTADO ATM'!$A$2:$B$897,2,0)</f>
        <v xml:space="preserve">ATM Oficina Jiménez Moya I </v>
      </c>
      <c r="H28" s="116" t="str">
        <f>VLOOKUP(E28,VIP!$A$2:$O18913,7,FALSE)</f>
        <v>Si</v>
      </c>
      <c r="I28" s="116" t="str">
        <f>VLOOKUP(E28,VIP!$A$2:$O10878,8,FALSE)</f>
        <v>Si</v>
      </c>
      <c r="J28" s="116" t="str">
        <f>VLOOKUP(E28,VIP!$A$2:$O10828,8,FALSE)</f>
        <v>Si</v>
      </c>
      <c r="K28" s="116" t="str">
        <f>VLOOKUP(E28,VIP!$A$2:$O14402,6,0)</f>
        <v>NO</v>
      </c>
      <c r="L28" s="141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</row>
    <row r="29" spans="1:17" ht="17.399999999999999" x14ac:dyDescent="0.3">
      <c r="A29" s="116" t="str">
        <f>VLOOKUP(E29,'LISTADO ATM'!$A$2:$C$898,3,0)</f>
        <v>DISTRITO NACIONAL</v>
      </c>
      <c r="B29" s="137">
        <v>3335933164</v>
      </c>
      <c r="C29" s="110">
        <v>44373.009270833332</v>
      </c>
      <c r="D29" s="110" t="s">
        <v>2180</v>
      </c>
      <c r="E29" s="133">
        <v>280</v>
      </c>
      <c r="F29" s="116" t="str">
        <f>VLOOKUP(E29,VIP!$A$2:$O13951,2,0)</f>
        <v>DRBR752</v>
      </c>
      <c r="G29" s="116" t="str">
        <f>VLOOKUP(E29,'LISTADO ATM'!$A$2:$B$897,2,0)</f>
        <v xml:space="preserve">ATM Cooperativa BR </v>
      </c>
      <c r="H29" s="116" t="str">
        <f>VLOOKUP(E29,VIP!$A$2:$O18912,7,FALSE)</f>
        <v>Si</v>
      </c>
      <c r="I29" s="116" t="str">
        <f>VLOOKUP(E29,VIP!$A$2:$O10877,8,FALSE)</f>
        <v>Si</v>
      </c>
      <c r="J29" s="116" t="str">
        <f>VLOOKUP(E29,VIP!$A$2:$O10827,8,FALSE)</f>
        <v>Si</v>
      </c>
      <c r="K29" s="116" t="str">
        <f>VLOOKUP(E29,VIP!$A$2:$O14401,6,0)</f>
        <v>NO</v>
      </c>
      <c r="L29" s="141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ht="17.399999999999999" x14ac:dyDescent="0.3">
      <c r="A30" s="116" t="str">
        <f>VLOOKUP(E30,'LISTADO ATM'!$A$2:$C$898,3,0)</f>
        <v>DISTRITO NACIONAL</v>
      </c>
      <c r="B30" s="137">
        <v>3335933165</v>
      </c>
      <c r="C30" s="110">
        <v>44373.011493055557</v>
      </c>
      <c r="D30" s="110" t="s">
        <v>2180</v>
      </c>
      <c r="E30" s="133">
        <v>264</v>
      </c>
      <c r="F30" s="116" t="str">
        <f>VLOOKUP(E30,VIP!$A$2:$O13950,2,0)</f>
        <v>DRBR264</v>
      </c>
      <c r="G30" s="116" t="str">
        <f>VLOOKUP(E30,'LISTADO ATM'!$A$2:$B$897,2,0)</f>
        <v xml:space="preserve">ATM S/M Nacional Independencia </v>
      </c>
      <c r="H30" s="116" t="str">
        <f>VLOOKUP(E30,VIP!$A$2:$O18911,7,FALSE)</f>
        <v>Si</v>
      </c>
      <c r="I30" s="116" t="str">
        <f>VLOOKUP(E30,VIP!$A$2:$O10876,8,FALSE)</f>
        <v>Si</v>
      </c>
      <c r="J30" s="116" t="str">
        <f>VLOOKUP(E30,VIP!$A$2:$O10826,8,FALSE)</f>
        <v>Si</v>
      </c>
      <c r="K30" s="116" t="str">
        <f>VLOOKUP(E30,VIP!$A$2:$O14400,6,0)</f>
        <v>SI</v>
      </c>
      <c r="L30" s="141" t="s">
        <v>2219</v>
      </c>
      <c r="M30" s="109" t="s">
        <v>2446</v>
      </c>
      <c r="N30" s="109" t="s">
        <v>2453</v>
      </c>
      <c r="O30" s="116" t="s">
        <v>2455</v>
      </c>
      <c r="P30" s="116"/>
      <c r="Q30" s="109" t="s">
        <v>2219</v>
      </c>
    </row>
    <row r="31" spans="1:17" ht="17.399999999999999" x14ac:dyDescent="0.3">
      <c r="A31" s="116" t="str">
        <f>VLOOKUP(E31,'LISTADO ATM'!$A$2:$C$898,3,0)</f>
        <v>DISTRITO NACIONAL</v>
      </c>
      <c r="B31" s="137">
        <v>3335933166</v>
      </c>
      <c r="C31" s="110">
        <v>44373.05127314815</v>
      </c>
      <c r="D31" s="110" t="s">
        <v>2180</v>
      </c>
      <c r="E31" s="133">
        <v>883</v>
      </c>
      <c r="F31" s="116" t="str">
        <f>VLOOKUP(E31,VIP!$A$2:$O13955,2,0)</f>
        <v>DRBR883</v>
      </c>
      <c r="G31" s="116" t="str">
        <f>VLOOKUP(E31,'LISTADO ATM'!$A$2:$B$897,2,0)</f>
        <v xml:space="preserve">ATM Oficina Filadelfia Plaza </v>
      </c>
      <c r="H31" s="116" t="str">
        <f>VLOOKUP(E31,VIP!$A$2:$O18916,7,FALSE)</f>
        <v>Si</v>
      </c>
      <c r="I31" s="116" t="str">
        <f>VLOOKUP(E31,VIP!$A$2:$O10881,8,FALSE)</f>
        <v>Si</v>
      </c>
      <c r="J31" s="116" t="str">
        <f>VLOOKUP(E31,VIP!$A$2:$O10831,8,FALSE)</f>
        <v>Si</v>
      </c>
      <c r="K31" s="116" t="str">
        <f>VLOOKUP(E31,VIP!$A$2:$O14405,6,0)</f>
        <v>NO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ht="17.399999999999999" x14ac:dyDescent="0.3">
      <c r="A32" s="116" t="str">
        <f>VLOOKUP(E32,'LISTADO ATM'!$A$2:$C$898,3,0)</f>
        <v>NORTE</v>
      </c>
      <c r="B32" s="137">
        <v>3335933168</v>
      </c>
      <c r="C32" s="110">
        <v>44373.154953703706</v>
      </c>
      <c r="D32" s="110" t="s">
        <v>2181</v>
      </c>
      <c r="E32" s="133">
        <v>668</v>
      </c>
      <c r="F32" s="116" t="str">
        <f>VLOOKUP(E32,VIP!$A$2:$O13954,2,0)</f>
        <v>DRBR668</v>
      </c>
      <c r="G32" s="116" t="str">
        <f>VLOOKUP(E32,'LISTADO ATM'!$A$2:$B$897,2,0)</f>
        <v>ATM Hospital HEMMI (Santiago)</v>
      </c>
      <c r="H32" s="116" t="str">
        <f>VLOOKUP(E32,VIP!$A$2:$O18915,7,FALSE)</f>
        <v>N/A</v>
      </c>
      <c r="I32" s="116" t="str">
        <f>VLOOKUP(E32,VIP!$A$2:$O10880,8,FALSE)</f>
        <v>N/A</v>
      </c>
      <c r="J32" s="116" t="str">
        <f>VLOOKUP(E32,VIP!$A$2:$O10830,8,FALSE)</f>
        <v>N/A</v>
      </c>
      <c r="K32" s="116" t="str">
        <f>VLOOKUP(E32,VIP!$A$2:$O14404,6,0)</f>
        <v>N/A</v>
      </c>
      <c r="L32" s="141" t="s">
        <v>2219</v>
      </c>
      <c r="M32" s="109" t="s">
        <v>2446</v>
      </c>
      <c r="N32" s="109" t="s">
        <v>2453</v>
      </c>
      <c r="O32" s="116" t="s">
        <v>2585</v>
      </c>
      <c r="P32" s="116"/>
      <c r="Q32" s="109" t="s">
        <v>2219</v>
      </c>
    </row>
    <row r="33" spans="1:17" ht="17.399999999999999" x14ac:dyDescent="0.3">
      <c r="A33" s="116" t="str">
        <f>VLOOKUP(E33,'LISTADO ATM'!$A$2:$C$898,3,0)</f>
        <v>NORTE</v>
      </c>
      <c r="B33" s="137">
        <v>3335933169</v>
      </c>
      <c r="C33" s="110">
        <v>44373.157071759262</v>
      </c>
      <c r="D33" s="110" t="s">
        <v>2181</v>
      </c>
      <c r="E33" s="133">
        <v>854</v>
      </c>
      <c r="F33" s="116" t="str">
        <f>VLOOKUP(E33,VIP!$A$2:$O13953,2,0)</f>
        <v>DRBR854</v>
      </c>
      <c r="G33" s="116" t="str">
        <f>VLOOKUP(E33,'LISTADO ATM'!$A$2:$B$897,2,0)</f>
        <v xml:space="preserve">ATM Centro Comercial Blanco Batista </v>
      </c>
      <c r="H33" s="116" t="str">
        <f>VLOOKUP(E33,VIP!$A$2:$O18914,7,FALSE)</f>
        <v>Si</v>
      </c>
      <c r="I33" s="116" t="str">
        <f>VLOOKUP(E33,VIP!$A$2:$O10879,8,FALSE)</f>
        <v>Si</v>
      </c>
      <c r="J33" s="116" t="str">
        <f>VLOOKUP(E33,VIP!$A$2:$O10829,8,FALSE)</f>
        <v>Si</v>
      </c>
      <c r="K33" s="116" t="str">
        <f>VLOOKUP(E33,VIP!$A$2:$O14403,6,0)</f>
        <v>NO</v>
      </c>
      <c r="L33" s="141" t="s">
        <v>2219</v>
      </c>
      <c r="M33" s="109" t="s">
        <v>2446</v>
      </c>
      <c r="N33" s="109" t="s">
        <v>2453</v>
      </c>
      <c r="O33" s="116" t="s">
        <v>2585</v>
      </c>
      <c r="P33" s="116"/>
      <c r="Q33" s="109" t="s">
        <v>2219</v>
      </c>
    </row>
    <row r="34" spans="1:17" ht="17.399999999999999" x14ac:dyDescent="0.3">
      <c r="A34" s="116" t="str">
        <f>VLOOKUP(E34,'LISTADO ATM'!$A$2:$C$898,3,0)</f>
        <v>DISTRITO NACIONAL</v>
      </c>
      <c r="B34" s="137">
        <v>3335933137</v>
      </c>
      <c r="C34" s="110">
        <v>44372.857708333337</v>
      </c>
      <c r="D34" s="110" t="s">
        <v>2180</v>
      </c>
      <c r="E34" s="133">
        <v>850</v>
      </c>
      <c r="F34" s="116" t="str">
        <f>VLOOKUP(E34,VIP!$A$2:$O13950,2,0)</f>
        <v>DRBR850</v>
      </c>
      <c r="G34" s="116" t="str">
        <f>VLOOKUP(E34,'LISTADO ATM'!$A$2:$B$897,2,0)</f>
        <v xml:space="preserve">ATM Hotel Be Live Hamaca </v>
      </c>
      <c r="H34" s="116" t="str">
        <f>VLOOKUP(E34,VIP!$A$2:$O18911,7,FALSE)</f>
        <v>Si</v>
      </c>
      <c r="I34" s="116" t="str">
        <f>VLOOKUP(E34,VIP!$A$2:$O10876,8,FALSE)</f>
        <v>Si</v>
      </c>
      <c r="J34" s="116" t="str">
        <f>VLOOKUP(E34,VIP!$A$2:$O10826,8,FALSE)</f>
        <v>Si</v>
      </c>
      <c r="K34" s="116" t="str">
        <f>VLOOKUP(E34,VIP!$A$2:$O14400,6,0)</f>
        <v>NO</v>
      </c>
      <c r="L34" s="141" t="s">
        <v>2245</v>
      </c>
      <c r="M34" s="109" t="s">
        <v>2446</v>
      </c>
      <c r="N34" s="109" t="s">
        <v>2453</v>
      </c>
      <c r="O34" s="116" t="s">
        <v>2455</v>
      </c>
      <c r="P34" s="116"/>
      <c r="Q34" s="109" t="s">
        <v>2245</v>
      </c>
    </row>
    <row r="35" spans="1:17" ht="17.399999999999999" x14ac:dyDescent="0.3">
      <c r="A35" s="116" t="str">
        <f>VLOOKUP(E35,'LISTADO ATM'!$A$2:$C$898,3,0)</f>
        <v>DISTRITO NACIONAL</v>
      </c>
      <c r="B35" s="137">
        <v>3335933051</v>
      </c>
      <c r="C35" s="110">
        <v>44372.715555555558</v>
      </c>
      <c r="D35" s="110" t="s">
        <v>2449</v>
      </c>
      <c r="E35" s="133">
        <v>980</v>
      </c>
      <c r="F35" s="116" t="str">
        <f>VLOOKUP(E35,VIP!$A$2:$O13939,2,0)</f>
        <v>DRBR980</v>
      </c>
      <c r="G35" s="116" t="str">
        <f>VLOOKUP(E35,'LISTADO ATM'!$A$2:$B$897,2,0)</f>
        <v xml:space="preserve">ATM Oficina Bella Vista Mall II </v>
      </c>
      <c r="H35" s="116" t="str">
        <f>VLOOKUP(E35,VIP!$A$2:$O18900,7,FALSE)</f>
        <v>Si</v>
      </c>
      <c r="I35" s="116" t="str">
        <f>VLOOKUP(E35,VIP!$A$2:$O10865,8,FALSE)</f>
        <v>Si</v>
      </c>
      <c r="J35" s="116" t="str">
        <f>VLOOKUP(E35,VIP!$A$2:$O10815,8,FALSE)</f>
        <v>Si</v>
      </c>
      <c r="K35" s="116" t="str">
        <f>VLOOKUP(E35,VIP!$A$2:$O14389,6,0)</f>
        <v>NO</v>
      </c>
      <c r="L35" s="141" t="s">
        <v>2568</v>
      </c>
      <c r="M35" s="109" t="s">
        <v>2446</v>
      </c>
      <c r="N35" s="109" t="s">
        <v>2453</v>
      </c>
      <c r="O35" s="116" t="s">
        <v>2454</v>
      </c>
      <c r="P35" s="116"/>
      <c r="Q35" s="109" t="s">
        <v>2568</v>
      </c>
    </row>
    <row r="36" spans="1:17" ht="17.399999999999999" x14ac:dyDescent="0.3">
      <c r="A36" s="116" t="str">
        <f>VLOOKUP(E36,'LISTADO ATM'!$A$2:$C$898,3,0)</f>
        <v>NORTE</v>
      </c>
      <c r="B36" s="137">
        <v>3335933027</v>
      </c>
      <c r="C36" s="110">
        <v>44372.701319444444</v>
      </c>
      <c r="D36" s="110" t="s">
        <v>2470</v>
      </c>
      <c r="E36" s="133">
        <v>990</v>
      </c>
      <c r="F36" s="116" t="str">
        <f>VLOOKUP(E36,VIP!$A$2:$O13942,2,0)</f>
        <v>DRBR742</v>
      </c>
      <c r="G36" s="116" t="str">
        <f>VLOOKUP(E36,'LISTADO ATM'!$A$2:$B$897,2,0)</f>
        <v xml:space="preserve">ATM Autoservicio Bonao II </v>
      </c>
      <c r="H36" s="116" t="str">
        <f>VLOOKUP(E36,VIP!$A$2:$O18903,7,FALSE)</f>
        <v>Si</v>
      </c>
      <c r="I36" s="116" t="str">
        <f>VLOOKUP(E36,VIP!$A$2:$O10868,8,FALSE)</f>
        <v>Si</v>
      </c>
      <c r="J36" s="116" t="str">
        <f>VLOOKUP(E36,VIP!$A$2:$O10818,8,FALSE)</f>
        <v>Si</v>
      </c>
      <c r="K36" s="116" t="str">
        <f>VLOOKUP(E36,VIP!$A$2:$O14392,6,0)</f>
        <v>NO</v>
      </c>
      <c r="L36" s="141" t="s">
        <v>2566</v>
      </c>
      <c r="M36" s="109" t="s">
        <v>2446</v>
      </c>
      <c r="N36" s="109" t="s">
        <v>2453</v>
      </c>
      <c r="O36" s="116" t="s">
        <v>2471</v>
      </c>
      <c r="P36" s="116"/>
      <c r="Q36" s="109" t="s">
        <v>2566</v>
      </c>
    </row>
    <row r="37" spans="1:17" ht="17.399999999999999" x14ac:dyDescent="0.3">
      <c r="A37" s="116" t="str">
        <f>VLOOKUP(E37,'LISTADO ATM'!$A$2:$C$898,3,0)</f>
        <v>DISTRITO NACIONAL</v>
      </c>
      <c r="B37" s="137">
        <v>3335933088</v>
      </c>
      <c r="C37" s="110">
        <v>44372.734502314815</v>
      </c>
      <c r="D37" s="110" t="s">
        <v>2449</v>
      </c>
      <c r="E37" s="133">
        <v>698</v>
      </c>
      <c r="F37" s="116" t="str">
        <f>VLOOKUP(E37,VIP!$A$2:$O13932,2,0)</f>
        <v>DRBR698</v>
      </c>
      <c r="G37" s="116" t="str">
        <f>VLOOKUP(E37,'LISTADO ATM'!$A$2:$B$897,2,0)</f>
        <v>ATM Parador Bellamar</v>
      </c>
      <c r="H37" s="116" t="str">
        <f>VLOOKUP(E37,VIP!$A$2:$O18893,7,FALSE)</f>
        <v>Si</v>
      </c>
      <c r="I37" s="116" t="str">
        <f>VLOOKUP(E37,VIP!$A$2:$O10858,8,FALSE)</f>
        <v>Si</v>
      </c>
      <c r="J37" s="116" t="str">
        <f>VLOOKUP(E37,VIP!$A$2:$O10808,8,FALSE)</f>
        <v>Si</v>
      </c>
      <c r="K37" s="116" t="str">
        <f>VLOOKUP(E37,VIP!$A$2:$O14382,6,0)</f>
        <v>NO</v>
      </c>
      <c r="L37" s="141" t="s">
        <v>2566</v>
      </c>
      <c r="M37" s="109" t="s">
        <v>2446</v>
      </c>
      <c r="N37" s="109" t="s">
        <v>2453</v>
      </c>
      <c r="O37" s="116" t="s">
        <v>2454</v>
      </c>
      <c r="P37" s="116"/>
      <c r="Q37" s="109" t="s">
        <v>2566</v>
      </c>
    </row>
    <row r="38" spans="1:17" ht="17.399999999999999" x14ac:dyDescent="0.3">
      <c r="A38" s="116" t="str">
        <f>VLOOKUP(E38,'LISTADO ATM'!$A$2:$C$898,3,0)</f>
        <v>NORTE</v>
      </c>
      <c r="B38" s="137">
        <v>3335933139</v>
      </c>
      <c r="C38" s="110">
        <v>44372.858807870369</v>
      </c>
      <c r="D38" s="110" t="s">
        <v>2470</v>
      </c>
      <c r="E38" s="133">
        <v>679</v>
      </c>
      <c r="F38" s="116" t="str">
        <f>VLOOKUP(E38,VIP!$A$2:$O13948,2,0)</f>
        <v>DRBR679</v>
      </c>
      <c r="G38" s="116" t="str">
        <f>VLOOKUP(E38,'LISTADO ATM'!$A$2:$B$897,2,0)</f>
        <v>ATM Base Aerea Puerto Plata</v>
      </c>
      <c r="H38" s="116" t="str">
        <f>VLOOKUP(E38,VIP!$A$2:$O18909,7,FALSE)</f>
        <v>Si</v>
      </c>
      <c r="I38" s="116" t="str">
        <f>VLOOKUP(E38,VIP!$A$2:$O10874,8,FALSE)</f>
        <v>Si</v>
      </c>
      <c r="J38" s="116" t="str">
        <f>VLOOKUP(E38,VIP!$A$2:$O10824,8,FALSE)</f>
        <v>Si</v>
      </c>
      <c r="K38" s="116" t="str">
        <f>VLOOKUP(E38,VIP!$A$2:$O14398,6,0)</f>
        <v>NO</v>
      </c>
      <c r="L38" s="141" t="s">
        <v>2566</v>
      </c>
      <c r="M38" s="109" t="s">
        <v>2446</v>
      </c>
      <c r="N38" s="109" t="s">
        <v>2453</v>
      </c>
      <c r="O38" s="116" t="s">
        <v>2471</v>
      </c>
      <c r="P38" s="116"/>
      <c r="Q38" s="109" t="s">
        <v>2566</v>
      </c>
    </row>
    <row r="39" spans="1:17" ht="17.399999999999999" x14ac:dyDescent="0.3">
      <c r="A39" s="116" t="str">
        <f>VLOOKUP(E39,'LISTADO ATM'!$A$2:$C$898,3,0)</f>
        <v>NORTE</v>
      </c>
      <c r="B39" s="137">
        <v>3335931156</v>
      </c>
      <c r="C39" s="110">
        <v>44371.480995370373</v>
      </c>
      <c r="D39" s="110" t="s">
        <v>2449</v>
      </c>
      <c r="E39" s="133">
        <v>851</v>
      </c>
      <c r="F39" s="116" t="str">
        <f>VLOOKUP(E39,VIP!$A$2:$O13949,2,0)</f>
        <v>DRBR851</v>
      </c>
      <c r="G39" s="116" t="str">
        <f>VLOOKUP(E39,'LISTADO ATM'!$A$2:$B$897,2,0)</f>
        <v xml:space="preserve">ATM Hospital Vinicio Calventi </v>
      </c>
      <c r="H39" s="116" t="str">
        <f>VLOOKUP(E39,VIP!$A$2:$O18910,7,FALSE)</f>
        <v>Si</v>
      </c>
      <c r="I39" s="116" t="str">
        <f>VLOOKUP(E39,VIP!$A$2:$O10875,8,FALSE)</f>
        <v>Si</v>
      </c>
      <c r="J39" s="116" t="str">
        <f>VLOOKUP(E39,VIP!$A$2:$O10825,8,FALSE)</f>
        <v>Si</v>
      </c>
      <c r="K39" s="116" t="str">
        <f>VLOOKUP(E39,VIP!$A$2:$O14399,6,0)</f>
        <v>NO</v>
      </c>
      <c r="L39" s="141" t="s">
        <v>2442</v>
      </c>
      <c r="M39" s="109" t="s">
        <v>2446</v>
      </c>
      <c r="N39" s="109" t="s">
        <v>2453</v>
      </c>
      <c r="O39" s="116" t="s">
        <v>2454</v>
      </c>
      <c r="P39" s="116"/>
      <c r="Q39" s="109" t="s">
        <v>2442</v>
      </c>
    </row>
    <row r="40" spans="1:17" ht="17.399999999999999" x14ac:dyDescent="0.3">
      <c r="A40" s="116" t="str">
        <f>VLOOKUP(E40,'LISTADO ATM'!$A$2:$C$898,3,0)</f>
        <v>DISTRITO NACIONAL</v>
      </c>
      <c r="B40" s="137">
        <v>3335931923</v>
      </c>
      <c r="C40" s="110">
        <v>44372.133333333331</v>
      </c>
      <c r="D40" s="110" t="s">
        <v>2449</v>
      </c>
      <c r="E40" s="133">
        <v>577</v>
      </c>
      <c r="F40" s="116" t="str">
        <f>VLOOKUP(E40,VIP!$A$2:$O13701,2,0)</f>
        <v>DRBR173</v>
      </c>
      <c r="G40" s="116" t="str">
        <f>VLOOKUP(E40,'LISTADO ATM'!$A$2:$B$897,2,0)</f>
        <v xml:space="preserve">ATM Olé Ave. Duarte </v>
      </c>
      <c r="H40" s="116" t="str">
        <f>VLOOKUP(E40,VIP!$A$2:$O18835,7,FALSE)</f>
        <v>Si</v>
      </c>
      <c r="I40" s="116" t="str">
        <f>VLOOKUP(E40,VIP!$A$2:$O10800,8,FALSE)</f>
        <v>Si</v>
      </c>
      <c r="J40" s="116" t="str">
        <f>VLOOKUP(E40,VIP!$A$2:$O10750,8,FALSE)</f>
        <v>Si</v>
      </c>
      <c r="K40" s="116" t="str">
        <f>VLOOKUP(E40,VIP!$A$2:$O14324,6,0)</f>
        <v>SI</v>
      </c>
      <c r="L40" s="141" t="s">
        <v>2442</v>
      </c>
      <c r="M40" s="109" t="s">
        <v>2446</v>
      </c>
      <c r="N40" s="109" t="s">
        <v>2453</v>
      </c>
      <c r="O40" s="116" t="s">
        <v>2454</v>
      </c>
      <c r="P40" s="116"/>
      <c r="Q40" s="109" t="s">
        <v>2442</v>
      </c>
    </row>
    <row r="41" spans="1:17" ht="17.399999999999999" x14ac:dyDescent="0.3">
      <c r="A41" s="116" t="str">
        <f>VLOOKUP(E41,'LISTADO ATM'!$A$2:$C$898,3,0)</f>
        <v>DISTRITO NACIONAL</v>
      </c>
      <c r="B41" s="137">
        <v>3335932885</v>
      </c>
      <c r="C41" s="110">
        <v>44372.62568287037</v>
      </c>
      <c r="D41" s="110" t="s">
        <v>2449</v>
      </c>
      <c r="E41" s="133">
        <v>564</v>
      </c>
      <c r="F41" s="116" t="str">
        <f>VLOOKUP(E41,VIP!$A$2:$O13946,2,0)</f>
        <v>DRBR168</v>
      </c>
      <c r="G41" s="116" t="str">
        <f>VLOOKUP(E41,'LISTADO ATM'!$A$2:$B$897,2,0)</f>
        <v xml:space="preserve">ATM Ministerio de Agricultura </v>
      </c>
      <c r="H41" s="116" t="str">
        <f>VLOOKUP(E41,VIP!$A$2:$O18907,7,FALSE)</f>
        <v>Si</v>
      </c>
      <c r="I41" s="116" t="str">
        <f>VLOOKUP(E41,VIP!$A$2:$O10872,8,FALSE)</f>
        <v>Si</v>
      </c>
      <c r="J41" s="116" t="str">
        <f>VLOOKUP(E41,VIP!$A$2:$O10822,8,FALSE)</f>
        <v>Si</v>
      </c>
      <c r="K41" s="116" t="str">
        <f>VLOOKUP(E41,VIP!$A$2:$O14396,6,0)</f>
        <v>NO</v>
      </c>
      <c r="L41" s="141" t="s">
        <v>2442</v>
      </c>
      <c r="M41" s="109" t="s">
        <v>2446</v>
      </c>
      <c r="N41" s="109" t="s">
        <v>2453</v>
      </c>
      <c r="O41" s="116" t="s">
        <v>2454</v>
      </c>
      <c r="P41" s="116"/>
      <c r="Q41" s="109" t="s">
        <v>2442</v>
      </c>
    </row>
    <row r="42" spans="1:17" ht="17.399999999999999" x14ac:dyDescent="0.3">
      <c r="A42" s="116" t="str">
        <f>VLOOKUP(E42,'LISTADO ATM'!$A$2:$C$898,3,0)</f>
        <v>DISTRITO NACIONAL</v>
      </c>
      <c r="B42" s="137">
        <v>3335933002</v>
      </c>
      <c r="C42" s="110">
        <v>44372.682175925926</v>
      </c>
      <c r="D42" s="110" t="s">
        <v>2449</v>
      </c>
      <c r="E42" s="133">
        <v>678</v>
      </c>
      <c r="F42" s="116" t="str">
        <f>VLOOKUP(E42,VIP!$A$2:$O13943,2,0)</f>
        <v>DRBR678</v>
      </c>
      <c r="G42" s="116" t="str">
        <f>VLOOKUP(E42,'LISTADO ATM'!$A$2:$B$897,2,0)</f>
        <v>ATM Eco Petroleo San Isidro</v>
      </c>
      <c r="H42" s="116" t="str">
        <f>VLOOKUP(E42,VIP!$A$2:$O18904,7,FALSE)</f>
        <v>Si</v>
      </c>
      <c r="I42" s="116" t="str">
        <f>VLOOKUP(E42,VIP!$A$2:$O10869,8,FALSE)</f>
        <v>Si</v>
      </c>
      <c r="J42" s="116" t="str">
        <f>VLOOKUP(E42,VIP!$A$2:$O10819,8,FALSE)</f>
        <v>Si</v>
      </c>
      <c r="K42" s="116" t="str">
        <f>VLOOKUP(E42,VIP!$A$2:$O14393,6,0)</f>
        <v>NO</v>
      </c>
      <c r="L42" s="141" t="s">
        <v>2442</v>
      </c>
      <c r="M42" s="109" t="s">
        <v>2446</v>
      </c>
      <c r="N42" s="109" t="s">
        <v>2453</v>
      </c>
      <c r="O42" s="116" t="s">
        <v>2454</v>
      </c>
      <c r="P42" s="116"/>
      <c r="Q42" s="109" t="s">
        <v>2442</v>
      </c>
    </row>
    <row r="43" spans="1:17" ht="17.399999999999999" x14ac:dyDescent="0.3">
      <c r="A43" s="116" t="str">
        <f>VLOOKUP(E43,'LISTADO ATM'!$A$2:$C$898,3,0)</f>
        <v>DISTRITO NACIONAL</v>
      </c>
      <c r="B43" s="137">
        <v>3335933130</v>
      </c>
      <c r="C43" s="110">
        <v>44372.817696759259</v>
      </c>
      <c r="D43" s="110" t="s">
        <v>2449</v>
      </c>
      <c r="E43" s="133">
        <v>507</v>
      </c>
      <c r="F43" s="116" t="str">
        <f>VLOOKUP(E43,VIP!$A$2:$O13954,2,0)</f>
        <v>DRBR507</v>
      </c>
      <c r="G43" s="116" t="str">
        <f>VLOOKUP(E43,'LISTADO ATM'!$A$2:$B$897,2,0)</f>
        <v>ATM Estación Sigma Boca Chica</v>
      </c>
      <c r="H43" s="116" t="str">
        <f>VLOOKUP(E43,VIP!$A$2:$O18915,7,FALSE)</f>
        <v>Si</v>
      </c>
      <c r="I43" s="116" t="str">
        <f>VLOOKUP(E43,VIP!$A$2:$O10880,8,FALSE)</f>
        <v>Si</v>
      </c>
      <c r="J43" s="116" t="str">
        <f>VLOOKUP(E43,VIP!$A$2:$O10830,8,FALSE)</f>
        <v>Si</v>
      </c>
      <c r="K43" s="116" t="str">
        <f>VLOOKUP(E43,VIP!$A$2:$O14404,6,0)</f>
        <v>NO</v>
      </c>
      <c r="L43" s="141" t="s">
        <v>2442</v>
      </c>
      <c r="M43" s="109" t="s">
        <v>2446</v>
      </c>
      <c r="N43" s="109" t="s">
        <v>2453</v>
      </c>
      <c r="O43" s="116" t="s">
        <v>2454</v>
      </c>
      <c r="P43" s="116"/>
      <c r="Q43" s="109" t="s">
        <v>2442</v>
      </c>
    </row>
    <row r="44" spans="1:17" ht="17.399999999999999" x14ac:dyDescent="0.3">
      <c r="A44" s="116" t="str">
        <f>VLOOKUP(E44,'LISTADO ATM'!$A$2:$C$898,3,0)</f>
        <v>DISTRITO NACIONAL</v>
      </c>
      <c r="B44" s="137">
        <v>3335933171</v>
      </c>
      <c r="C44" s="110">
        <v>44373.174074074072</v>
      </c>
      <c r="D44" s="110" t="s">
        <v>2449</v>
      </c>
      <c r="E44" s="133">
        <v>810</v>
      </c>
      <c r="F44" s="116" t="str">
        <f>VLOOKUP(E44,VIP!$A$2:$O13951,2,0)</f>
        <v>DRBR810</v>
      </c>
      <c r="G44" s="116" t="str">
        <f>VLOOKUP(E44,'LISTADO ATM'!$A$2:$B$897,2,0)</f>
        <v xml:space="preserve">ATM UNP Multicentro La Sirena José Contreras </v>
      </c>
      <c r="H44" s="116" t="str">
        <f>VLOOKUP(E44,VIP!$A$2:$O18912,7,FALSE)</f>
        <v>Si</v>
      </c>
      <c r="I44" s="116" t="str">
        <f>VLOOKUP(E44,VIP!$A$2:$O10877,8,FALSE)</f>
        <v>Si</v>
      </c>
      <c r="J44" s="116" t="str">
        <f>VLOOKUP(E44,VIP!$A$2:$O10827,8,FALSE)</f>
        <v>Si</v>
      </c>
      <c r="K44" s="116" t="str">
        <f>VLOOKUP(E44,VIP!$A$2:$O14401,6,0)</f>
        <v>NO</v>
      </c>
      <c r="L44" s="141" t="s">
        <v>2442</v>
      </c>
      <c r="M44" s="109" t="s">
        <v>2446</v>
      </c>
      <c r="N44" s="109" t="s">
        <v>2453</v>
      </c>
      <c r="O44" s="116" t="s">
        <v>2454</v>
      </c>
      <c r="P44" s="116"/>
      <c r="Q44" s="109" t="s">
        <v>2442</v>
      </c>
    </row>
    <row r="45" spans="1:17" ht="17.399999999999999" x14ac:dyDescent="0.3">
      <c r="A45" s="116" t="str">
        <f>VLOOKUP(E45,'LISTADO ATM'!$A$2:$C$898,3,0)</f>
        <v>ESTE</v>
      </c>
      <c r="B45" s="137">
        <v>3335932383</v>
      </c>
      <c r="C45" s="110">
        <v>44372.434386574074</v>
      </c>
      <c r="D45" s="110" t="s">
        <v>2470</v>
      </c>
      <c r="E45" s="133">
        <v>213</v>
      </c>
      <c r="F45" s="116" t="str">
        <f>VLOOKUP(E45,VIP!$A$2:$O13946,2,0)</f>
        <v>DRBR213</v>
      </c>
      <c r="G45" s="116" t="str">
        <f>VLOOKUP(E45,'LISTADO ATM'!$A$2:$B$897,2,0)</f>
        <v xml:space="preserve">ATM Almacenes Iberia (La Romana) </v>
      </c>
      <c r="H45" s="116" t="str">
        <f>VLOOKUP(E45,VIP!$A$2:$O18907,7,FALSE)</f>
        <v>Si</v>
      </c>
      <c r="I45" s="116" t="str">
        <f>VLOOKUP(E45,VIP!$A$2:$O10872,8,FALSE)</f>
        <v>Si</v>
      </c>
      <c r="J45" s="116" t="str">
        <f>VLOOKUP(E45,VIP!$A$2:$O10822,8,FALSE)</f>
        <v>Si</v>
      </c>
      <c r="K45" s="116" t="str">
        <f>VLOOKUP(E45,VIP!$A$2:$O14396,6,0)</f>
        <v>NO</v>
      </c>
      <c r="L45" s="141" t="s">
        <v>2629</v>
      </c>
      <c r="M45" s="109" t="s">
        <v>2446</v>
      </c>
      <c r="N45" s="109" t="s">
        <v>2453</v>
      </c>
      <c r="O45" s="116" t="s">
        <v>2608</v>
      </c>
      <c r="P45" s="116"/>
      <c r="Q45" s="109" t="s">
        <v>2629</v>
      </c>
    </row>
    <row r="46" spans="1:17" ht="17.399999999999999" x14ac:dyDescent="0.3">
      <c r="A46" s="116" t="str">
        <f>VLOOKUP(E46,'LISTADO ATM'!$A$2:$C$898,3,0)</f>
        <v>NORTE</v>
      </c>
      <c r="B46" s="137">
        <v>3335932860</v>
      </c>
      <c r="C46" s="110">
        <v>44372.613645833335</v>
      </c>
      <c r="D46" s="110" t="s">
        <v>2181</v>
      </c>
      <c r="E46" s="133">
        <v>496</v>
      </c>
      <c r="F46" s="116" t="str">
        <f>VLOOKUP(E46,VIP!$A$2:$O13931,2,0)</f>
        <v>DRBR496</v>
      </c>
      <c r="G46" s="116" t="str">
        <f>VLOOKUP(E46,'LISTADO ATM'!$A$2:$B$897,2,0)</f>
        <v xml:space="preserve">ATM Multicentro La Sirena Bonao </v>
      </c>
      <c r="H46" s="116" t="str">
        <f>VLOOKUP(E46,VIP!$A$2:$O18892,7,FALSE)</f>
        <v>Si</v>
      </c>
      <c r="I46" s="116" t="str">
        <f>VLOOKUP(E46,VIP!$A$2:$O10857,8,FALSE)</f>
        <v>Si</v>
      </c>
      <c r="J46" s="116" t="str">
        <f>VLOOKUP(E46,VIP!$A$2:$O10807,8,FALSE)</f>
        <v>Si</v>
      </c>
      <c r="K46" s="116" t="str">
        <f>VLOOKUP(E46,VIP!$A$2:$O14381,6,0)</f>
        <v>NO</v>
      </c>
      <c r="L46" s="141" t="s">
        <v>2629</v>
      </c>
      <c r="M46" s="109" t="s">
        <v>2446</v>
      </c>
      <c r="N46" s="109" t="s">
        <v>2618</v>
      </c>
      <c r="O46" s="116" t="s">
        <v>2455</v>
      </c>
      <c r="P46" s="116"/>
      <c r="Q46" s="109" t="s">
        <v>2629</v>
      </c>
    </row>
    <row r="47" spans="1:17" ht="17.399999999999999" x14ac:dyDescent="0.3">
      <c r="A47" s="116" t="str">
        <f>VLOOKUP(E47,'LISTADO ATM'!$A$2:$C$898,3,0)</f>
        <v>DISTRITO NACIONAL</v>
      </c>
      <c r="B47" s="137">
        <v>3335932880</v>
      </c>
      <c r="C47" s="110">
        <v>44372.622893518521</v>
      </c>
      <c r="D47" s="110" t="s">
        <v>2180</v>
      </c>
      <c r="E47" s="133">
        <v>232</v>
      </c>
      <c r="F47" s="116" t="str">
        <f>VLOOKUP(E47,VIP!$A$2:$O13927,2,0)</f>
        <v>DRBR232</v>
      </c>
      <c r="G47" s="116" t="str">
        <f>VLOOKUP(E47,'LISTADO ATM'!$A$2:$B$897,2,0)</f>
        <v xml:space="preserve">ATM S/M Nacional Charles de Gaulle </v>
      </c>
      <c r="H47" s="116" t="str">
        <f>VLOOKUP(E47,VIP!$A$2:$O18888,7,FALSE)</f>
        <v>Si</v>
      </c>
      <c r="I47" s="116" t="str">
        <f>VLOOKUP(E47,VIP!$A$2:$O10853,8,FALSE)</f>
        <v>Si</v>
      </c>
      <c r="J47" s="116" t="str">
        <f>VLOOKUP(E47,VIP!$A$2:$O10803,8,FALSE)</f>
        <v>Si</v>
      </c>
      <c r="K47" s="116" t="str">
        <f>VLOOKUP(E47,VIP!$A$2:$O14377,6,0)</f>
        <v>SI</v>
      </c>
      <c r="L47" s="141" t="s">
        <v>2629</v>
      </c>
      <c r="M47" s="109" t="s">
        <v>2446</v>
      </c>
      <c r="N47" s="109" t="s">
        <v>2453</v>
      </c>
      <c r="O47" s="116" t="s">
        <v>2455</v>
      </c>
      <c r="P47" s="116" t="s">
        <v>2412</v>
      </c>
      <c r="Q47" s="109" t="s">
        <v>2629</v>
      </c>
    </row>
    <row r="48" spans="1:17" ht="17.399999999999999" x14ac:dyDescent="0.3">
      <c r="A48" s="116" t="str">
        <f>VLOOKUP(E48,'LISTADO ATM'!$A$2:$C$898,3,0)</f>
        <v>NORTE</v>
      </c>
      <c r="B48" s="137">
        <v>3335933092</v>
      </c>
      <c r="C48" s="110">
        <v>44372.742986111109</v>
      </c>
      <c r="D48" s="110" t="s">
        <v>2181</v>
      </c>
      <c r="E48" s="133">
        <v>969</v>
      </c>
      <c r="F48" s="116" t="str">
        <f>VLOOKUP(E48,VIP!$A$2:$O13930,2,0)</f>
        <v>DRBR12F</v>
      </c>
      <c r="G48" s="116" t="str">
        <f>VLOOKUP(E48,'LISTADO ATM'!$A$2:$B$897,2,0)</f>
        <v xml:space="preserve">ATM Oficina El Sol I (Santiago) </v>
      </c>
      <c r="H48" s="116" t="str">
        <f>VLOOKUP(E48,VIP!$A$2:$O18891,7,FALSE)</f>
        <v>Si</v>
      </c>
      <c r="I48" s="116" t="str">
        <f>VLOOKUP(E48,VIP!$A$2:$O10856,8,FALSE)</f>
        <v>Si</v>
      </c>
      <c r="J48" s="116" t="str">
        <f>VLOOKUP(E48,VIP!$A$2:$O10806,8,FALSE)</f>
        <v>Si</v>
      </c>
      <c r="K48" s="116" t="str">
        <f>VLOOKUP(E48,VIP!$A$2:$O14380,6,0)</f>
        <v>SI</v>
      </c>
      <c r="L48" s="141" t="s">
        <v>2629</v>
      </c>
      <c r="M48" s="109" t="s">
        <v>2446</v>
      </c>
      <c r="N48" s="109" t="s">
        <v>2453</v>
      </c>
      <c r="O48" s="116" t="s">
        <v>2567</v>
      </c>
      <c r="P48" s="116"/>
      <c r="Q48" s="109" t="s">
        <v>2629</v>
      </c>
    </row>
    <row r="49" spans="1:17" ht="17.399999999999999" x14ac:dyDescent="0.3">
      <c r="A49" s="116" t="str">
        <f>VLOOKUP(E49,'LISTADO ATM'!$A$2:$C$898,3,0)</f>
        <v>NORTE</v>
      </c>
      <c r="B49" s="137">
        <v>3335932194</v>
      </c>
      <c r="C49" s="110">
        <v>44372.390439814815</v>
      </c>
      <c r="D49" s="110" t="s">
        <v>2180</v>
      </c>
      <c r="E49" s="133">
        <v>266</v>
      </c>
      <c r="F49" s="116" t="str">
        <f>VLOOKUP(E49,VIP!$A$2:$O13961,2,0)</f>
        <v>DRBR266</v>
      </c>
      <c r="G49" s="116" t="str">
        <f>VLOOKUP(E49,'LISTADO ATM'!$A$2:$B$897,2,0)</f>
        <v xml:space="preserve">ATM Oficina Villa Francisca </v>
      </c>
      <c r="H49" s="116" t="str">
        <f>VLOOKUP(E49,VIP!$A$2:$O18922,7,FALSE)</f>
        <v>Si</v>
      </c>
      <c r="I49" s="116" t="str">
        <f>VLOOKUP(E49,VIP!$A$2:$O10887,8,FALSE)</f>
        <v>Si</v>
      </c>
      <c r="J49" s="116" t="str">
        <f>VLOOKUP(E49,VIP!$A$2:$O10837,8,FALSE)</f>
        <v>Si</v>
      </c>
      <c r="K49" s="116" t="str">
        <f>VLOOKUP(E49,VIP!$A$2:$O14411,6,0)</f>
        <v>NO</v>
      </c>
      <c r="L49" s="141" t="s">
        <v>2633</v>
      </c>
      <c r="M49" s="109" t="s">
        <v>2446</v>
      </c>
      <c r="N49" s="109" t="s">
        <v>2453</v>
      </c>
      <c r="O49" s="116" t="s">
        <v>2455</v>
      </c>
      <c r="P49" s="116"/>
      <c r="Q49" s="109" t="s">
        <v>2633</v>
      </c>
    </row>
    <row r="50" spans="1:17" ht="17.399999999999999" x14ac:dyDescent="0.3">
      <c r="A50" s="116" t="str">
        <f>VLOOKUP(E50,'LISTADO ATM'!$A$2:$C$898,3,0)</f>
        <v>NORTE</v>
      </c>
      <c r="B50" s="137">
        <v>3335932372</v>
      </c>
      <c r="C50" s="110">
        <v>44372.432372685187</v>
      </c>
      <c r="D50" s="110" t="s">
        <v>2181</v>
      </c>
      <c r="E50" s="133">
        <v>171</v>
      </c>
      <c r="F50" s="116" t="str">
        <f>VLOOKUP(E50,VIP!$A$2:$O13948,2,0)</f>
        <v>DRBR171</v>
      </c>
      <c r="G50" s="116" t="str">
        <f>VLOOKUP(E50,'LISTADO ATM'!$A$2:$B$897,2,0)</f>
        <v xml:space="preserve">ATM Oficina Moca </v>
      </c>
      <c r="H50" s="116" t="str">
        <f>VLOOKUP(E50,VIP!$A$2:$O18909,7,FALSE)</f>
        <v>Si</v>
      </c>
      <c r="I50" s="116" t="str">
        <f>VLOOKUP(E50,VIP!$A$2:$O10874,8,FALSE)</f>
        <v>Si</v>
      </c>
      <c r="J50" s="116" t="str">
        <f>VLOOKUP(E50,VIP!$A$2:$O10824,8,FALSE)</f>
        <v>Si</v>
      </c>
      <c r="K50" s="116" t="str">
        <f>VLOOKUP(E50,VIP!$A$2:$O14398,6,0)</f>
        <v>NO</v>
      </c>
      <c r="L50" s="141" t="s">
        <v>2633</v>
      </c>
      <c r="M50" s="109" t="s">
        <v>2446</v>
      </c>
      <c r="N50" s="109" t="s">
        <v>2453</v>
      </c>
      <c r="O50" s="116" t="s">
        <v>2567</v>
      </c>
      <c r="P50" s="116"/>
      <c r="Q50" s="109" t="s">
        <v>2633</v>
      </c>
    </row>
    <row r="51" spans="1:17" ht="17.399999999999999" x14ac:dyDescent="0.3">
      <c r="A51" s="116" t="str">
        <f>VLOOKUP(E51,'LISTADO ATM'!$A$2:$C$898,3,0)</f>
        <v>DISTRITO NACIONAL</v>
      </c>
      <c r="B51" s="137">
        <v>3335932722</v>
      </c>
      <c r="C51" s="110">
        <v>44372.55300925926</v>
      </c>
      <c r="D51" s="110" t="s">
        <v>2470</v>
      </c>
      <c r="E51" s="133">
        <v>514</v>
      </c>
      <c r="F51" s="116" t="str">
        <f>VLOOKUP(E51,VIP!$A$2:$O13942,2,0)</f>
        <v>DRBR514</v>
      </c>
      <c r="G51" s="116" t="str">
        <f>VLOOKUP(E51,'LISTADO ATM'!$A$2:$B$897,2,0)</f>
        <v>ATM Autoservicio Charles de Gaulle</v>
      </c>
      <c r="H51" s="116" t="str">
        <f>VLOOKUP(E51,VIP!$A$2:$O18903,7,FALSE)</f>
        <v>Si</v>
      </c>
      <c r="I51" s="116" t="str">
        <f>VLOOKUP(E51,VIP!$A$2:$O10868,8,FALSE)</f>
        <v>No</v>
      </c>
      <c r="J51" s="116" t="str">
        <f>VLOOKUP(E51,VIP!$A$2:$O10818,8,FALSE)</f>
        <v>No</v>
      </c>
      <c r="K51" s="116" t="str">
        <f>VLOOKUP(E51,VIP!$A$2:$O14392,6,0)</f>
        <v>NO</v>
      </c>
      <c r="L51" s="141" t="s">
        <v>2418</v>
      </c>
      <c r="M51" s="109" t="s">
        <v>2446</v>
      </c>
      <c r="N51" s="109" t="s">
        <v>2558</v>
      </c>
      <c r="O51" s="116" t="s">
        <v>2455</v>
      </c>
      <c r="P51" s="116"/>
      <c r="Q51" s="109" t="s">
        <v>2418</v>
      </c>
    </row>
    <row r="52" spans="1:17" ht="17.399999999999999" x14ac:dyDescent="0.3">
      <c r="A52" s="116"/>
      <c r="B52" s="137">
        <v>3335931775</v>
      </c>
      <c r="C52" s="110">
        <v>44372.692476851851</v>
      </c>
      <c r="D52" s="110" t="s">
        <v>2181</v>
      </c>
      <c r="E52" s="133">
        <v>748</v>
      </c>
      <c r="F52" s="116" t="str">
        <f>VLOOKUP(E52,VIP!$A$2:$O13944,2,0)</f>
        <v>DRBR150</v>
      </c>
      <c r="G52" s="116" t="str">
        <f>VLOOKUP(E52,'LISTADO ATM'!$A$2:$B$897,2,0)</f>
        <v xml:space="preserve">ATM Centro de Caja (Santiago) </v>
      </c>
      <c r="H52" s="116" t="str">
        <f>VLOOKUP(E52,VIP!$A$2:$O18905,7,FALSE)</f>
        <v>Si</v>
      </c>
      <c r="I52" s="116" t="str">
        <f>VLOOKUP(E52,VIP!$A$2:$O10870,8,FALSE)</f>
        <v>Si</v>
      </c>
      <c r="J52" s="116" t="str">
        <f>VLOOKUP(E52,VIP!$A$2:$O10820,8,FALSE)</f>
        <v>Si</v>
      </c>
      <c r="K52" s="116" t="str">
        <f>VLOOKUP(E52,VIP!$A$2:$O14394,6,0)</f>
        <v>NO</v>
      </c>
      <c r="L52" s="141" t="s">
        <v>2418</v>
      </c>
      <c r="M52" s="109" t="s">
        <v>2446</v>
      </c>
      <c r="N52" s="109" t="s">
        <v>2453</v>
      </c>
      <c r="O52" s="116" t="s">
        <v>2631</v>
      </c>
      <c r="P52" s="116"/>
      <c r="Q52" s="109" t="s">
        <v>2418</v>
      </c>
    </row>
    <row r="53" spans="1:17" ht="17.399999999999999" x14ac:dyDescent="0.3">
      <c r="A53" s="116" t="str">
        <f>VLOOKUP(E53,'LISTADO ATM'!$A$2:$C$898,3,0)</f>
        <v>DISTRITO NACIONAL</v>
      </c>
      <c r="B53" s="137">
        <v>3335933132</v>
      </c>
      <c r="C53" s="110">
        <v>44372.820451388892</v>
      </c>
      <c r="D53" s="110" t="s">
        <v>2449</v>
      </c>
      <c r="E53" s="133">
        <v>54</v>
      </c>
      <c r="F53" s="116" t="str">
        <f>VLOOKUP(E53,VIP!$A$2:$O13953,2,0)</f>
        <v>DRBR054</v>
      </c>
      <c r="G53" s="116" t="str">
        <f>VLOOKUP(E53,'LISTADO ATM'!$A$2:$B$897,2,0)</f>
        <v xml:space="preserve">ATM Autoservicio Galería 360 </v>
      </c>
      <c r="H53" s="116" t="str">
        <f>VLOOKUP(E53,VIP!$A$2:$O18914,7,FALSE)</f>
        <v>Si</v>
      </c>
      <c r="I53" s="116" t="str">
        <f>VLOOKUP(E53,VIP!$A$2:$O10879,8,FALSE)</f>
        <v>Si</v>
      </c>
      <c r="J53" s="116" t="str">
        <f>VLOOKUP(E53,VIP!$A$2:$O10829,8,FALSE)</f>
        <v>Si</v>
      </c>
      <c r="K53" s="116" t="str">
        <f>VLOOKUP(E53,VIP!$A$2:$O14403,6,0)</f>
        <v>NO</v>
      </c>
      <c r="L53" s="141" t="s">
        <v>2418</v>
      </c>
      <c r="M53" s="109" t="s">
        <v>2446</v>
      </c>
      <c r="N53" s="109" t="s">
        <v>2453</v>
      </c>
      <c r="O53" s="116" t="s">
        <v>2454</v>
      </c>
      <c r="P53" s="116"/>
      <c r="Q53" s="109" t="s">
        <v>2418</v>
      </c>
    </row>
    <row r="54" spans="1:17" ht="17.399999999999999" x14ac:dyDescent="0.3">
      <c r="A54" s="116" t="str">
        <f>VLOOKUP(E54,'LISTADO ATM'!$A$2:$C$898,3,0)</f>
        <v>DISTRITO NACIONAL</v>
      </c>
      <c r="B54" s="137">
        <v>3335933134</v>
      </c>
      <c r="C54" s="110">
        <v>44372.82167824074</v>
      </c>
      <c r="D54" s="110" t="s">
        <v>2449</v>
      </c>
      <c r="E54" s="133">
        <v>620</v>
      </c>
      <c r="F54" s="116" t="str">
        <f>VLOOKUP(E54,VIP!$A$2:$O13952,2,0)</f>
        <v>DRBR620</v>
      </c>
      <c r="G54" s="116" t="str">
        <f>VLOOKUP(E54,'LISTADO ATM'!$A$2:$B$897,2,0)</f>
        <v xml:space="preserve">ATM Ministerio de Medio Ambiente </v>
      </c>
      <c r="H54" s="116" t="str">
        <f>VLOOKUP(E54,VIP!$A$2:$O18913,7,FALSE)</f>
        <v>Si</v>
      </c>
      <c r="I54" s="116" t="str">
        <f>VLOOKUP(E54,VIP!$A$2:$O10878,8,FALSE)</f>
        <v>No</v>
      </c>
      <c r="J54" s="116" t="str">
        <f>VLOOKUP(E54,VIP!$A$2:$O10828,8,FALSE)</f>
        <v>No</v>
      </c>
      <c r="K54" s="116" t="str">
        <f>VLOOKUP(E54,VIP!$A$2:$O14402,6,0)</f>
        <v>NO</v>
      </c>
      <c r="L54" s="141" t="s">
        <v>2418</v>
      </c>
      <c r="M54" s="109" t="s">
        <v>2446</v>
      </c>
      <c r="N54" s="109" t="s">
        <v>2453</v>
      </c>
      <c r="O54" s="116" t="s">
        <v>2454</v>
      </c>
      <c r="P54" s="116"/>
      <c r="Q54" s="109" t="s">
        <v>2418</v>
      </c>
    </row>
    <row r="55" spans="1:17" ht="17.399999999999999" x14ac:dyDescent="0.3">
      <c r="A55" s="116" t="str">
        <f>VLOOKUP(E55,'LISTADO ATM'!$A$2:$C$898,3,0)</f>
        <v>DISTRITO NACIONAL</v>
      </c>
      <c r="B55" s="137">
        <v>3335933135</v>
      </c>
      <c r="C55" s="110">
        <v>44372.824050925927</v>
      </c>
      <c r="D55" s="110" t="s">
        <v>2449</v>
      </c>
      <c r="E55" s="133">
        <v>415</v>
      </c>
      <c r="F55" s="116" t="str">
        <f>VLOOKUP(E55,VIP!$A$2:$O13951,2,0)</f>
        <v>DRBR415</v>
      </c>
      <c r="G55" s="116" t="str">
        <f>VLOOKUP(E55,'LISTADO ATM'!$A$2:$B$897,2,0)</f>
        <v xml:space="preserve">ATM Autobanco San Martín I </v>
      </c>
      <c r="H55" s="116" t="str">
        <f>VLOOKUP(E55,VIP!$A$2:$O18912,7,FALSE)</f>
        <v>Si</v>
      </c>
      <c r="I55" s="116" t="str">
        <f>VLOOKUP(E55,VIP!$A$2:$O10877,8,FALSE)</f>
        <v>Si</v>
      </c>
      <c r="J55" s="116" t="str">
        <f>VLOOKUP(E55,VIP!$A$2:$O10827,8,FALSE)</f>
        <v>Si</v>
      </c>
      <c r="K55" s="116" t="str">
        <f>VLOOKUP(E55,VIP!$A$2:$O14401,6,0)</f>
        <v>NO</v>
      </c>
      <c r="L55" s="141" t="s">
        <v>2418</v>
      </c>
      <c r="M55" s="109" t="s">
        <v>2446</v>
      </c>
      <c r="N55" s="109" t="s">
        <v>2453</v>
      </c>
      <c r="O55" s="116" t="s">
        <v>2454</v>
      </c>
      <c r="P55" s="116"/>
      <c r="Q55" s="109" t="s">
        <v>2418</v>
      </c>
    </row>
    <row r="56" spans="1:17" ht="17.399999999999999" x14ac:dyDescent="0.3">
      <c r="A56" s="116" t="str">
        <f>VLOOKUP(E56,'LISTADO ATM'!$A$2:$C$898,3,0)</f>
        <v>DISTRITO NACIONAL</v>
      </c>
      <c r="B56" s="137">
        <v>3335933170</v>
      </c>
      <c r="C56" s="110">
        <v>44373.170057870368</v>
      </c>
      <c r="D56" s="110" t="s">
        <v>2449</v>
      </c>
      <c r="E56" s="133">
        <v>377</v>
      </c>
      <c r="F56" s="116" t="str">
        <f>VLOOKUP(E56,VIP!$A$2:$O13952,2,0)</f>
        <v>DRBR377</v>
      </c>
      <c r="G56" s="116" t="str">
        <f>VLOOKUP(E56,'LISTADO ATM'!$A$2:$B$897,2,0)</f>
        <v>ATM Estación del Metro Eduardo Brito</v>
      </c>
      <c r="H56" s="116" t="str">
        <f>VLOOKUP(E56,VIP!$A$2:$O18913,7,FALSE)</f>
        <v>Si</v>
      </c>
      <c r="I56" s="116" t="str">
        <f>VLOOKUP(E56,VIP!$A$2:$O10878,8,FALSE)</f>
        <v>Si</v>
      </c>
      <c r="J56" s="116" t="str">
        <f>VLOOKUP(E56,VIP!$A$2:$O10828,8,FALSE)</f>
        <v>Si</v>
      </c>
      <c r="K56" s="116" t="str">
        <f>VLOOKUP(E56,VIP!$A$2:$O14402,6,0)</f>
        <v>NO</v>
      </c>
      <c r="L56" s="141" t="s">
        <v>2418</v>
      </c>
      <c r="M56" s="109" t="s">
        <v>2446</v>
      </c>
      <c r="N56" s="109" t="s">
        <v>2453</v>
      </c>
      <c r="O56" s="116" t="s">
        <v>2454</v>
      </c>
      <c r="P56" s="116"/>
      <c r="Q56" s="109" t="s">
        <v>2418</v>
      </c>
    </row>
    <row r="57" spans="1:17" ht="17.399999999999999" x14ac:dyDescent="0.3">
      <c r="A57" s="116" t="str">
        <f>VLOOKUP(E57,'LISTADO ATM'!$A$2:$C$898,3,0)</f>
        <v>DISTRITO NACIONAL</v>
      </c>
      <c r="B57" s="137">
        <v>3335931601</v>
      </c>
      <c r="C57" s="110">
        <v>44371.642048611109</v>
      </c>
      <c r="D57" s="110" t="s">
        <v>2180</v>
      </c>
      <c r="E57" s="133">
        <v>648</v>
      </c>
      <c r="F57" s="116" t="str">
        <f>VLOOKUP(E57,VIP!$A$2:$O13932,2,0)</f>
        <v>DRBR190</v>
      </c>
      <c r="G57" s="116" t="str">
        <f>VLOOKUP(E57,'LISTADO ATM'!$A$2:$B$897,2,0)</f>
        <v xml:space="preserve">ATM Hermandad de Pensionados </v>
      </c>
      <c r="H57" s="116" t="str">
        <f>VLOOKUP(E57,VIP!$A$2:$O18893,7,FALSE)</f>
        <v>Si</v>
      </c>
      <c r="I57" s="116" t="str">
        <f>VLOOKUP(E57,VIP!$A$2:$O10858,8,FALSE)</f>
        <v>No</v>
      </c>
      <c r="J57" s="116" t="str">
        <f>VLOOKUP(E57,VIP!$A$2:$O10808,8,FALSE)</f>
        <v>No</v>
      </c>
      <c r="K57" s="116" t="str">
        <f>VLOOKUP(E57,VIP!$A$2:$O14382,6,0)</f>
        <v>NO</v>
      </c>
      <c r="L57" s="141" t="s">
        <v>2466</v>
      </c>
      <c r="M57" s="109" t="s">
        <v>2446</v>
      </c>
      <c r="N57" s="109" t="s">
        <v>2558</v>
      </c>
      <c r="O57" s="116" t="s">
        <v>2455</v>
      </c>
      <c r="P57" s="116"/>
      <c r="Q57" s="109" t="s">
        <v>2466</v>
      </c>
    </row>
    <row r="58" spans="1:17" ht="17.399999999999999" x14ac:dyDescent="0.3">
      <c r="A58" s="116" t="str">
        <f>VLOOKUP(E58,'LISTADO ATM'!$A$2:$C$898,3,0)</f>
        <v>DISTRITO NACIONAL</v>
      </c>
      <c r="B58" s="137">
        <v>3335932857</v>
      </c>
      <c r="C58" s="110">
        <v>44372.612847222219</v>
      </c>
      <c r="D58" s="110" t="s">
        <v>2180</v>
      </c>
      <c r="E58" s="133">
        <v>26</v>
      </c>
      <c r="F58" s="116" t="str">
        <f>VLOOKUP(E58,VIP!$A$2:$O13932,2,0)</f>
        <v>DRBR221</v>
      </c>
      <c r="G58" s="116" t="str">
        <f>VLOOKUP(E58,'LISTADO ATM'!$A$2:$B$897,2,0)</f>
        <v>ATM S/M Jumbo San Isidro</v>
      </c>
      <c r="H58" s="116" t="str">
        <f>VLOOKUP(E58,VIP!$A$2:$O18893,7,FALSE)</f>
        <v>Si</v>
      </c>
      <c r="I58" s="116" t="str">
        <f>VLOOKUP(E58,VIP!$A$2:$O10858,8,FALSE)</f>
        <v>Si</v>
      </c>
      <c r="J58" s="116" t="str">
        <f>VLOOKUP(E58,VIP!$A$2:$O10808,8,FALSE)</f>
        <v>Si</v>
      </c>
      <c r="K58" s="116" t="str">
        <f>VLOOKUP(E58,VIP!$A$2:$O14382,6,0)</f>
        <v>NO</v>
      </c>
      <c r="L58" s="141" t="s">
        <v>2466</v>
      </c>
      <c r="M58" s="109" t="s">
        <v>2446</v>
      </c>
      <c r="N58" s="109" t="s">
        <v>2453</v>
      </c>
      <c r="O58" s="116" t="s">
        <v>2567</v>
      </c>
      <c r="P58" s="116"/>
      <c r="Q58" s="109" t="s">
        <v>2466</v>
      </c>
    </row>
    <row r="59" spans="1:17" ht="17.399999999999999" x14ac:dyDescent="0.3">
      <c r="A59" s="116" t="str">
        <f>VLOOKUP(E59,'LISTADO ATM'!$A$2:$C$898,3,0)</f>
        <v>NORTE</v>
      </c>
      <c r="B59" s="137">
        <v>3335932873</v>
      </c>
      <c r="C59" s="110">
        <v>44372.621307870373</v>
      </c>
      <c r="D59" s="110" t="s">
        <v>2181</v>
      </c>
      <c r="E59" s="133">
        <v>741</v>
      </c>
      <c r="F59" s="116" t="str">
        <f>VLOOKUP(E59,VIP!$A$2:$O13928,2,0)</f>
        <v>DRBR460</v>
      </c>
      <c r="G59" s="116" t="str">
        <f>VLOOKUP(E59,'LISTADO ATM'!$A$2:$B$897,2,0)</f>
        <v>ATM CURNE UASD San Francisco de Macorís</v>
      </c>
      <c r="H59" s="116" t="str">
        <f>VLOOKUP(E59,VIP!$A$2:$O18889,7,FALSE)</f>
        <v>Si</v>
      </c>
      <c r="I59" s="116" t="str">
        <f>VLOOKUP(E59,VIP!$A$2:$O10854,8,FALSE)</f>
        <v>Si</v>
      </c>
      <c r="J59" s="116" t="str">
        <f>VLOOKUP(E59,VIP!$A$2:$O10804,8,FALSE)</f>
        <v>Si</v>
      </c>
      <c r="K59" s="116" t="str">
        <f>VLOOKUP(E59,VIP!$A$2:$O14378,6,0)</f>
        <v>NO</v>
      </c>
      <c r="L59" s="141" t="s">
        <v>2466</v>
      </c>
      <c r="M59" s="109" t="s">
        <v>2446</v>
      </c>
      <c r="N59" s="109" t="s">
        <v>2453</v>
      </c>
      <c r="O59" s="116" t="s">
        <v>2455</v>
      </c>
      <c r="P59" s="116"/>
      <c r="Q59" s="109" t="s">
        <v>2466</v>
      </c>
    </row>
    <row r="60" spans="1:17" ht="17.399999999999999" x14ac:dyDescent="0.3">
      <c r="A60" s="116" t="str">
        <f>VLOOKUP(E60,'LISTADO ATM'!$A$2:$C$898,3,0)</f>
        <v>NORTE</v>
      </c>
      <c r="B60" s="137">
        <v>3335933071</v>
      </c>
      <c r="C60" s="110">
        <v>44372.724131944444</v>
      </c>
      <c r="D60" s="110" t="s">
        <v>2181</v>
      </c>
      <c r="E60" s="133">
        <v>941</v>
      </c>
      <c r="F60" s="116" t="str">
        <f>VLOOKUP(E60,VIP!$A$2:$O13938,2,0)</f>
        <v>DRBR941</v>
      </c>
      <c r="G60" s="116" t="str">
        <f>VLOOKUP(E60,'LISTADO ATM'!$A$2:$B$897,2,0)</f>
        <v xml:space="preserve">ATM Estación Next (Puerto Plata) </v>
      </c>
      <c r="H60" s="116" t="str">
        <f>VLOOKUP(E60,VIP!$A$2:$O18899,7,FALSE)</f>
        <v>Si</v>
      </c>
      <c r="I60" s="116" t="str">
        <f>VLOOKUP(E60,VIP!$A$2:$O10864,8,FALSE)</f>
        <v>Si</v>
      </c>
      <c r="J60" s="116" t="str">
        <f>VLOOKUP(E60,VIP!$A$2:$O10814,8,FALSE)</f>
        <v>Si</v>
      </c>
      <c r="K60" s="116" t="str">
        <f>VLOOKUP(E60,VIP!$A$2:$O14388,6,0)</f>
        <v>NO</v>
      </c>
      <c r="L60" s="141" t="s">
        <v>2466</v>
      </c>
      <c r="M60" s="109" t="s">
        <v>2446</v>
      </c>
      <c r="N60" s="109" t="s">
        <v>2453</v>
      </c>
      <c r="O60" s="116" t="s">
        <v>2567</v>
      </c>
      <c r="P60" s="116"/>
      <c r="Q60" s="109" t="s">
        <v>2466</v>
      </c>
    </row>
    <row r="61" spans="1:17" ht="17.399999999999999" x14ac:dyDescent="0.3">
      <c r="A61" s="116" t="str">
        <f>VLOOKUP(E61,'LISTADO ATM'!$A$2:$C$898,3,0)</f>
        <v>NORTE</v>
      </c>
      <c r="B61" s="137">
        <v>3335933073</v>
      </c>
      <c r="C61" s="110">
        <v>44372.726064814815</v>
      </c>
      <c r="D61" s="110" t="s">
        <v>2181</v>
      </c>
      <c r="E61" s="133">
        <v>987</v>
      </c>
      <c r="F61" s="116" t="str">
        <f>VLOOKUP(E61,VIP!$A$2:$O13937,2,0)</f>
        <v>DRBR987</v>
      </c>
      <c r="G61" s="116" t="str">
        <f>VLOOKUP(E61,'LISTADO ATM'!$A$2:$B$897,2,0)</f>
        <v xml:space="preserve">ATM S/M Jumbo (Moca) </v>
      </c>
      <c r="H61" s="116" t="str">
        <f>VLOOKUP(E61,VIP!$A$2:$O18898,7,FALSE)</f>
        <v>Si</v>
      </c>
      <c r="I61" s="116" t="str">
        <f>VLOOKUP(E61,VIP!$A$2:$O10863,8,FALSE)</f>
        <v>Si</v>
      </c>
      <c r="J61" s="116" t="str">
        <f>VLOOKUP(E61,VIP!$A$2:$O10813,8,FALSE)</f>
        <v>Si</v>
      </c>
      <c r="K61" s="116" t="str">
        <f>VLOOKUP(E61,VIP!$A$2:$O14387,6,0)</f>
        <v>NO</v>
      </c>
      <c r="L61" s="141" t="s">
        <v>2466</v>
      </c>
      <c r="M61" s="109" t="s">
        <v>2446</v>
      </c>
      <c r="N61" s="109" t="s">
        <v>2453</v>
      </c>
      <c r="O61" s="116" t="s">
        <v>2567</v>
      </c>
      <c r="P61" s="116"/>
      <c r="Q61" s="109" t="s">
        <v>2466</v>
      </c>
    </row>
    <row r="62" spans="1:17" ht="17.399999999999999" x14ac:dyDescent="0.3">
      <c r="A62" s="116" t="str">
        <f>VLOOKUP(E62,'LISTADO ATM'!$A$2:$C$898,3,0)</f>
        <v>NORTE</v>
      </c>
      <c r="B62" s="137">
        <v>3335933077</v>
      </c>
      <c r="C62" s="110">
        <v>44372.728194444448</v>
      </c>
      <c r="D62" s="110" t="s">
        <v>2181</v>
      </c>
      <c r="E62" s="133">
        <v>372</v>
      </c>
      <c r="F62" s="116" t="str">
        <f>VLOOKUP(E62,VIP!$A$2:$O13936,2,0)</f>
        <v>DRBR372</v>
      </c>
      <c r="G62" s="116" t="str">
        <f>VLOOKUP(E62,'LISTADO ATM'!$A$2:$B$897,2,0)</f>
        <v>ATM Oficina Sánchez II</v>
      </c>
      <c r="H62" s="116" t="str">
        <f>VLOOKUP(E62,VIP!$A$2:$O18897,7,FALSE)</f>
        <v>N/A</v>
      </c>
      <c r="I62" s="116" t="str">
        <f>VLOOKUP(E62,VIP!$A$2:$O10862,8,FALSE)</f>
        <v>N/A</v>
      </c>
      <c r="J62" s="116" t="str">
        <f>VLOOKUP(E62,VIP!$A$2:$O10812,8,FALSE)</f>
        <v>N/A</v>
      </c>
      <c r="K62" s="116" t="str">
        <f>VLOOKUP(E62,VIP!$A$2:$O14386,6,0)</f>
        <v>N/A</v>
      </c>
      <c r="L62" s="141" t="s">
        <v>2466</v>
      </c>
      <c r="M62" s="109" t="s">
        <v>2446</v>
      </c>
      <c r="N62" s="109" t="s">
        <v>2453</v>
      </c>
      <c r="O62" s="116" t="s">
        <v>2567</v>
      </c>
      <c r="P62" s="116"/>
      <c r="Q62" s="109" t="s">
        <v>2466</v>
      </c>
    </row>
    <row r="63" spans="1:17" ht="17.399999999999999" x14ac:dyDescent="0.3">
      <c r="A63" s="116" t="str">
        <f>VLOOKUP(E63,'LISTADO ATM'!$A$2:$C$898,3,0)</f>
        <v>SUR</v>
      </c>
      <c r="B63" s="137">
        <v>3335933082</v>
      </c>
      <c r="C63" s="110">
        <v>44372.730636574073</v>
      </c>
      <c r="D63" s="110" t="s">
        <v>2180</v>
      </c>
      <c r="E63" s="133">
        <v>584</v>
      </c>
      <c r="F63" s="116" t="str">
        <f>VLOOKUP(E63,VIP!$A$2:$O13934,2,0)</f>
        <v>DRBR404</v>
      </c>
      <c r="G63" s="116" t="str">
        <f>VLOOKUP(E63,'LISTADO ATM'!$A$2:$B$897,2,0)</f>
        <v xml:space="preserve">ATM Oficina San Cristóbal I </v>
      </c>
      <c r="H63" s="116" t="str">
        <f>VLOOKUP(E63,VIP!$A$2:$O18895,7,FALSE)</f>
        <v>Si</v>
      </c>
      <c r="I63" s="116" t="str">
        <f>VLOOKUP(E63,VIP!$A$2:$O10860,8,FALSE)</f>
        <v>Si</v>
      </c>
      <c r="J63" s="116" t="str">
        <f>VLOOKUP(E63,VIP!$A$2:$O10810,8,FALSE)</f>
        <v>Si</v>
      </c>
      <c r="K63" s="116" t="str">
        <f>VLOOKUP(E63,VIP!$A$2:$O14384,6,0)</f>
        <v>SI</v>
      </c>
      <c r="L63" s="141" t="s">
        <v>2466</v>
      </c>
      <c r="M63" s="109" t="s">
        <v>2446</v>
      </c>
      <c r="N63" s="109" t="s">
        <v>2453</v>
      </c>
      <c r="O63" s="116" t="s">
        <v>2455</v>
      </c>
      <c r="P63" s="116"/>
      <c r="Q63" s="109" t="s">
        <v>2466</v>
      </c>
    </row>
    <row r="64" spans="1:17" ht="17.399999999999999" x14ac:dyDescent="0.3">
      <c r="A64" s="116" t="str">
        <f>VLOOKUP(E64,'LISTADO ATM'!$A$2:$C$898,3,0)</f>
        <v>DISTRITO NACIONAL</v>
      </c>
      <c r="B64" s="137">
        <v>3335933090</v>
      </c>
      <c r="C64" s="110">
        <v>44372.739224537036</v>
      </c>
      <c r="D64" s="110" t="s">
        <v>2180</v>
      </c>
      <c r="E64" s="133">
        <v>31</v>
      </c>
      <c r="F64" s="116" t="str">
        <f>VLOOKUP(E64,VIP!$A$2:$O13931,2,0)</f>
        <v>DRBR031</v>
      </c>
      <c r="G64" s="116" t="str">
        <f>VLOOKUP(E64,'LISTADO ATM'!$A$2:$B$897,2,0)</f>
        <v xml:space="preserve">ATM Oficina San Martín I </v>
      </c>
      <c r="H64" s="116" t="str">
        <f>VLOOKUP(E64,VIP!$A$2:$O18892,7,FALSE)</f>
        <v>Si</v>
      </c>
      <c r="I64" s="116" t="str">
        <f>VLOOKUP(E64,VIP!$A$2:$O10857,8,FALSE)</f>
        <v>Si</v>
      </c>
      <c r="J64" s="116" t="str">
        <f>VLOOKUP(E64,VIP!$A$2:$O10807,8,FALSE)</f>
        <v>Si</v>
      </c>
      <c r="K64" s="116" t="str">
        <f>VLOOKUP(E64,VIP!$A$2:$O14381,6,0)</f>
        <v>NO</v>
      </c>
      <c r="L64" s="141" t="s">
        <v>2466</v>
      </c>
      <c r="M64" s="109" t="s">
        <v>2446</v>
      </c>
      <c r="N64" s="109" t="s">
        <v>2453</v>
      </c>
      <c r="O64" s="116" t="s">
        <v>2455</v>
      </c>
      <c r="P64" s="116"/>
      <c r="Q64" s="109" t="s">
        <v>2466</v>
      </c>
    </row>
    <row r="65" spans="1:17" ht="17.399999999999999" x14ac:dyDescent="0.3">
      <c r="A65" s="116" t="str">
        <f>VLOOKUP(E65,'LISTADO ATM'!$A$2:$C$898,3,0)</f>
        <v>DISTRITO NACIONAL</v>
      </c>
      <c r="B65" s="137">
        <v>3335933096</v>
      </c>
      <c r="C65" s="110">
        <v>44372.747569444444</v>
      </c>
      <c r="D65" s="110" t="s">
        <v>2180</v>
      </c>
      <c r="E65" s="133">
        <v>407</v>
      </c>
      <c r="F65" s="116" t="str">
        <f>VLOOKUP(E65,VIP!$A$2:$O13929,2,0)</f>
        <v>DRBR407</v>
      </c>
      <c r="G65" s="116" t="str">
        <f>VLOOKUP(E65,'LISTADO ATM'!$A$2:$B$897,2,0)</f>
        <v xml:space="preserve">ATM Multicentro La Sirena Villa Mella </v>
      </c>
      <c r="H65" s="116" t="str">
        <f>VLOOKUP(E65,VIP!$A$2:$O18890,7,FALSE)</f>
        <v>Si</v>
      </c>
      <c r="I65" s="116" t="str">
        <f>VLOOKUP(E65,VIP!$A$2:$O10855,8,FALSE)</f>
        <v>Si</v>
      </c>
      <c r="J65" s="116" t="str">
        <f>VLOOKUP(E65,VIP!$A$2:$O10805,8,FALSE)</f>
        <v>Si</v>
      </c>
      <c r="K65" s="116" t="str">
        <f>VLOOKUP(E65,VIP!$A$2:$O14379,6,0)</f>
        <v>NO</v>
      </c>
      <c r="L65" s="141" t="s">
        <v>2466</v>
      </c>
      <c r="M65" s="109" t="s">
        <v>2446</v>
      </c>
      <c r="N65" s="109" t="s">
        <v>2453</v>
      </c>
      <c r="O65" s="116" t="s">
        <v>2455</v>
      </c>
      <c r="P65" s="116"/>
      <c r="Q65" s="109" t="s">
        <v>2466</v>
      </c>
    </row>
    <row r="66" spans="1:17" ht="17.399999999999999" x14ac:dyDescent="0.3">
      <c r="A66" s="116" t="str">
        <f>VLOOKUP(E66,'LISTADO ATM'!$A$2:$C$898,3,0)</f>
        <v>ESTE</v>
      </c>
      <c r="B66" s="137">
        <v>3335933146</v>
      </c>
      <c r="C66" s="110">
        <v>44372.940057870372</v>
      </c>
      <c r="D66" s="110" t="s">
        <v>2180</v>
      </c>
      <c r="E66" s="133">
        <v>268</v>
      </c>
      <c r="F66" s="116" t="str">
        <f>VLOOKUP(E66,VIP!$A$2:$O13949,2,0)</f>
        <v>DRBR268</v>
      </c>
      <c r="G66" s="116" t="str">
        <f>VLOOKUP(E66,'LISTADO ATM'!$A$2:$B$897,2,0)</f>
        <v xml:space="preserve">ATM Autobanco La Altagracia (Higuey) </v>
      </c>
      <c r="H66" s="116" t="str">
        <f>VLOOKUP(E66,VIP!$A$2:$O18910,7,FALSE)</f>
        <v>Si</v>
      </c>
      <c r="I66" s="116" t="str">
        <f>VLOOKUP(E66,VIP!$A$2:$O10875,8,FALSE)</f>
        <v>Si</v>
      </c>
      <c r="J66" s="116" t="str">
        <f>VLOOKUP(E66,VIP!$A$2:$O10825,8,FALSE)</f>
        <v>Si</v>
      </c>
      <c r="K66" s="116" t="str">
        <f>VLOOKUP(E66,VIP!$A$2:$O14399,6,0)</f>
        <v>NO</v>
      </c>
      <c r="L66" s="141" t="s">
        <v>2466</v>
      </c>
      <c r="M66" s="109" t="s">
        <v>2446</v>
      </c>
      <c r="N66" s="109" t="s">
        <v>2453</v>
      </c>
      <c r="O66" s="116" t="s">
        <v>2455</v>
      </c>
      <c r="P66" s="116"/>
      <c r="Q66" s="109" t="s">
        <v>2466</v>
      </c>
    </row>
  </sheetData>
  <autoFilter ref="A4:Q12">
    <sortState ref="A5:Q68">
      <sortCondition ref="L4:L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048576">
    <cfRule type="duplicateValues" dxfId="238" priority="130805"/>
  </conditionalFormatting>
  <conditionalFormatting sqref="B36:B45 B67:B1048576">
    <cfRule type="duplicateValues" dxfId="237" priority="130815"/>
  </conditionalFormatting>
  <conditionalFormatting sqref="B36:B45">
    <cfRule type="duplicateValues" dxfId="236" priority="250"/>
  </conditionalFormatting>
  <conditionalFormatting sqref="B36:B45 B1:B4 B67:B1048576">
    <cfRule type="duplicateValues" dxfId="235" priority="231"/>
    <cfRule type="duplicateValues" dxfId="234" priority="232"/>
    <cfRule type="duplicateValues" dxfId="233" priority="233"/>
  </conditionalFormatting>
  <conditionalFormatting sqref="B36:B45">
    <cfRule type="duplicateValues" dxfId="232" priority="202"/>
  </conditionalFormatting>
  <conditionalFormatting sqref="E36:E45 E1:E4 E67:E1048576">
    <cfRule type="duplicateValues" dxfId="231" priority="131836"/>
    <cfRule type="duplicateValues" dxfId="230" priority="131837"/>
  </conditionalFormatting>
  <conditionalFormatting sqref="E36:E45 E1:E4 E67:E1048576">
    <cfRule type="duplicateValues" dxfId="229" priority="131842"/>
    <cfRule type="duplicateValues" dxfId="228" priority="131843"/>
    <cfRule type="duplicateValues" dxfId="227" priority="131844"/>
  </conditionalFormatting>
  <conditionalFormatting sqref="E36:E45 E1:E4 E67:E1048576">
    <cfRule type="duplicateValues" dxfId="226" priority="131851"/>
  </conditionalFormatting>
  <conditionalFormatting sqref="E36:E45 E67:E1048576">
    <cfRule type="duplicateValues" dxfId="225" priority="131854"/>
  </conditionalFormatting>
  <conditionalFormatting sqref="E36:E45">
    <cfRule type="duplicateValues" dxfId="224" priority="131856"/>
  </conditionalFormatting>
  <conditionalFormatting sqref="B13:B31">
    <cfRule type="duplicateValues" dxfId="223" priority="96"/>
  </conditionalFormatting>
  <conditionalFormatting sqref="B13:B31">
    <cfRule type="duplicateValues" dxfId="222" priority="93"/>
    <cfRule type="duplicateValues" dxfId="221" priority="94"/>
    <cfRule type="duplicateValues" dxfId="220" priority="95"/>
  </conditionalFormatting>
  <conditionalFormatting sqref="E10:E31">
    <cfRule type="duplicateValues" dxfId="219" priority="92"/>
  </conditionalFormatting>
  <conditionalFormatting sqref="E10:E31">
    <cfRule type="duplicateValues" dxfId="218" priority="90"/>
    <cfRule type="duplicateValues" dxfId="217" priority="91"/>
  </conditionalFormatting>
  <conditionalFormatting sqref="E10:E31">
    <cfRule type="duplicateValues" dxfId="216" priority="87"/>
    <cfRule type="duplicateValues" dxfId="215" priority="88"/>
    <cfRule type="duplicateValues" dxfId="214" priority="89"/>
  </conditionalFormatting>
  <conditionalFormatting sqref="B43">
    <cfRule type="duplicateValues" dxfId="213" priority="76"/>
  </conditionalFormatting>
  <conditionalFormatting sqref="B43">
    <cfRule type="duplicateValues" dxfId="212" priority="73"/>
    <cfRule type="duplicateValues" dxfId="211" priority="74"/>
    <cfRule type="duplicateValues" dxfId="210" priority="75"/>
  </conditionalFormatting>
  <conditionalFormatting sqref="E43">
    <cfRule type="duplicateValues" dxfId="209" priority="72"/>
  </conditionalFormatting>
  <conditionalFormatting sqref="E43">
    <cfRule type="duplicateValues" dxfId="208" priority="70"/>
    <cfRule type="duplicateValues" dxfId="207" priority="71"/>
  </conditionalFormatting>
  <conditionalFormatting sqref="E43">
    <cfRule type="duplicateValues" dxfId="206" priority="67"/>
    <cfRule type="duplicateValues" dxfId="205" priority="68"/>
    <cfRule type="duplicateValues" dxfId="204" priority="69"/>
  </conditionalFormatting>
  <conditionalFormatting sqref="B44:B45">
    <cfRule type="duplicateValues" dxfId="203" priority="66"/>
  </conditionalFormatting>
  <conditionalFormatting sqref="B44:B45">
    <cfRule type="duplicateValues" dxfId="202" priority="63"/>
    <cfRule type="duplicateValues" dxfId="201" priority="64"/>
    <cfRule type="duplicateValues" dxfId="200" priority="65"/>
  </conditionalFormatting>
  <conditionalFormatting sqref="E44:E45">
    <cfRule type="duplicateValues" dxfId="199" priority="62"/>
  </conditionalFormatting>
  <conditionalFormatting sqref="E44:E45">
    <cfRule type="duplicateValues" dxfId="198" priority="60"/>
    <cfRule type="duplicateValues" dxfId="197" priority="61"/>
  </conditionalFormatting>
  <conditionalFormatting sqref="E44:E45">
    <cfRule type="duplicateValues" dxfId="196" priority="57"/>
    <cfRule type="duplicateValues" dxfId="195" priority="58"/>
    <cfRule type="duplicateValues" dxfId="194" priority="59"/>
  </conditionalFormatting>
  <conditionalFormatting sqref="E5:E9">
    <cfRule type="duplicateValues" dxfId="193" priority="132452"/>
  </conditionalFormatting>
  <conditionalFormatting sqref="B5:B12">
    <cfRule type="duplicateValues" dxfId="192" priority="132453"/>
  </conditionalFormatting>
  <conditionalFormatting sqref="B5:B12">
    <cfRule type="duplicateValues" dxfId="191" priority="132454"/>
    <cfRule type="duplicateValues" dxfId="190" priority="132455"/>
    <cfRule type="duplicateValues" dxfId="189" priority="132456"/>
  </conditionalFormatting>
  <conditionalFormatting sqref="E5:E9">
    <cfRule type="duplicateValues" dxfId="188" priority="132457"/>
    <cfRule type="duplicateValues" dxfId="187" priority="132458"/>
  </conditionalFormatting>
  <conditionalFormatting sqref="E5:E9">
    <cfRule type="duplicateValues" dxfId="186" priority="132459"/>
    <cfRule type="duplicateValues" dxfId="185" priority="132460"/>
    <cfRule type="duplicateValues" dxfId="184" priority="132461"/>
  </conditionalFormatting>
  <conditionalFormatting sqref="B46:B61">
    <cfRule type="duplicateValues" dxfId="183" priority="56"/>
  </conditionalFormatting>
  <conditionalFormatting sqref="B46:B61">
    <cfRule type="duplicateValues" dxfId="182" priority="55"/>
  </conditionalFormatting>
  <conditionalFormatting sqref="B46:B61">
    <cfRule type="duplicateValues" dxfId="181" priority="54"/>
  </conditionalFormatting>
  <conditionalFormatting sqref="B46:B61">
    <cfRule type="duplicateValues" dxfId="180" priority="51"/>
    <cfRule type="duplicateValues" dxfId="179" priority="52"/>
    <cfRule type="duplicateValues" dxfId="178" priority="53"/>
  </conditionalFormatting>
  <conditionalFormatting sqref="B46:B61">
    <cfRule type="duplicateValues" dxfId="177" priority="50"/>
  </conditionalFormatting>
  <conditionalFormatting sqref="E46:E61">
    <cfRule type="duplicateValues" dxfId="176" priority="48"/>
    <cfRule type="duplicateValues" dxfId="175" priority="49"/>
  </conditionalFormatting>
  <conditionalFormatting sqref="E46:E61">
    <cfRule type="duplicateValues" dxfId="174" priority="45"/>
    <cfRule type="duplicateValues" dxfId="173" priority="46"/>
    <cfRule type="duplicateValues" dxfId="172" priority="47"/>
  </conditionalFormatting>
  <conditionalFormatting sqref="E46:E61">
    <cfRule type="duplicateValues" dxfId="171" priority="44"/>
  </conditionalFormatting>
  <conditionalFormatting sqref="E46:E61">
    <cfRule type="duplicateValues" dxfId="170" priority="43"/>
  </conditionalFormatting>
  <conditionalFormatting sqref="E46:E61">
    <cfRule type="duplicateValues" dxfId="169" priority="42"/>
  </conditionalFormatting>
  <conditionalFormatting sqref="B46:B61">
    <cfRule type="duplicateValues" dxfId="168" priority="41"/>
  </conditionalFormatting>
  <conditionalFormatting sqref="B46:B61">
    <cfRule type="duplicateValues" dxfId="167" priority="38"/>
    <cfRule type="duplicateValues" dxfId="166" priority="39"/>
    <cfRule type="duplicateValues" dxfId="165" priority="40"/>
  </conditionalFormatting>
  <conditionalFormatting sqref="E46:E61">
    <cfRule type="duplicateValues" dxfId="164" priority="37"/>
  </conditionalFormatting>
  <conditionalFormatting sqref="E46:E61">
    <cfRule type="duplicateValues" dxfId="163" priority="35"/>
    <cfRule type="duplicateValues" dxfId="162" priority="36"/>
  </conditionalFormatting>
  <conditionalFormatting sqref="E46:E61">
    <cfRule type="duplicateValues" dxfId="161" priority="32"/>
    <cfRule type="duplicateValues" dxfId="160" priority="33"/>
    <cfRule type="duplicateValues" dxfId="159" priority="34"/>
  </conditionalFormatting>
  <conditionalFormatting sqref="E67:E1048576 E1:E61">
    <cfRule type="duplicateValues" dxfId="158" priority="31"/>
  </conditionalFormatting>
  <conditionalFormatting sqref="B67:B1048576 B1:B61">
    <cfRule type="duplicateValues" dxfId="157" priority="30"/>
  </conditionalFormatting>
  <conditionalFormatting sqref="B62:B66">
    <cfRule type="duplicateValues" dxfId="156" priority="29"/>
  </conditionalFormatting>
  <conditionalFormatting sqref="B62:B66">
    <cfRule type="duplicateValues" dxfId="155" priority="28"/>
  </conditionalFormatting>
  <conditionalFormatting sqref="B62:B66">
    <cfRule type="duplicateValues" dxfId="154" priority="27"/>
  </conditionalFormatting>
  <conditionalFormatting sqref="B62:B66">
    <cfRule type="duplicateValues" dxfId="153" priority="24"/>
    <cfRule type="duplicateValues" dxfId="152" priority="25"/>
    <cfRule type="duplicateValues" dxfId="151" priority="26"/>
  </conditionalFormatting>
  <conditionalFormatting sqref="B62:B66">
    <cfRule type="duplicateValues" dxfId="150" priority="23"/>
  </conditionalFormatting>
  <conditionalFormatting sqref="E62:E66">
    <cfRule type="duplicateValues" dxfId="149" priority="21"/>
    <cfRule type="duplicateValues" dxfId="148" priority="22"/>
  </conditionalFormatting>
  <conditionalFormatting sqref="E62:E66">
    <cfRule type="duplicateValues" dxfId="147" priority="18"/>
    <cfRule type="duplicateValues" dxfId="146" priority="19"/>
    <cfRule type="duplicateValues" dxfId="145" priority="20"/>
  </conditionalFormatting>
  <conditionalFormatting sqref="E62:E66">
    <cfRule type="duplicateValues" dxfId="144" priority="17"/>
  </conditionalFormatting>
  <conditionalFormatting sqref="E62:E66">
    <cfRule type="duplicateValues" dxfId="143" priority="16"/>
  </conditionalFormatting>
  <conditionalFormatting sqref="E62:E66">
    <cfRule type="duplicateValues" dxfId="142" priority="15"/>
  </conditionalFormatting>
  <conditionalFormatting sqref="B62:B66">
    <cfRule type="duplicateValues" dxfId="141" priority="14"/>
  </conditionalFormatting>
  <conditionalFormatting sqref="B62:B66">
    <cfRule type="duplicateValues" dxfId="140" priority="11"/>
    <cfRule type="duplicateValues" dxfId="139" priority="12"/>
    <cfRule type="duplicateValues" dxfId="138" priority="13"/>
  </conditionalFormatting>
  <conditionalFormatting sqref="E62:E66">
    <cfRule type="duplicateValues" dxfId="137" priority="10"/>
  </conditionalFormatting>
  <conditionalFormatting sqref="E62:E66">
    <cfRule type="duplicateValues" dxfId="136" priority="8"/>
    <cfRule type="duplicateValues" dxfId="135" priority="9"/>
  </conditionalFormatting>
  <conditionalFormatting sqref="E62:E66">
    <cfRule type="duplicateValues" dxfId="134" priority="5"/>
    <cfRule type="duplicateValues" dxfId="133" priority="6"/>
    <cfRule type="duplicateValues" dxfId="132" priority="7"/>
  </conditionalFormatting>
  <conditionalFormatting sqref="E62:E66">
    <cfRule type="duplicateValues" dxfId="131" priority="4"/>
  </conditionalFormatting>
  <conditionalFormatting sqref="B62:B66">
    <cfRule type="duplicateValues" dxfId="130" priority="3"/>
  </conditionalFormatting>
  <conditionalFormatting sqref="E1:E1048576">
    <cfRule type="duplicateValues" dxfId="129" priority="2"/>
  </conditionalFormatting>
  <conditionalFormatting sqref="B1:B1048576">
    <cfRule type="duplicateValues" dxfId="128" priority="1"/>
  </conditionalFormatting>
  <conditionalFormatting sqref="B32:B42">
    <cfRule type="duplicateValues" dxfId="9" priority="132537"/>
  </conditionalFormatting>
  <conditionalFormatting sqref="B32:B42">
    <cfRule type="duplicateValues" dxfId="8" priority="132539"/>
    <cfRule type="duplicateValues" dxfId="7" priority="132540"/>
    <cfRule type="duplicateValues" dxfId="6" priority="132541"/>
  </conditionalFormatting>
  <conditionalFormatting sqref="E32:E42">
    <cfRule type="duplicateValues" dxfId="5" priority="132545"/>
  </conditionalFormatting>
  <conditionalFormatting sqref="E32:E42">
    <cfRule type="duplicateValues" dxfId="4" priority="132547"/>
    <cfRule type="duplicateValues" dxfId="3" priority="132548"/>
  </conditionalFormatting>
  <conditionalFormatting sqref="E32:E42">
    <cfRule type="duplicateValues" dxfId="2" priority="132551"/>
    <cfRule type="duplicateValues" dxfId="1" priority="132552"/>
    <cfRule type="duplicateValues" dxfId="0" priority="1325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83" t="s">
        <v>2150</v>
      </c>
      <c r="B1" s="184"/>
      <c r="C1" s="184"/>
      <c r="D1" s="184"/>
      <c r="E1" s="185"/>
      <c r="F1" s="178" t="s">
        <v>2555</v>
      </c>
      <c r="G1" s="179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3">
      <c r="A2" s="186" t="s">
        <v>2451</v>
      </c>
      <c r="B2" s="187"/>
      <c r="C2" s="187"/>
      <c r="D2" s="187"/>
      <c r="E2" s="188"/>
      <c r="F2" s="114" t="s">
        <v>2554</v>
      </c>
      <c r="G2" s="113">
        <f>G3+G4</f>
        <v>62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7.399999999999999" x14ac:dyDescent="0.3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62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" thickBot="1" x14ac:dyDescent="0.35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" thickBot="1" x14ac:dyDescent="0.35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7.399999999999999" x14ac:dyDescent="0.3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3">
      <c r="A7" s="180" t="s">
        <v>2415</v>
      </c>
      <c r="B7" s="181"/>
      <c r="C7" s="181"/>
      <c r="D7" s="181"/>
      <c r="E7" s="182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7.399999999999999" x14ac:dyDescent="0.3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7.399999999999999" x14ac:dyDescent="0.3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3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3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7.399999999999999" x14ac:dyDescent="0.3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3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7.399999999999999" x14ac:dyDescent="0.3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3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7.399999999999999" x14ac:dyDescent="0.3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7.399999999999999" x14ac:dyDescent="0.3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7.399999999999999" x14ac:dyDescent="0.3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7.399999999999999" x14ac:dyDescent="0.3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7.399999999999999" x14ac:dyDescent="0.3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7.399999999999999" x14ac:dyDescent="0.3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7.399999999999999" x14ac:dyDescent="0.3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3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7.399999999999999" x14ac:dyDescent="0.3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7.399999999999999" x14ac:dyDescent="0.3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7.399999999999999" x14ac:dyDescent="0.3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7.399999999999999" x14ac:dyDescent="0.3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7.399999999999999" x14ac:dyDescent="0.3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7.399999999999999" x14ac:dyDescent="0.3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3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7.399999999999999" x14ac:dyDescent="0.3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7.399999999999999" x14ac:dyDescent="0.3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7.399999999999999" x14ac:dyDescent="0.3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7.399999999999999" x14ac:dyDescent="0.3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7.399999999999999" x14ac:dyDescent="0.3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3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3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7.399999999999999" x14ac:dyDescent="0.3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3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7.399999999999999" x14ac:dyDescent="0.3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7.399999999999999" x14ac:dyDescent="0.3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7.399999999999999" x14ac:dyDescent="0.3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7.399999999999999" x14ac:dyDescent="0.3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3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7.399999999999999" x14ac:dyDescent="0.3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7.399999999999999" x14ac:dyDescent="0.3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7.399999999999999" x14ac:dyDescent="0.3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3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7.399999999999999" x14ac:dyDescent="0.3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7.399999999999999" x14ac:dyDescent="0.3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7.399999999999999" x14ac:dyDescent="0.3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7.399999999999999" x14ac:dyDescent="0.3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7.399999999999999" x14ac:dyDescent="0.3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7.399999999999999" x14ac:dyDescent="0.3">
      <c r="A56" s="120" t="s">
        <v>2473</v>
      </c>
      <c r="B56" s="148">
        <f>COUNT(B9:B55)</f>
        <v>47</v>
      </c>
      <c r="C56" s="189"/>
      <c r="D56" s="190"/>
      <c r="E56" s="191"/>
    </row>
    <row r="57" spans="1:5" x14ac:dyDescent="0.3">
      <c r="A57" s="117"/>
      <c r="B57" s="122"/>
      <c r="C57" s="117"/>
      <c r="D57" s="117"/>
      <c r="E57" s="122"/>
    </row>
    <row r="58" spans="1:5" ht="17.399999999999999" x14ac:dyDescent="0.3">
      <c r="A58" s="180" t="s">
        <v>2474</v>
      </c>
      <c r="B58" s="181"/>
      <c r="C58" s="181"/>
      <c r="D58" s="181"/>
      <c r="E58" s="182"/>
    </row>
    <row r="59" spans="1:5" ht="17.399999999999999" x14ac:dyDescent="0.3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7.399999999999999" x14ac:dyDescent="0.3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7.399999999999999" x14ac:dyDescent="0.3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7.399999999999999" x14ac:dyDescent="0.3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7.399999999999999" x14ac:dyDescent="0.3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7.399999999999999" x14ac:dyDescent="0.3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7.399999999999999" x14ac:dyDescent="0.3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7.399999999999999" x14ac:dyDescent="0.3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7.399999999999999" x14ac:dyDescent="0.3">
      <c r="A67" s="155"/>
      <c r="B67" s="156"/>
      <c r="C67" s="157"/>
      <c r="D67" s="158"/>
      <c r="E67" s="159"/>
    </row>
    <row r="68" spans="1:6" s="117" customFormat="1" ht="17.399999999999999" x14ac:dyDescent="0.3">
      <c r="A68" s="155"/>
      <c r="B68" s="156"/>
      <c r="C68" s="157"/>
      <c r="D68" s="158"/>
      <c r="E68" s="159"/>
    </row>
    <row r="69" spans="1:6" ht="18.75" customHeight="1" thickBot="1" x14ac:dyDescent="0.35">
      <c r="A69" s="120" t="s">
        <v>2473</v>
      </c>
      <c r="B69" s="149">
        <f>COUNT(B60:B66)</f>
        <v>7</v>
      </c>
      <c r="C69" s="189"/>
      <c r="D69" s="190"/>
      <c r="E69" s="191"/>
    </row>
    <row r="70" spans="1:6" ht="15" thickBot="1" x14ac:dyDescent="0.35">
      <c r="A70" s="117"/>
      <c r="B70" s="122"/>
      <c r="C70" s="117"/>
      <c r="D70" s="117"/>
      <c r="E70" s="122"/>
      <c r="F70" s="117"/>
    </row>
    <row r="71" spans="1:6" ht="18" thickBot="1" x14ac:dyDescent="0.35">
      <c r="A71" s="173" t="s">
        <v>2475</v>
      </c>
      <c r="B71" s="174"/>
      <c r="C71" s="174"/>
      <c r="D71" s="174"/>
      <c r="E71" s="175"/>
      <c r="F71" s="117"/>
    </row>
    <row r="72" spans="1:6" ht="18" customHeight="1" x14ac:dyDescent="0.3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7.399999999999999" x14ac:dyDescent="0.3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7.399999999999999" x14ac:dyDescent="0.3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7.399999999999999" x14ac:dyDescent="0.3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7.399999999999999" x14ac:dyDescent="0.3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7.399999999999999" x14ac:dyDescent="0.3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7.399999999999999" x14ac:dyDescent="0.3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7.399999999999999" x14ac:dyDescent="0.3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5">
      <c r="A80" s="136"/>
      <c r="B80" s="149">
        <f>COUNT(B73:B77)</f>
        <v>5</v>
      </c>
      <c r="C80" s="127"/>
      <c r="D80" s="127"/>
      <c r="E80" s="127"/>
    </row>
    <row r="81" spans="1:5" ht="15" thickBot="1" x14ac:dyDescent="0.35">
      <c r="A81" s="117"/>
      <c r="B81" s="122"/>
      <c r="C81" s="117"/>
      <c r="D81" s="117"/>
      <c r="E81" s="122"/>
    </row>
    <row r="82" spans="1:5" ht="18" thickBot="1" x14ac:dyDescent="0.35">
      <c r="A82" s="173" t="s">
        <v>2535</v>
      </c>
      <c r="B82" s="174"/>
      <c r="C82" s="174"/>
      <c r="D82" s="174"/>
      <c r="E82" s="175"/>
    </row>
    <row r="83" spans="1:5" ht="18.75" customHeight="1" x14ac:dyDescent="0.3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7.399999999999999" x14ac:dyDescent="0.3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7.399999999999999" x14ac:dyDescent="0.3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7.399999999999999" x14ac:dyDescent="0.3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7.399999999999999" x14ac:dyDescent="0.3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3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7.399999999999999" x14ac:dyDescent="0.3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7.399999999999999" x14ac:dyDescent="0.3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3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7.399999999999999" x14ac:dyDescent="0.3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7.399999999999999" x14ac:dyDescent="0.3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7.399999999999999" x14ac:dyDescent="0.3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7.399999999999999" x14ac:dyDescent="0.3">
      <c r="A95" s="136" t="s">
        <v>2473</v>
      </c>
      <c r="B95" s="148">
        <f>COUNT(B84:B88)</f>
        <v>5</v>
      </c>
      <c r="C95" s="127"/>
      <c r="D95" s="127"/>
      <c r="E95" s="127"/>
    </row>
    <row r="96" spans="1:5" ht="15" thickBot="1" x14ac:dyDescent="0.35">
      <c r="A96" s="117"/>
      <c r="B96" s="122"/>
      <c r="C96" s="117"/>
      <c r="D96" s="117"/>
      <c r="E96" s="122"/>
    </row>
    <row r="97" spans="1:5" ht="17.399999999999999" x14ac:dyDescent="0.3">
      <c r="A97" s="192" t="s">
        <v>2476</v>
      </c>
      <c r="B97" s="193"/>
      <c r="C97" s="193"/>
      <c r="D97" s="193"/>
      <c r="E97" s="194"/>
    </row>
    <row r="98" spans="1:5" ht="17.399999999999999" x14ac:dyDescent="0.3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7.399999999999999" x14ac:dyDescent="0.3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7.399999999999999" x14ac:dyDescent="0.3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7.399999999999999" x14ac:dyDescent="0.3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7.399999999999999" x14ac:dyDescent="0.3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7.399999999999999" x14ac:dyDescent="0.3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7.399999999999999" x14ac:dyDescent="0.3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7.399999999999999" x14ac:dyDescent="0.3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7.399999999999999" x14ac:dyDescent="0.3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7.399999999999999" x14ac:dyDescent="0.3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7.399999999999999" x14ac:dyDescent="0.3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7.399999999999999" x14ac:dyDescent="0.3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7.399999999999999" x14ac:dyDescent="0.3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7.399999999999999" x14ac:dyDescent="0.3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" thickBot="1" x14ac:dyDescent="0.35">
      <c r="A112" s="117"/>
      <c r="B112" s="122"/>
      <c r="C112" s="117"/>
      <c r="D112" s="117"/>
      <c r="E112" s="122"/>
    </row>
    <row r="113" spans="1:5" ht="18" thickBot="1" x14ac:dyDescent="0.35">
      <c r="A113" s="171" t="s">
        <v>2477</v>
      </c>
      <c r="B113" s="172"/>
      <c r="C113" s="117" t="s">
        <v>2412</v>
      </c>
      <c r="D113" s="122"/>
      <c r="E113" s="122"/>
    </row>
    <row r="114" spans="1:5" ht="18" thickBot="1" x14ac:dyDescent="0.35">
      <c r="A114" s="139">
        <f>+B80+B95+B111</f>
        <v>12</v>
      </c>
      <c r="B114" s="151"/>
      <c r="C114" s="117"/>
      <c r="D114" s="117"/>
      <c r="E114" s="117"/>
    </row>
    <row r="115" spans="1:5" ht="15" thickBot="1" x14ac:dyDescent="0.35">
      <c r="A115" s="117"/>
      <c r="B115" s="122"/>
      <c r="C115" s="117"/>
      <c r="D115" s="117"/>
      <c r="E115" s="122"/>
    </row>
    <row r="116" spans="1:5" ht="18" thickBot="1" x14ac:dyDescent="0.35">
      <c r="A116" s="173" t="s">
        <v>2478</v>
      </c>
      <c r="B116" s="174"/>
      <c r="C116" s="174"/>
      <c r="D116" s="174"/>
      <c r="E116" s="175"/>
    </row>
    <row r="117" spans="1:5" ht="17.399999999999999" x14ac:dyDescent="0.3">
      <c r="A117" s="123" t="s">
        <v>15</v>
      </c>
      <c r="B117" s="123" t="s">
        <v>2416</v>
      </c>
      <c r="C117" s="121" t="s">
        <v>46</v>
      </c>
      <c r="D117" s="176" t="s">
        <v>2419</v>
      </c>
      <c r="E117" s="177"/>
    </row>
    <row r="118" spans="1:5" ht="17.399999999999999" x14ac:dyDescent="0.3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69" t="s">
        <v>2569</v>
      </c>
      <c r="E118" s="170"/>
    </row>
    <row r="119" spans="1:5" ht="17.399999999999999" x14ac:dyDescent="0.3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69" t="s">
        <v>2549</v>
      </c>
      <c r="E119" s="170"/>
    </row>
    <row r="120" spans="1:5" ht="17.399999999999999" x14ac:dyDescent="0.3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69" t="s">
        <v>2586</v>
      </c>
      <c r="E120" s="170"/>
    </row>
    <row r="121" spans="1:5" ht="17.399999999999999" x14ac:dyDescent="0.3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69" t="s">
        <v>2549</v>
      </c>
      <c r="E121" s="170"/>
    </row>
    <row r="122" spans="1:5" ht="17.399999999999999" x14ac:dyDescent="0.3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69" t="s">
        <v>2569</v>
      </c>
      <c r="E122" s="170"/>
    </row>
    <row r="123" spans="1:5" ht="17.399999999999999" x14ac:dyDescent="0.3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69" t="s">
        <v>2549</v>
      </c>
      <c r="E123" s="170"/>
    </row>
    <row r="124" spans="1:5" ht="17.399999999999999" x14ac:dyDescent="0.3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7.399999999999999" x14ac:dyDescent="0.3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7.399999999999999" x14ac:dyDescent="0.3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7.399999999999999" x14ac:dyDescent="0.3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7.399999999999999" x14ac:dyDescent="0.3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7.399999999999999" x14ac:dyDescent="0.3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" thickBot="1" x14ac:dyDescent="0.35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3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27" priority="1154"/>
  </conditionalFormatting>
  <conditionalFormatting sqref="B132:B1048576">
    <cfRule type="duplicateValues" dxfId="126" priority="849"/>
  </conditionalFormatting>
  <conditionalFormatting sqref="E124:E131 E1:E59 E67:E122">
    <cfRule type="duplicateValues" dxfId="125" priority="39"/>
  </conditionalFormatting>
  <conditionalFormatting sqref="E123">
    <cfRule type="duplicateValues" dxfId="124" priority="38"/>
  </conditionalFormatting>
  <conditionalFormatting sqref="B1:B59 B67:B131">
    <cfRule type="duplicateValues" dxfId="123" priority="132183"/>
  </conditionalFormatting>
  <conditionalFormatting sqref="B63:B66">
    <cfRule type="duplicateValues" dxfId="122" priority="37"/>
  </conditionalFormatting>
  <conditionalFormatting sqref="B63:B66">
    <cfRule type="duplicateValues" dxfId="121" priority="35"/>
    <cfRule type="duplicateValues" dxfId="120" priority="36"/>
  </conditionalFormatting>
  <conditionalFormatting sqref="B63:B66">
    <cfRule type="duplicateValues" dxfId="119" priority="32"/>
    <cfRule type="duplicateValues" dxfId="118" priority="33"/>
    <cfRule type="duplicateValues" dxfId="117" priority="34"/>
  </conditionalFormatting>
  <conditionalFormatting sqref="B63:B66">
    <cfRule type="duplicateValues" dxfId="116" priority="31"/>
  </conditionalFormatting>
  <conditionalFormatting sqref="B60:B66">
    <cfRule type="duplicateValues" dxfId="115" priority="30"/>
  </conditionalFormatting>
  <conditionalFormatting sqref="B62">
    <cfRule type="duplicateValues" dxfId="114" priority="29"/>
  </conditionalFormatting>
  <conditionalFormatting sqref="B62">
    <cfRule type="duplicateValues" dxfId="113" priority="27"/>
    <cfRule type="duplicateValues" dxfId="112" priority="28"/>
  </conditionalFormatting>
  <conditionalFormatting sqref="B62">
    <cfRule type="duplicateValues" dxfId="111" priority="24"/>
    <cfRule type="duplicateValues" dxfId="110" priority="25"/>
    <cfRule type="duplicateValues" dxfId="109" priority="26"/>
  </conditionalFormatting>
  <conditionalFormatting sqref="B60:B61">
    <cfRule type="duplicateValues" dxfId="108" priority="23"/>
  </conditionalFormatting>
  <conditionalFormatting sqref="B60:B61">
    <cfRule type="duplicateValues" dxfId="107" priority="21"/>
    <cfRule type="duplicateValues" dxfId="106" priority="22"/>
  </conditionalFormatting>
  <conditionalFormatting sqref="B60:B61">
    <cfRule type="duplicateValues" dxfId="105" priority="18"/>
    <cfRule type="duplicateValues" dxfId="104" priority="19"/>
    <cfRule type="duplicateValues" dxfId="103" priority="20"/>
  </conditionalFormatting>
  <conditionalFormatting sqref="B60:B66">
    <cfRule type="duplicateValues" dxfId="102" priority="17"/>
  </conditionalFormatting>
  <conditionalFormatting sqref="B60:B66">
    <cfRule type="duplicateValues" dxfId="101" priority="15"/>
    <cfRule type="duplicateValues" dxfId="100" priority="16"/>
  </conditionalFormatting>
  <conditionalFormatting sqref="B60:B66">
    <cfRule type="duplicateValues" dxfId="99" priority="12"/>
    <cfRule type="duplicateValues" dxfId="98" priority="13"/>
    <cfRule type="duplicateValues" dxfId="97" priority="14"/>
  </conditionalFormatting>
  <conditionalFormatting sqref="E60:E62">
    <cfRule type="duplicateValues" dxfId="96" priority="9"/>
    <cfRule type="duplicateValues" dxfId="95" priority="10"/>
    <cfRule type="duplicateValues" dxfId="94" priority="11"/>
  </conditionalFormatting>
  <conditionalFormatting sqref="E63:E66">
    <cfRule type="duplicateValues" dxfId="93" priority="8"/>
  </conditionalFormatting>
  <conditionalFormatting sqref="E63:E66">
    <cfRule type="duplicateValues" dxfId="92" priority="7"/>
  </conditionalFormatting>
  <conditionalFormatting sqref="E63:E66">
    <cfRule type="duplicateValues" dxfId="91" priority="4"/>
    <cfRule type="duplicateValues" dxfId="90" priority="5"/>
    <cfRule type="duplicateValues" dxfId="89" priority="6"/>
  </conditionalFormatting>
  <conditionalFormatting sqref="E60:E66">
    <cfRule type="duplicateValues" dxfId="88" priority="3"/>
  </conditionalFormatting>
  <conditionalFormatting sqref="E62">
    <cfRule type="duplicateValues" dxfId="87" priority="2"/>
  </conditionalFormatting>
  <conditionalFormatting sqref="E60:E61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2570</v>
      </c>
      <c r="C829" s="38" t="s">
        <v>1273</v>
      </c>
    </row>
    <row r="830" spans="1:3" x14ac:dyDescent="0.3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5" t="s">
        <v>2421</v>
      </c>
      <c r="B1" s="196"/>
      <c r="C1" s="196"/>
      <c r="D1" s="196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6" x14ac:dyDescent="0.3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6" x14ac:dyDescent="0.3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6" x14ac:dyDescent="0.3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5" t="s">
        <v>2430</v>
      </c>
      <c r="B18" s="196"/>
      <c r="C18" s="196"/>
      <c r="D18" s="196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2021-06-26T11:59:47Z</dcterms:modified>
</cp:coreProperties>
</file>