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8\"/>
    </mc:Choice>
  </mc:AlternateContent>
  <xr:revisionPtr revIDLastSave="0" documentId="13_ncr:1_{933EFE0D-113B-4752-9045-E06A2EE2DB0A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7" i="1"/>
  <c r="A86" i="1"/>
  <c r="A85" i="1"/>
  <c r="A84" i="1"/>
  <c r="A83" i="1"/>
  <c r="A82" i="1"/>
  <c r="A81" i="1"/>
  <c r="A80" i="1"/>
  <c r="A79" i="1"/>
  <c r="A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1" i="1"/>
  <c r="A60" i="1"/>
  <c r="A59" i="1"/>
  <c r="A58" i="1"/>
  <c r="A57" i="1"/>
  <c r="A56" i="1"/>
  <c r="A55" i="1"/>
  <c r="A54" i="1"/>
  <c r="A53" i="1"/>
  <c r="A36" i="1" l="1"/>
  <c r="F36" i="1"/>
  <c r="G36" i="1"/>
  <c r="H36" i="1"/>
  <c r="I36" i="1"/>
  <c r="J36" i="1"/>
  <c r="K36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12" i="1"/>
  <c r="F12" i="1"/>
  <c r="G12" i="1"/>
  <c r="H12" i="1"/>
  <c r="I12" i="1"/>
  <c r="J12" i="1"/>
  <c r="K12" i="1"/>
  <c r="A103" i="1"/>
  <c r="F103" i="1"/>
  <c r="G103" i="1"/>
  <c r="H103" i="1"/>
  <c r="I103" i="1"/>
  <c r="J103" i="1"/>
  <c r="K103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9" i="1"/>
  <c r="F29" i="1"/>
  <c r="G29" i="1"/>
  <c r="H29" i="1"/>
  <c r="I29" i="1"/>
  <c r="J29" i="1"/>
  <c r="K29" i="1"/>
  <c r="A18" i="1"/>
  <c r="F18" i="1"/>
  <c r="G18" i="1"/>
  <c r="H18" i="1"/>
  <c r="I18" i="1"/>
  <c r="J18" i="1"/>
  <c r="K18" i="1"/>
  <c r="A24" i="1"/>
  <c r="F24" i="1"/>
  <c r="G24" i="1"/>
  <c r="H24" i="1"/>
  <c r="I24" i="1"/>
  <c r="J24" i="1"/>
  <c r="K24" i="1"/>
  <c r="A28" i="1"/>
  <c r="F28" i="1"/>
  <c r="G28" i="1"/>
  <c r="H28" i="1"/>
  <c r="I28" i="1"/>
  <c r="J28" i="1"/>
  <c r="K28" i="1"/>
  <c r="A31" i="1"/>
  <c r="F31" i="1"/>
  <c r="G31" i="1"/>
  <c r="H31" i="1"/>
  <c r="I31" i="1"/>
  <c r="J31" i="1"/>
  <c r="K31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7" i="1"/>
  <c r="F37" i="1"/>
  <c r="G37" i="1"/>
  <c r="H37" i="1"/>
  <c r="I37" i="1"/>
  <c r="J37" i="1"/>
  <c r="K37" i="1"/>
  <c r="A40" i="1"/>
  <c r="F40" i="1"/>
  <c r="G40" i="1"/>
  <c r="H40" i="1"/>
  <c r="I40" i="1"/>
  <c r="J40" i="1"/>
  <c r="K40" i="1"/>
  <c r="A43" i="1"/>
  <c r="F43" i="1"/>
  <c r="G43" i="1"/>
  <c r="H43" i="1"/>
  <c r="I43" i="1"/>
  <c r="J43" i="1"/>
  <c r="K43" i="1"/>
  <c r="A25" i="1"/>
  <c r="F25" i="1"/>
  <c r="G25" i="1"/>
  <c r="H25" i="1"/>
  <c r="I25" i="1"/>
  <c r="J25" i="1"/>
  <c r="K25" i="1"/>
  <c r="A33" i="1"/>
  <c r="F33" i="1"/>
  <c r="G33" i="1"/>
  <c r="H33" i="1"/>
  <c r="I33" i="1"/>
  <c r="J33" i="1"/>
  <c r="K33" i="1"/>
  <c r="A8" i="1"/>
  <c r="F8" i="1"/>
  <c r="G8" i="1"/>
  <c r="H8" i="1"/>
  <c r="I8" i="1"/>
  <c r="J8" i="1"/>
  <c r="K8" i="1"/>
  <c r="A19" i="1"/>
  <c r="F19" i="1"/>
  <c r="G19" i="1"/>
  <c r="H19" i="1"/>
  <c r="I19" i="1"/>
  <c r="J19" i="1"/>
  <c r="K19" i="1"/>
  <c r="A26" i="1"/>
  <c r="F26" i="1"/>
  <c r="G26" i="1"/>
  <c r="H26" i="1"/>
  <c r="I26" i="1"/>
  <c r="J26" i="1"/>
  <c r="K26" i="1"/>
  <c r="A30" i="1"/>
  <c r="F30" i="1"/>
  <c r="G30" i="1"/>
  <c r="H30" i="1"/>
  <c r="I30" i="1"/>
  <c r="J30" i="1"/>
  <c r="K30" i="1"/>
  <c r="A32" i="1"/>
  <c r="F32" i="1"/>
  <c r="G32" i="1"/>
  <c r="H32" i="1"/>
  <c r="I32" i="1"/>
  <c r="J32" i="1"/>
  <c r="K32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38" i="1"/>
  <c r="F38" i="1"/>
  <c r="G38" i="1"/>
  <c r="H38" i="1"/>
  <c r="I38" i="1"/>
  <c r="J38" i="1"/>
  <c r="K38" i="1"/>
  <c r="A7" i="1"/>
  <c r="F7" i="1"/>
  <c r="G7" i="1"/>
  <c r="H7" i="1"/>
  <c r="I7" i="1"/>
  <c r="J7" i="1"/>
  <c r="K7" i="1"/>
  <c r="A11" i="1"/>
  <c r="F11" i="1"/>
  <c r="G11" i="1"/>
  <c r="H11" i="1"/>
  <c r="I11" i="1"/>
  <c r="J11" i="1"/>
  <c r="K11" i="1"/>
  <c r="A17" i="1"/>
  <c r="F17" i="1"/>
  <c r="G17" i="1"/>
  <c r="H17" i="1"/>
  <c r="I17" i="1"/>
  <c r="J17" i="1"/>
  <c r="K17" i="1"/>
  <c r="A27" i="1"/>
  <c r="F27" i="1"/>
  <c r="G27" i="1"/>
  <c r="H27" i="1"/>
  <c r="I27" i="1"/>
  <c r="J27" i="1"/>
  <c r="K27" i="1"/>
  <c r="A39" i="1"/>
  <c r="F39" i="1"/>
  <c r="G39" i="1"/>
  <c r="H39" i="1"/>
  <c r="I39" i="1"/>
  <c r="J39" i="1"/>
  <c r="K39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10" i="1"/>
  <c r="F10" i="1"/>
  <c r="G10" i="1"/>
  <c r="H10" i="1"/>
  <c r="I10" i="1"/>
  <c r="J10" i="1"/>
  <c r="K10" i="1"/>
  <c r="A52" i="1"/>
  <c r="F52" i="1"/>
  <c r="G52" i="1"/>
  <c r="H52" i="1"/>
  <c r="I52" i="1"/>
  <c r="J52" i="1"/>
  <c r="K52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<sst xmlns="http://schemas.openxmlformats.org/spreadsheetml/2006/main" count="13692" uniqueCount="2641">
  <si>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</si>
  <si>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</si>
  <si>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</si>
  <si>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</si>
  <si>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</si>
  <si>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</si>
  <si>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</si>
  <si>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</si>
  <si>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</si>
  <si>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</si>
  <si>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</si>
  <si>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</si>
  <si>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</si>
  <si>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</si>
  <si>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</si>
  <si>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</si>
  <si>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</si>
  <si>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</si>
  <si>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</si>
  <si>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</si>
  <si>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</si>
  <si>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</si>
  <si>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</si>
  <si>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</si>
  <si>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</si>
  <si>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</si>
  <si>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</si>
  <si>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</si>
  <si>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</si>
  <si>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</si>
  <si>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</si>
  <si>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</si>
  <si>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</si>
  <si>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</si>
  <si>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</si>
  <si>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</si>
  <si>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</si>
  <si>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</si>
  <si>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</si>
  <si>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</si>
  <si>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</si>
  <si>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</si>
  <si>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</si>
  <si>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</si>
  <si>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</si>
  <si>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</si>
  <si>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</si>
  <si>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</si>
  <si>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</si>
  <si>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</si>
  <si>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</si>
  <si>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</si>
  <si>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</si>
  <si>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</si>
  <si>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</si>
  <si>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</si>
  <si>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</si>
  <si>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</si>
  <si>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</si>
  <si>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</si>
  <si>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</si>
  <si>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</si>
  <si>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</si>
  <si>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</si>
  <si>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</si>
  <si>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</si>
  <si>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</si>
  <si>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</si>
  <si>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</si>
  <si>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</si>
  <si>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</si>
  <si>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</si>
  <si>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</si>
  <si>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</si>
  <si>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</si>
  <si>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</si>
  <si>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</si>
  <si>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</si>
  <si>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</si>
  <si>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</si>
  <si>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</si>
  <si>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</si>
  <si>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</si>
  <si>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</si>
  <si>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</si>
  <si>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</si>
  <si>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</si>
  <si>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</si>
  <si>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</si>
  <si>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</si>
  <si>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</si>
  <si>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</si>
  <si>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</si>
  <si>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</si>
  <si>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</si>
  <si>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</si>
  <si>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</si>
  <si>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</si>
  <si>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</si>
  <si>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</si>
  <si>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</si>
  <si>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</si>
  <si>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</si>
  <si>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</si>
  <si>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</si>
  <si>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</si>
  <si>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</si>
  <si>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</si>
  <si>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</si>
  <si>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</si>
  <si>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</si>
  <si>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</si>
  <si>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</si>
  <si>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</si>
  <si>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</si>
  <si>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</si>
  <si>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</si>
  <si>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</si>
  <si>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</si>
  <si>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</si>
  <si>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</si>
  <si>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</si>
  <si>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</si>
  <si>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</si>
  <si>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</si>
  <si>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</si>
  <si>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</si>
  <si>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</si>
  <si>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</si>
  <si>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</si>
  <si>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</si>
  <si>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</si>
  <si>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</si>
  <si>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</si>
  <si>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</si>
  <si>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</si>
  <si>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</si>
  <si>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</si>
  <si>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</si>
  <si>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</si>
  <si>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</si>
  <si>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</si>
  <si>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</si>
  <si>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</si>
  <si>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</si>
  <si>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</si>
  <si>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</si>
  <si>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</si>
  <si>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</si>
  <si>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</si>
  <si>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</si>
  <si>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</si>
  <si>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</si>
  <si>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</si>
  <si>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</si>
  <si>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</si>
  <si>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</si>
  <si>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</si>
  <si>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</si>
  <si>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</si>
  <si>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</si>
  <si>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</si>
  <si>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</si>
  <si>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</si>
  <si>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</si>
  <si>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</si>
  <si>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</si>
  <si>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</si>
  <si>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</si>
  <si>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</si>
  <si>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</si>
  <si>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</si>
  <si>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</si>
  <si>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</si>
  <si>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</si>
  <si>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</si>
  <si>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</si>
  <si>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</si>
  <si>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</si>
  <si>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</si>
  <si>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</si>
  <si>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</si>
  <si>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</si>
  <si>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</si>
  <si>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</si>
  <si>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</si>
  <si>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</si>
  <si>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</si>
  <si>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</si>
  <si>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</si>
  <si>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</si>
  <si>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</si>
  <si>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</si>
  <si>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</si>
  <si>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</si>
  <si>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</si>
  <si>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</si>
  <si>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</si>
  <si>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</si>
  <si>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</si>
  <si>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</si>
  <si>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</si>
  <si>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</si>
  <si>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</si>
  <si>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</si>
  <si>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</si>
  <si>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</si>
  <si>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</si>
  <si>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</si>
  <si>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</si>
  <si>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</si>
  <si>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</si>
  <si>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</si>
  <si>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</si>
  <si>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</si>
  <si>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</si>
  <si>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</si>
  <si>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</si>
  <si>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</si>
  <si>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</si>
  <si>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</si>
  <si>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</si>
  <si>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</si>
  <si>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</si>
  <si>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</si>
  <si>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</si>
  <si>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</si>
  <si>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</si>
  <si>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</si>
  <si>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</si>
  <si>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</si>
  <si>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</si>
  <si>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</si>
  <si>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</si>
  <si>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</si>
  <si>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</si>
  <si>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</si>
  <si>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</si>
  <si>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</si>
  <si>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</si>
  <si>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</si>
  <si>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</si>
  <si>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</si>
  <si>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</si>
  <si>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</si>
  <si>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</si>
  <si>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</si>
  <si>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</si>
  <si>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</si>
  <si>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</si>
  <si>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</si>
  <si>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</si>
  <si>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</si>
  <si>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</si>
  <si>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</si>
  <si>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</si>
  <si>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</si>
  <si>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</si>
  <si>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</si>
  <si>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</si>
  <si>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</si>
  <si>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</si>
  <si>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</si>
  <si>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</si>
  <si>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</si>
  <si>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</si>
  <si>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</si>
  <si>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</si>
  <si>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</si>
  <si>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</si>
  <si>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</si>
  <si>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</si>
  <si>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</si>
  <si>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</si>
  <si>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</si>
  <si>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</si>
  <si>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</si>
  <si>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</si>
  <si>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</si>
  <si>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</si>
  <si>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</si>
  <si>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</si>
  <si>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</si>
  <si>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</si>
  <si>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</si>
  <si>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</si>
  <si>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</si>
  <si>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</si>
  <si>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</si>
  <si>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</si>
  <si>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</si>
  <si>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</si>
  <si>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</si>
  <si>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</si>
  <si>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</si>
  <si>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</si>
  <si>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</si>
  <si>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</si>
  <si>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</si>
  <si>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</si>
  <si>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</si>
  <si>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</si>
  <si>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</si>
  <si>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</si>
  <si>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</si>
  <si>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</si>
  <si>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</si>
  <si>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</si>
  <si>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</si>
  <si>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</si>
  <si>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</si>
  <si>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</si>
  <si>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</si>
  <si>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</si>
  <si>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</si>
  <si>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</si>
  <si>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</si>
  <si>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</si>
  <si>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</si>
  <si>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</si>
  <si>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</si>
  <si>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</si>
  <si>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</si>
  <si>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</si>
  <si>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</si>
  <si>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</si>
  <si>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</si>
  <si>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</si>
  <si>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</si>
  <si>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</si>
  <si>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</si>
  <si>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</si>
  <si>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</si>
  <si>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</si>
  <si>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</si>
  <si>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</si>
  <si>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</si>
  <si>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</si>
  <si>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</si>
  <si>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</si>
  <si>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</si>
  <si>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</si>
  <si>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</si>
  <si>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</si>
  <si>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</si>
  <si>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</si>
  <si>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</si>
  <si>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</si>
  <si>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</si>
  <si>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</si>
  <si>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</si>
  <si>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</si>
  <si>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</si>
  <si>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</si>
  <si>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</si>
  <si>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</si>
  <si>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</si>
  <si>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</si>
  <si>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</si>
  <si>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</si>
  <si>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</si>
  <si>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</si>
  <si>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</si>
  <si>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</si>
  <si>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</si>
  <si>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</si>
  <si>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</si>
  <si>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</si>
  <si>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</si>
  <si>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</si>
  <si>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</si>
  <si>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</si>
  <si>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</si>
  <si>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</si>
  <si>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</si>
  <si>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</si>
  <si>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</si>
  <si>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</si>
  <si>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</si>
  <si>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</si>
  <si>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</si>
  <si>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</si>
  <si>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</si>
  <si>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</si>
  <si>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</si>
  <si>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</si>
  <si>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</si>
  <si>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</si>
  <si>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</si>
  <si>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</si>
  <si>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</si>
  <si>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</si>
  <si>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</si>
  <si>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</si>
  <si>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</si>
  <si>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</si>
  <si>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</si>
  <si>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</si>
  <si>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</si>
  <si>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</si>
  <si>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</si>
  <si>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</si>
  <si>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</si>
  <si>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</si>
  <si>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</si>
  <si>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</si>
  <si>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</si>
  <si>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</si>
  <si>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</si>
  <si>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</si>
  <si>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</si>
  <si>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</si>
  <si>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</si>
  <si>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</si>
  <si>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</si>
  <si>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</si>
  <si>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</si>
  <si>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</si>
  <si>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</si>
  <si>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</si>
  <si>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</si>
  <si>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</si>
  <si>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</si>
  <si>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</si>
  <si>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</si>
  <si>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</si>
  <si>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</si>
  <si>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</si>
  <si>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</si>
  <si>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</si>
  <si>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</si>
  <si>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</si>
  <si>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</si>
  <si>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</si>
  <si>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</si>
  <si>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</si>
  <si>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</si>
  <si>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</si>
  <si>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</si>
  <si>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</si>
  <si>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</si>
  <si>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</si>
  <si>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</si>
  <si>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</si>
  <si>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</si>
  <si>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</si>
  <si>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</si>
  <si>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</si>
  <si>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</si>
  <si>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</si>
  <si>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</si>
  <si>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</si>
  <si>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</si>
  <si>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</si>
  <si>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</si>
  <si>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</si>
  <si>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</si>
  <si>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</si>
  <si>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</si>
  <si>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</si>
  <si>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</si>
  <si>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</si>
  <si>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</si>
  <si>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</si>
  <si>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</si>
  <si>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</si>
  <si>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</si>
  <si>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</si>
  <si>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</si>
  <si>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</si>
  <si>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</si>
  <si>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</si>
  <si>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</si>
  <si>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</si>
  <si>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</si>
  <si>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</si>
  <si>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</si>
  <si>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</si>
  <si>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</si>
  <si>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</si>
  <si>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</si>
  <si>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</si>
  <si>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</si>
  <si>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</si>
  <si>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</si>
  <si>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</si>
  <si>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</si>
  <si>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</si>
  <si>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</si>
  <si>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</si>
  <si>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</si>
  <si>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</si>
  <si>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</si>
  <si>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</si>
  <si>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</si>
  <si>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</si>
  <si>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</si>
  <si>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</si>
  <si>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</si>
  <si>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</si>
  <si>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</si>
  <si>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</si>
  <si>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</si>
  <si>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</si>
  <si>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</si>
  <si>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</si>
  <si>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</si>
  <si>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</si>
  <si>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</si>
  <si>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</si>
  <si>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</si>
  <si>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</si>
  <si>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</si>
  <si>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</si>
  <si>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</si>
  <si>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</si>
  <si>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</si>
  <si>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</si>
  <si>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</si>
  <si>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</si>
  <si>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</si>
  <si>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</si>
  <si>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</si>
  <si>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</si>
  <si>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</si>
  <si>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</si>
  <si>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</si>
  <si>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</si>
  <si>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</si>
  <si>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</si>
  <si>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</si>
  <si>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</si>
  <si>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</si>
  <si>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</si>
  <si>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</si>
  <si>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</si>
  <si>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</si>
  <si>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</si>
  <si>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</si>
  <si>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</si>
  <si>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</si>
  <si>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</si>
  <si>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</si>
  <si>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</si>
  <si>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</si>
  <si>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</si>
  <si>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</si>
  <si>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</si>
  <si>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</si>
  <si>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</si>
  <si>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</si>
  <si>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</si>
  <si>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</si>
  <si>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</si>
  <si>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</si>
  <si>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</si>
  <si>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</si>
  <si>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</si>
  <si>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</si>
  <si>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</si>
  <si>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</si>
  <si>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</si>
  <si>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</si>
  <si>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</si>
  <si>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</si>
  <si>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</si>
  <si>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</si>
  <si>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</si>
  <si>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</si>
  <si>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</si>
  <si>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</si>
  <si>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</si>
  <si>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</si>
  <si>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</si>
  <si>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</si>
  <si>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</si>
  <si>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</si>
  <si>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</si>
  <si>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</si>
  <si>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</si>
  <si>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</si>
  <si>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</si>
  <si>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</si>
  <si>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</si>
  <si>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</si>
  <si>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</si>
  <si>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</si>
  <si>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</si>
  <si>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</si>
  <si>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</si>
  <si>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</si>
  <si>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</si>
  <si>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</si>
  <si>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</si>
  <si>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</si>
  <si>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</si>
  <si>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</si>
  <si>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</si>
  <si>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</si>
  <si>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</si>
  <si>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</si>
  <si>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</si>
  <si>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</si>
  <si>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</si>
  <si>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</si>
  <si>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</si>
  <si>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</si>
  <si>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</si>
  <si>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</si>
  <si>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</si>
  <si>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</si>
  <si>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</si>
  <si>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</si>
  <si>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</si>
  <si>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</si>
  <si>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</si>
  <si>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</si>
  <si>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</si>
  <si>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</si>
  <si>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</si>
  <si>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</si>
  <si>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</si>
  <si>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</si>
  <si>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</si>
  <si>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</si>
  <si>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</si>
  <si>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</si>
  <si>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</si>
  <si>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</si>
  <si>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</si>
  <si>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</si>
  <si>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</si>
  <si>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</si>
  <si>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</si>
  <si>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</si>
  <si>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</si>
  <si>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</si>
  <si>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</si>
  <si>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</si>
  <si>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</si>
  <si>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</si>
  <si>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</si>
  <si>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</si>
  <si>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</si>
  <si>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</si>
  <si>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</si>
  <si>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</si>
  <si>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</si>
  <si>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</si>
  <si>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</si>
  <si>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</si>
  <si>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</si>
  <si>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</si>
  <si>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</si>
  <si>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</si>
  <si>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</si>
  <si>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</si>
  <si>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</si>
  <si>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</si>
  <si>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</si>
  <si>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</si>
  <si>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</si>
  <si>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</si>
  <si>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</si>
  <si>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</si>
  <si>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</si>
  <si>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</si>
  <si>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</si>
  <si>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</si>
  <si>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</si>
  <si>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</si>
  <si>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</si>
  <si>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</si>
  <si>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</si>
  <si>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</si>
  <si>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</si>
  <si>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</si>
  <si>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</si>
  <si>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</si>
  <si>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</si>
  <si>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</si>
  <si>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</si>
  <si>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</si>
  <si>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</si>
  <si>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</si>
  <si>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</si>
  <si>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</si>
  <si>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</si>
  <si>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</si>
  <si>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</si>
  <si>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</si>
  <si>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</si>
  <si>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</si>
  <si>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</si>
  <si>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</si>
  <si>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</si>
  <si>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</si>
  <si>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</si>
  <si>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</si>
  <si>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</si>
  <si>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</si>
  <si>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</si>
  <si>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</si>
  <si>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</si>
  <si>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</si>
  <si>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</si>
  <si>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</si>
  <si>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</si>
  <si>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</si>
  <si>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</si>
  <si>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</si>
  <si>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</si>
  <si>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</si>
  <si>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</si>
  <si>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</si>
  <si>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</si>
  <si>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</si>
  <si>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</si>
  <si>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</si>
  <si>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</si>
  <si>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</si>
  <si>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</si>
  <si>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</si>
  <si>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</si>
  <si>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</si>
  <si>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</si>
  <si>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</si>
  <si>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</si>
  <si>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</si>
  <si>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</si>
  <si>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</si>
  <si>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</si>
  <si>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</si>
  <si>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</si>
  <si>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</si>
  <si>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</si>
  <si>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</si>
  <si>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</si>
  <si>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</si>
  <si>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</si>
  <si>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</si>
  <si>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</si>
  <si>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</si>
  <si>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</si>
  <si>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</si>
  <si>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</si>
  <si>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</si>
  <si>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</si>
  <si>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</si>
  <si>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</si>
  <si>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</si>
  <si>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</si>
  <si>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</si>
  <si>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</si>
  <si>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</si>
  <si>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</si>
  <si>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</si>
  <si>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</si>
  <si>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</si>
  <si>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</si>
  <si>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</si>
  <si>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</si>
  <si>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</si>
  <si>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</si>
  <si>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</si>
  <si>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</si>
  <si>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</si>
  <si>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</si>
  <si>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</si>
  <si>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</si>
  <si>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</si>
  <si>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</si>
  <si>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</si>
  <si>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</si>
  <si>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</si>
  <si>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</si>
  <si>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</si>
  <si>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</si>
  <si>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</si>
  <si>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</si>
  <si>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</si>
  <si>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</si>
  <si>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</si>
  <si>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</si>
  <si>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</si>
  <si>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</si>
  <si>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</si>
  <si>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</si>
  <si>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</si>
  <si>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</si>
  <si>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</si>
  <si>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</si>
  <si>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</si>
  <si>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</si>
  <si>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</si>
  <si>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</si>
  <si>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</si>
  <si>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</si>
  <si>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</si>
  <si>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</si>
  <si>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</si>
  <si>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</si>
  <si>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</si>
  <si>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</si>
  <si>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</si>
  <si>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</si>
  <si>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</si>
  <si>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</si>
  <si>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</si>
  <si>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</si>
  <si>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</si>
  <si>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</si>
  <si>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</si>
  <si>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</si>
  <si>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</si>
  <si>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</si>
  <si>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</si>
  <si>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</si>
  <si>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</si>
  <si>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</si>
  <si>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</si>
  <si>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</si>
  <si>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</si>
  <si>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</si>
  <si>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</si>
  <si>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</si>
  <si>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</si>
  <si>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</si>
  <si>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</si>
  <si>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</si>
  <si>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</si>
  <si>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</si>
  <si>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</si>
  <si>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</si>
  <si>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</si>
  <si>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</si>
  <si>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</si>
  <si>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</si>
  <si>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</si>
  <si>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</si>
  <si>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</si>
  <si>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</si>
  <si>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</si>
  <si>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</si>
  <si>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</si>
  <si>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</si>
  <si>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</si>
  <si>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</si>
  <si>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</si>
  <si>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</si>
  <si>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</si>
  <si>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</si>
  <si>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</si>
  <si>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</si>
  <si>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</si>
  <si>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</si>
  <si>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</si>
  <si>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</si>
  <si>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</si>
  <si>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</si>
  <si>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</si>
  <si>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</si>
  <si>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</si>
  <si>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</si>
  <si>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</si>
  <si>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</si>
  <si>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</si>
  <si>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</si>
  <si>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</si>
  <si>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</si>
  <si>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</si>
  <si>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</si>
  <si>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</si>
  <si>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</si>
  <si>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</si>
  <si>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</si>
  <si>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</si>
  <si>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</si>
  <si>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</si>
  <si>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</si>
  <si>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</si>
  <si>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</si>
  <si>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</si>
  <si>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</si>
  <si>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</si>
  <si>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</si>
  <si>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</si>
  <si>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</si>
  <si>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</si>
  <si>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</si>
  <si>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</si>
  <si>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</si>
  <si>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</si>
  <si>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</si>
  <si>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</si>
  <si>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</si>
  <si>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</si>
  <si>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</si>
  <si>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</si>
  <si>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</si>
  <si>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</si>
  <si>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</si>
  <si>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</si>
  <si>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</si>
  <si>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</si>
  <si>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</si>
  <si>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</si>
  <si>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</si>
  <si>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</si>
  <si>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</si>
  <si>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</si>
  <si>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</si>
  <si>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</si>
  <si>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</si>
  <si>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</si>
  <si>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</si>
  <si>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</si>
  <si>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</si>
  <si>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</si>
  <si>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</si>
  <si>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</si>
  <si>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</si>
  <si>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</si>
  <si>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</si>
  <si>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</si>
  <si>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</si>
  <si>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</si>
  <si>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</si>
  <si>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</si>
  <si>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</si>
  <si>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</si>
  <si>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</si>
  <si>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</si>
  <si>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</si>
  <si>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</si>
  <si>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</si>
  <si>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</si>
  <si>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</si>
  <si>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</si>
  <si>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</si>
  <si>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</si>
  <si>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</si>
  <si>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</si>
  <si>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</si>
  <si>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</si>
  <si>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</si>
  <si>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</si>
  <si>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</si>
  <si>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</si>
  <si>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</si>
  <si>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</si>
  <si>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</si>
  <si>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</si>
  <si>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</si>
  <si>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</si>
  <si>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</si>
  <si>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</si>
  <si>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</si>
  <si>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</si>
  <si>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</si>
  <si>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</si>
  <si>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</si>
  <si>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</si>
  <si>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</si>
  <si>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</si>
  <si>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</si>
  <si>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</si>
  <si>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</si>
  <si>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</si>
  <si>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</si>
  <si>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</si>
  <si>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</si>
  <si>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</si>
  <si>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</si>
  <si>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</si>
  <si>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</si>
  <si>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</si>
  <si>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</si>
  <si>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</si>
  <si>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</si>
  <si>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</si>
  <si>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</si>
  <si>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</si>
  <si>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</si>
  <si>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</si>
  <si>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</si>
  <si>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</si>
  <si>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</si>
  <si>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</si>
  <si>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</si>
  <si>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</si>
  <si>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</si>
  <si>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</si>
  <si>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</si>
  <si>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</si>
  <si>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</si>
  <si>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</si>
  <si>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</si>
  <si>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</si>
  <si>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</si>
  <si>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</si>
  <si>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</si>
  <si>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</si>
  <si>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</si>
  <si>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</si>
  <si>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</si>
  <si>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</si>
  <si>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</si>
  <si>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</si>
  <si>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</si>
  <si>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</si>
  <si>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</si>
  <si>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</si>
  <si>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</si>
  <si>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</si>
  <si>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</si>
  <si>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</si>
  <si>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</si>
  <si>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</si>
  <si>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</si>
  <si>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</si>
  <si>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</si>
  <si>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</si>
  <si>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</si>
  <si>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</si>
  <si>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</si>
  <si>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</si>
  <si>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</si>
  <si>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</si>
  <si>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</si>
  <si>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</si>
  <si>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</si>
  <si>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</si>
  <si>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</si>
  <si>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</si>
  <si>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</si>
  <si>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</si>
  <si>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</si>
  <si>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</si>
  <si>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</si>
  <si>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</si>
  <si>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</si>
  <si>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</si>
  <si>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</si>
  <si>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</si>
  <si>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</si>
  <si>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</si>
  <si>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</si>
  <si>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</si>
  <si>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</si>
  <si>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</si>
  <si>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</si>
  <si>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</si>
  <si>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</si>
  <si>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</si>
  <si>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</si>
  <si>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</si>
  <si>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</si>
  <si>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</si>
  <si>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</si>
  <si>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</si>
  <si>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</si>
  <si>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</si>
  <si>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</si>
  <si>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</si>
  <si>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</si>
  <si>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</si>
  <si>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</si>
  <si>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</si>
  <si>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</si>
  <si>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</si>
  <si>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</si>
  <si>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</si>
  <si>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</si>
  <si>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</si>
  <si>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</si>
  <si>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</si>
  <si>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</si>
  <si>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</si>
  <si>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</si>
  <si>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</si>
  <si>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</si>
  <si>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</si>
  <si>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</si>
  <si>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</si>
  <si>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</si>
  <si>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</si>
  <si>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</si>
  <si>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</si>
  <si>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</si>
  <si>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</si>
  <si>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</si>
  <si>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</si>
  <si>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</si>
  <si>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</si>
  <si>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</si>
  <si>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</si>
  <si>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</si>
  <si>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</si>
  <si>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</si>
  <si>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</si>
  <si>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</si>
  <si>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</si>
  <si>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</si>
  <si>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</si>
  <si>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</si>
  <si>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</si>
  <si>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</si>
  <si>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</si>
  <si>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</si>
  <si>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</si>
  <si>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</si>
  <si>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</si>
  <si>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</si>
  <si>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</si>
  <si>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</si>
  <si>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</si>
  <si>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</si>
  <si>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</si>
  <si>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</si>
  <si>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</si>
  <si>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</si>
  <si>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</si>
  <si>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</si>
  <si>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</si>
  <si>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</si>
  <si>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</si>
  <si>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</si>
  <si>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</si>
  <si>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</si>
  <si>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</si>
  <si>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</si>
  <si>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</si>
  <si>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</si>
  <si>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</si>
  <si>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</si>
  <si>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</si>
  <si>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</si>
  <si>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</si>
  <si>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</si>
  <si>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</si>
  <si>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</si>
  <si>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</si>
  <si>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</si>
  <si>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</si>
  <si>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</si>
  <si>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</si>
  <si>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</si>
  <si>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</si>
  <si>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</si>
  <si>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</si>
  <si>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</si>
  <si>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</si>
  <si>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</si>
  <si>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</si>
  <si>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</si>
  <si>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</si>
  <si>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</si>
  <si>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</si>
  <si>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</si>
  <si>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</si>
  <si>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</si>
  <si>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</si>
  <si>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</si>
  <si>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</si>
  <si>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</si>
  <si>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</si>
  <si>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</si>
  <si>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</si>
  <si>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</si>
  <si>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</si>
  <si>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</si>
  <si>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</si>
  <si>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</si>
  <si>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</si>
  <si>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</si>
  <si>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</si>
  <si>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</si>
  <si>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</si>
  <si>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</si>
  <si>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</si>
  <si>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</si>
  <si>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</si>
  <si>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</si>
  <si>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</si>
  <si>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</si>
  <si>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</si>
  <si>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</si>
  <si>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</si>
  <si>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</si>
  <si>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</si>
  <si>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</si>
  <si>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</si>
  <si>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</si>
  <si>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</si>
  <si>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</si>
  <si>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</si>
  <si>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</si>
  <si>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</si>
  <si>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</si>
  <si>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</si>
  <si>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</si>
  <si>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</si>
  <si>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</si>
  <si>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</si>
  <si>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</si>
  <si>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</si>
  <si>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</si>
  <si>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</si>
  <si>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</si>
  <si>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</si>
  <si>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</si>
  <si>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</si>
  <si>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</si>
  <si>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</si>
  <si>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</si>
  <si>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</si>
  <si>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</si>
  <si>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</si>
  <si>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</si>
  <si>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</si>
  <si>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</si>
  <si>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</si>
  <si>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</si>
  <si>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</si>
  <si>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</si>
  <si>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</si>
  <si>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</si>
  <si>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</si>
  <si>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</si>
  <si>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</si>
  <si>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</si>
  <si>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</si>
  <si>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</si>
  <si>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</si>
  <si>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</si>
  <si>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</si>
  <si>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</si>
  <si>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</si>
  <si>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</si>
  <si>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</si>
  <si>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</si>
  <si>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</si>
  <si>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</si>
  <si>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</si>
  <si>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</si>
  <si>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</si>
  <si>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</si>
  <si>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</si>
  <si>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</si>
  <si>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</si>
  <si>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</si>
  <si>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</si>
  <si>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</si>
  <si>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</si>
  <si>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</si>
  <si>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</si>
  <si>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</si>
  <si>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</si>
  <si>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</si>
  <si>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</si>
  <si>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</si>
  <si>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</si>
  <si>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</si>
  <si>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</si>
  <si>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</si>
  <si>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</si>
  <si>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</si>
  <si>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</si>
  <si>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</si>
  <si>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</si>
  <si>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</si>
  <si>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</si>
  <si>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</si>
  <si>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</si>
  <si>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</si>
  <si>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</si>
  <si>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</si>
  <si>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</si>
  <si>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</si>
  <si>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</si>
  <si>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</si>
  <si>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</si>
  <si>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</si>
  <si>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</si>
  <si>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</si>
  <si>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</si>
  <si>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</si>
  <si>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</si>
  <si>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</si>
  <si>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</si>
  <si>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</si>
  <si>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</si>
  <si>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</si>
  <si>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</si>
  <si>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</si>
  <si>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</si>
  <si>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</si>
  <si>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</si>
  <si>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</si>
  <si>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</si>
  <si>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</si>
  <si>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</si>
  <si>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</si>
  <si>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</si>
  <si>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</si>
  <si>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</si>
  <si>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</si>
  <si>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</si>
  <si>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</si>
  <si>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</si>
  <si>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</si>
  <si>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</si>
  <si>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</si>
  <si>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</si>
  <si>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</si>
  <si>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</si>
  <si>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</si>
  <si>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</si>
  <si>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</si>
  <si>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</si>
  <si>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</si>
  <si>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</si>
  <si>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</si>
  <si>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</si>
  <si>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</si>
  <si>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</si>
  <si>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</si>
  <si>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</si>
  <si>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</si>
  <si>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</si>
  <si>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</si>
  <si>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</si>
  <si>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</si>
  <si>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</si>
  <si>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</si>
  <si>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</si>
  <si>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</si>
  <si>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</si>
  <si>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</si>
  <si>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</si>
  <si>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</si>
  <si>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</si>
  <si>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</si>
  <si>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</si>
  <si>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</si>
  <si>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</si>
  <si>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</si>
  <si>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</si>
  <si>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</si>
  <si>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</si>
  <si>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</si>
  <si>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</si>
  <si>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</si>
  <si>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</si>
  <si>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</si>
  <si>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</si>
  <si>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</si>
  <si>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</si>
  <si>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</si>
  <si>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</si>
  <si>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</si>
  <si>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</si>
  <si>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</si>
  <si>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</si>
  <si>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</si>
  <si>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</si>
  <si>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</si>
  <si>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</si>
  <si>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</si>
  <si>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</si>
  <si>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</si>
  <si>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</si>
  <si>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</si>
  <si>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</si>
  <si>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</si>
  <si>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</si>
  <si>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</si>
  <si>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</si>
  <si>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</si>
  <si>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</si>
  <si>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</si>
  <si>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</si>
  <si>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</si>
  <si>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</si>
  <si>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</si>
  <si>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</si>
  <si>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</si>
  <si>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</si>
  <si>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</si>
  <si>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</si>
  <si>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</si>
  <si>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</si>
  <si>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</si>
  <si>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</si>
  <si>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</si>
  <si>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</si>
  <si>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</si>
  <si>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</si>
  <si>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</si>
  <si>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</si>
  <si>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</si>
  <si>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</si>
  <si>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</si>
  <si>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</si>
  <si>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</si>
  <si>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</si>
  <si>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</si>
  <si>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</si>
  <si>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</si>
  <si>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</si>
  <si>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</si>
  <si>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</si>
  <si>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</si>
  <si>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</si>
  <si>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</si>
  <si>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</si>
  <si>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</si>
  <si>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</si>
  <si>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</si>
  <si>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</si>
  <si>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</si>
  <si>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</si>
  <si>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</si>
  <si>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</si>
  <si>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</si>
  <si>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</si>
  <si>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</si>
  <si>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</si>
  <si>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</si>
  <si>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</si>
  <si>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</si>
  <si>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</si>
  <si>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</si>
  <si>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</si>
  <si>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</si>
  <si>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</si>
  <si>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</si>
  <si>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</si>
  <si>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</si>
  <si>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</si>
  <si>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</si>
  <si>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</si>
  <si>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</si>
  <si>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</si>
  <si>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</si>
  <si>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</si>
  <si>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</si>
  <si>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</si>
  <si>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</si>
  <si>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</si>
  <si>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</si>
  <si>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</si>
  <si>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</si>
  <si>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</si>
  <si>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</si>
  <si>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</si>
  <si>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</si>
  <si>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</si>
  <si>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</si>
  <si>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</si>
  <si>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</si>
  <si>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</si>
  <si>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</si>
  <si>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</si>
  <si>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</si>
  <si>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</si>
  <si>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</si>
  <si>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</si>
  <si>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</si>
  <si>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</si>
  <si>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</si>
  <si>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</si>
  <si>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</si>
  <si>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</si>
  <si>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</si>
  <si>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</si>
  <si>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</si>
  <si>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</si>
  <si>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</si>
  <si>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</si>
  <si>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</si>
  <si>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</si>
  <si>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</si>
  <si>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</si>
  <si>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</si>
  <si>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</si>
  <si>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</si>
  <si>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</si>
  <si>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</si>
  <si>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</si>
  <si>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</si>
  <si>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</si>
  <si>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</si>
  <si>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</si>
  <si>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</si>
  <si>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</si>
  <si>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</si>
  <si>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</si>
  <si>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</si>
  <si>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</si>
  <si>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</si>
  <si>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</si>
  <si>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</si>
  <si>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</si>
  <si>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</si>
  <si>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</si>
  <si>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</si>
  <si>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</si>
  <si>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</si>
  <si>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</si>
  <si>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</si>
  <si>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</si>
  <si>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</si>
  <si>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</si>
  <si>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</si>
  <si>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</si>
  <si>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</si>
  <si>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</si>
  <si>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</si>
  <si>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</si>
  <si>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</si>
  <si>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</si>
  <si>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</si>
  <si>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</si>
  <si>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</si>
  <si>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</si>
  <si>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</si>
  <si>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</si>
  <si>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</si>
  <si>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</si>
  <si>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</si>
  <si>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</si>
  <si>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</si>
  <si>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</si>
  <si>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</si>
  <si>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</si>
  <si>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</si>
  <si>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</si>
  <si>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</si>
  <si>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</si>
  <si>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</si>
  <si>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</si>
  <si>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</si>
  <si>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</si>
  <si>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</si>
  <si>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</si>
  <si>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</si>
  <si>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</si>
  <si>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</si>
  <si>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</si>
  <si>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</si>
  <si>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</si>
  <si>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</si>
  <si>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</si>
  <si>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</si>
  <si>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</si>
  <si>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</si>
  <si>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</si>
  <si>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</si>
  <si>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</si>
  <si>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</si>
  <si>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</si>
  <si>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</si>
  <si>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</si>
  <si>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</si>
  <si>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</si>
  <si>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</si>
  <si>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</si>
  <si>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</si>
  <si>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</si>
  <si>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</si>
  <si>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</si>
  <si>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</si>
  <si>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</si>
  <si>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</si>
  <si>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</si>
  <si>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</si>
  <si>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</si>
  <si>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</si>
  <si>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</si>
  <si>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</si>
  <si>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</si>
  <si>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</si>
  <si>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</si>
  <si>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</si>
  <si>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</si>
  <si>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</si>
  <si>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</si>
  <si>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</si>
  <si>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</si>
  <si>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</si>
  <si>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</si>
  <si>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</si>
  <si>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</si>
  <si>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</si>
  <si>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</si>
  <si>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</si>
  <si>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</si>
  <si>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</si>
  <si>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</si>
  <si>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</si>
  <si>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</si>
  <si>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</si>
  <si>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</si>
  <si>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</si>
  <si>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</si>
  <si>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</si>
  <si>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</si>
  <si>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</si>
  <si>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</si>
  <si>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</si>
  <si>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</si>
  <si>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</si>
  <si>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</si>
  <si>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</si>
  <si>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</si>
  <si>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</si>
  <si>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</si>
  <si>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</si>
  <si>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</si>
  <si>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</si>
  <si>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</si>
  <si>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</si>
  <si>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</si>
  <si>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</si>
  <si>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</si>
  <si>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</si>
  <si>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</si>
  <si>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</si>
  <si>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</si>
  <si>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</si>
  <si>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</si>
  <si>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</si>
  <si>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</si>
  <si>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</si>
  <si>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</si>
  <si>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</si>
  <si>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</si>
  <si>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</si>
  <si>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</si>
  <si>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</si>
  <si>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</si>
  <si>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</si>
  <si>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</si>
  <si>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</si>
  <si>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</si>
  <si>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</si>
  <si>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</si>
  <si>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</si>
  <si>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</si>
  <si>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</si>
  <si>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</si>
  <si>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</si>
  <si>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</si>
  <si>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</si>
  <si>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</si>
  <si>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</si>
  <si>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</si>
  <si>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</si>
  <si>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</si>
  <si>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</si>
  <si>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</si>
  <si>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</si>
  <si>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</si>
  <si>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</si>
  <si>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</si>
  <si>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</si>
  <si>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</si>
  <si>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</si>
  <si>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</si>
  <si>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</si>
  <si>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</si>
  <si>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</si>
  <si>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</si>
  <si>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</si>
  <si>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</si>
  <si>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</si>
  <si>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</si>
  <si>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</si>
  <si>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</si>
  <si>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</si>
  <si>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</si>
  <si>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</si>
  <si>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</si>
  <si>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</si>
  <si>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</si>
  <si>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</si>
  <si>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</si>
  <si>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</si>
  <si>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</si>
  <si>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</si>
  <si>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</si>
  <si>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</si>
  <si>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</si>
  <si>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</si>
  <si>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</si>
  <si>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</si>
  <si>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</si>
  <si>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</si>
  <si>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</si>
  <si>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</si>
  <si>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</si>
  <si>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</si>
  <si>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</si>
  <si>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</si>
  <si>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</si>
  <si>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</si>
  <si>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</si>
  <si>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</si>
  <si>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</si>
  <si>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</si>
  <si>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</si>
  <si>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</si>
  <si>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</si>
  <si>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</si>
  <si>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</si>
  <si>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</si>
  <si>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</si>
  <si>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</si>
  <si>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</si>
  <si>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</si>
  <si>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</si>
  <si>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</si>
  <si>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</si>
  <si>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</si>
  <si>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</si>
  <si>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</si>
  <si>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</si>
  <si>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</si>
  <si>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</si>
  <si>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</si>
  <si>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</si>
  <si>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</si>
  <si>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</si>
  <si>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</si>
  <si>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</si>
  <si>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</si>
  <si>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</si>
  <si>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</si>
  <si>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</si>
  <si>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</si>
  <si>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</si>
  <si>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</si>
  <si>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</si>
  <si>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</si>
  <si>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</si>
  <si>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</si>
  <si>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</si>
  <si>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</si>
  <si>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</si>
  <si>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</si>
  <si>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</si>
  <si>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</si>
  <si>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</si>
  <si>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</si>
  <si>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</si>
  <si>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</si>
  <si>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</si>
  <si>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</si>
  <si>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</si>
  <si>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</si>
  <si>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</si>
  <si>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</si>
  <si>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</si>
  <si>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</si>
  <si>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</si>
  <si>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</si>
  <si>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</si>
  <si>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</si>
  <si>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</si>
  <si>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</si>
  <si>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</si>
  <si>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</si>
  <si>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</si>
  <si>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</si>
  <si>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</si>
  <si>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</si>
  <si>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</si>
  <si>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</si>
  <si>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</si>
  <si>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</si>
  <si>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</si>
  <si>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</si>
  <si>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</si>
  <si>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</si>
  <si>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</si>
  <si>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</si>
  <si>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</si>
  <si>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</si>
  <si>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</si>
  <si>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</si>
  <si>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</si>
  <si>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</si>
  <si>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</si>
  <si>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</si>
  <si>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</si>
  <si>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</si>
  <si>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</si>
  <si>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</si>
  <si>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</si>
  <si>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</si>
  <si>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</si>
  <si>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</si>
  <si>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</si>
  <si>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</si>
  <si>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</si>
  <si>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</si>
  <si>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</si>
  <si>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</si>
  <si>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</si>
  <si>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</si>
  <si>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</si>
  <si>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</si>
  <si>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</si>
  <si>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</si>
  <si>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</si>
  <si>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</si>
  <si>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</si>
  <si>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</si>
  <si>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</si>
  <si>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</si>
  <si>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</si>
  <si>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</si>
  <si>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</si>
  <si>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</si>
  <si>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</si>
  <si>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</si>
  <si>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</si>
  <si>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</si>
  <si>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</si>
  <si>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</si>
  <si>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</si>
  <si>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</si>
  <si>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</si>
  <si>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</si>
  <si>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</si>
  <si>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</si>
  <si>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</si>
  <si>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</si>
  <si>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</si>
  <si>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</si>
  <si>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</si>
  <si>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</si>
  <si>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</si>
  <si>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</si>
  <si>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</si>
  <si>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</si>
  <si>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</si>
  <si>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</si>
  <si>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</si>
  <si>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</si>
  <si>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</si>
  <si>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</si>
  <si>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</si>
  <si>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</si>
  <si>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</si>
  <si>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</si>
  <si>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</si>
  <si>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</si>
  <si>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</si>
  <si>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</si>
  <si>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</si>
  <si>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</si>
  <si>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</si>
  <si>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</si>
  <si>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</si>
  <si>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</si>
  <si>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</si>
  <si>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</si>
  <si>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</si>
  <si>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</si>
  <si>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</si>
  <si>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</si>
  <si>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</si>
  <si>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</si>
  <si>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</si>
  <si>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</si>
  <si>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</si>
  <si>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</si>
  <si>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</si>
  <si>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</si>
  <si>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</si>
  <si>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</si>
  <si>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</si>
  <si>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</si>
  <si>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</si>
  <si>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</si>
  <si>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</si>
  <si>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</si>
  <si>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</si>
  <si>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</si>
  <si>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</si>
  <si>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</si>
  <si>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</si>
  <si>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</si>
  <si>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</si>
  <si>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</si>
  <si>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</si>
  <si>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</si>
  <si>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</si>
  <si>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</si>
  <si>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</si>
  <si>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</si>
  <si>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</si>
  <si>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</si>
  <si>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</si>
  <si>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</si>
  <si>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</si>
  <si>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</si>
  <si>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</si>
  <si>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</si>
  <si>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</si>
  <si>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</si>
  <si>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</si>
  <si>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</si>
  <si>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</si>
  <si>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</si>
  <si>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</si>
  <si>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</si>
  <si>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</si>
  <si>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</si>
  <si>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</si>
  <si>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</si>
  <si>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</si>
  <si>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</si>
  <si>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</si>
  <si>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</si>
  <si>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</si>
  <si>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</si>
  <si>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</si>
  <si>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</si>
  <si>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</si>
  <si>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</si>
  <si>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</si>
  <si>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</si>
  <si>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</si>
  <si>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</si>
  <si>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</si>
  <si>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</si>
  <si>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</si>
  <si>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</si>
  <si>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</si>
  <si>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</si>
  <si>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</si>
  <si>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</si>
  <si>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</si>
  <si>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</si>
  <si>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</si>
  <si>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</si>
  <si>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</si>
  <si>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</si>
  <si>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</si>
  <si>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</si>
  <si>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</si>
  <si>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</si>
  <si>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</si>
  <si>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</si>
  <si>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</si>
  <si>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</si>
  <si>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</si>
  <si>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</si>
  <si>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</si>
  <si>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</si>
  <si>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</si>
  <si>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</si>
  <si>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</si>
  <si>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</si>
  <si>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</si>
  <si>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</si>
  <si>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</si>
  <si>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</si>
  <si>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</si>
  <si>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</si>
  <si>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</si>
  <si>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</si>
  <si>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</si>
  <si>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</si>
  <si>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</si>
  <si>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</si>
  <si>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</si>
  <si>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</si>
  <si>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</si>
  <si>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</si>
  <si>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</si>
  <si>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</si>
  <si>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</si>
  <si>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</si>
  <si>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</si>
  <si>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</si>
  <si>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</si>
  <si>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</si>
  <si>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</si>
  <si>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</si>
  <si>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</si>
  <si>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</si>
  <si>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</si>
  <si>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</si>
  <si>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</si>
  <si>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</si>
  <si>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</si>
  <si>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</si>
  <si>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</si>
  <si>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</si>
  <si>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</si>
  <si>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</si>
  <si>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</si>
  <si>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</si>
  <si>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</si>
  <si>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</si>
  <si>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</si>
  <si>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</si>
  <si>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</si>
  <si>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</si>
  <si>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</si>
  <si>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</si>
  <si>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</si>
  <si>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</si>
  <si>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</si>
  <si>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</si>
  <si>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</si>
  <si>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</si>
  <si>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</si>
  <si>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</si>
  <si>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</si>
  <si>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</si>
  <si>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</si>
  <si>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</si>
  <si>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</si>
  <si>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</si>
  <si>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</si>
  <si>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</si>
  <si>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</si>
  <si>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</si>
  <si>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</si>
  <si>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</si>
  <si>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</si>
  <si>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</si>
  <si>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</si>
  <si>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</si>
  <si>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</si>
  <si>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</si>
  <si>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</si>
  <si>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</si>
  <si>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</si>
  <si>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</si>
  <si>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</si>
  <si>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</si>
  <si>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</si>
  <si>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</si>
  <si>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</si>
  <si>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</si>
  <si>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</si>
  <si>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</si>
  <si>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</si>
  <si>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</si>
  <si>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</si>
  <si>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</si>
  <si>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</si>
  <si>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</si>
  <si>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</si>
  <si>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</si>
  <si>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</si>
  <si>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</si>
  <si>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</si>
  <si>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</si>
  <si>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</si>
  <si>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</si>
  <si>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</si>
  <si>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</si>
  <si>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</si>
  <si>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</si>
  <si>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</si>
  <si>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</si>
  <si>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</si>
  <si>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</si>
  <si>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</si>
  <si>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</si>
  <si>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</si>
  <si>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</si>
  <si>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</si>
  <si>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</si>
  <si>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</si>
  <si>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</si>
  <si>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</si>
  <si>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</si>
  <si>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</si>
  <si>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</si>
  <si>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</si>
  <si>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</si>
  <si>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</si>
  <si>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</si>
  <si>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</si>
  <si>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</si>
  <si>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</si>
  <si>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</si>
  <si>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</si>
  <si>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</si>
  <si>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</si>
  <si>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</si>
  <si>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</si>
  <si>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</si>
  <si>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</si>
  <si>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</si>
  <si>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</si>
  <si>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</si>
  <si>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</si>
  <si>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</si>
  <si>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</si>
  <si>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</si>
  <si>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</si>
  <si>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</si>
  <si>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</si>
  <si>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</si>
  <si>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</si>
  <si>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</si>
  <si>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</si>
  <si>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</si>
  <si>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</si>
  <si>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</si>
  <si>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</si>
  <si>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</si>
  <si>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</si>
  <si>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</si>
  <si>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</si>
  <si>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</si>
  <si>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</si>
  <si>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</si>
  <si>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</si>
  <si>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</si>
  <si>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</si>
  <si>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</si>
  <si>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</si>
  <si>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</si>
  <si>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</si>
  <si>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</si>
  <si>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</si>
  <si>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</si>
  <si>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</si>
  <si>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</si>
  <si>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</si>
  <si>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</si>
  <si>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</si>
  <si>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</si>
  <si>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</si>
  <si>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</si>
  <si>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</si>
  <si>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</si>
  <si>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</si>
  <si>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</si>
  <si>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</si>
  <si>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</si>
  <si>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</si>
  <si>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</si>
  <si>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</si>
  <si>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</si>
  <si>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</si>
  <si>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</si>
  <si>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</si>
  <si>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</si>
  <si>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</si>
  <si>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</si>
  <si>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</si>
  <si>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</si>
  <si>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</si>
  <si>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</si>
  <si>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</si>
  <si>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</si>
  <si>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</si>
  <si>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</si>
  <si>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</si>
  <si>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</si>
  <si>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</si>
  <si>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</si>
  <si>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</si>
  <si>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</si>
  <si>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</si>
  <si>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</si>
  <si>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</si>
  <si>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</si>
  <si>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</si>
  <si>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</si>
  <si>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</si>
  <si>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</si>
  <si>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</si>
  <si>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</si>
  <si>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</si>
  <si>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</si>
  <si>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</si>
  <si>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</si>
  <si>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</si>
  <si>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</si>
  <si>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</si>
  <si>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</si>
  <si>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</si>
  <si>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</si>
  <si>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</si>
  <si>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</si>
  <si>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</si>
  <si>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</si>
  <si>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</si>
  <si>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</si>
  <si>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</si>
  <si>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</si>
  <si>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</si>
  <si>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</si>
  <si>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</si>
  <si>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</si>
  <si>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</si>
  <si>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</si>
  <si>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</si>
  <si>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</si>
  <si>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</si>
  <si>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</si>
  <si>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</si>
  <si>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</si>
  <si>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</si>
  <si>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</si>
  <si>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</si>
  <si>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</si>
  <si>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</si>
  <si>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</si>
  <si>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</si>
  <si>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</si>
  <si>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</si>
  <si>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</si>
  <si>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</si>
  <si>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</si>
  <si>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</si>
  <si>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</si>
  <si>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</si>
  <si>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</si>
  <si>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</si>
  <si>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</si>
  <si>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</si>
  <si>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</si>
  <si>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</si>
  <si>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</si>
  <si>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</si>
  <si>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</si>
  <si>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</si>
  <si>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</si>
  <si>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</si>
  <si>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</si>
  <si>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</si>
  <si>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</si>
  <si>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</si>
  <si>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</si>
  <si>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</si>
  <si>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</si>
  <si>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</si>
  <si>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</si>
  <si>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</si>
  <si>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</si>
  <si>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</si>
  <si>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</si>
  <si>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</si>
  <si>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</si>
  <si>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</si>
  <si>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</si>
  <si>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</si>
  <si>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</si>
  <si>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</si>
  <si>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</si>
  <si>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</si>
  <si>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</si>
  <si>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</si>
  <si>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</si>
  <si>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</si>
  <si>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</si>
  <si>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</si>
  <si>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</si>
  <si>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</si>
  <si>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</si>
  <si>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</si>
  <si>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</si>
  <si>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</si>
  <si>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</si>
  <si>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</si>
  <si>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</si>
  <si>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</si>
  <si>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</si>
  <si>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</si>
  <si>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</si>
  <si>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</si>
  <si>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</si>
  <si>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</si>
  <si>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</si>
  <si>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</si>
  <si>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</si>
  <si>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</si>
  <si>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</si>
  <si>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</si>
  <si>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</si>
  <si>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</si>
  <si>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</si>
  <si>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</si>
  <si>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</si>
  <si>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</si>
  <si>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</si>
  <si>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</si>
  <si>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</si>
  <si>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</si>
  <si>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</si>
  <si>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</si>
  <si>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</si>
  <si>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</si>
  <si>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</si>
  <si>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</si>
  <si>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</si>
  <si>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</si>
  <si>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</si>
  <si>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</si>
  <si>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</si>
  <si>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</si>
  <si>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</si>
  <si>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</si>
  <si>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</si>
  <si>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</si>
  <si>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</si>
  <si>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</si>
  <si>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</si>
  <si>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</si>
  <si>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</si>
  <si>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</si>
  <si>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</si>
  <si>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</si>
  <si>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</si>
  <si>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</si>
  <si>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</si>
  <si>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</si>
  <si>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</si>
  <si>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</si>
  <si>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</si>
  <si>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</si>
  <si>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</si>
  <si>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</si>
  <si>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</si>
  <si>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</si>
  <si>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</si>
  <si>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</si>
  <si>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</si>
  <si>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</si>
  <si>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</si>
  <si>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</si>
  <si>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</si>
  <si>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</si>
  <si>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</si>
  <si>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</si>
  <si>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</si>
  <si>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</si>
  <si>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</si>
  <si>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</si>
  <si>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</si>
  <si>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</si>
  <si>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</si>
  <si>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</si>
  <si>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</si>
  <si>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</si>
  <si>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</si>
  <si>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</si>
  <si>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</si>
  <si>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</si>
  <si>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</si>
  <si>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</si>
  <si>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</si>
  <si>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</si>
  <si>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</si>
  <si>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</si>
  <si>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</si>
  <si>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</si>
  <si>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</si>
  <si>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</si>
  <si>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</si>
  <si>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</si>
  <si>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</si>
  <si>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</si>
  <si>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</si>
  <si>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</si>
  <si>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</si>
  <si>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</si>
  <si>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</si>
  <si>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</si>
  <si>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</si>
  <si>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</si>
  <si>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</si>
  <si>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</si>
  <si>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</si>
  <si>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</si>
  <si>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</si>
  <si>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</si>
  <si>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</si>
  <si>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</si>
  <si>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</si>
  <si>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</si>
  <si>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</si>
  <si>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</si>
  <si>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</si>
  <si>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</si>
  <si>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</si>
  <si>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</si>
  <si>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</si>
  <si>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</si>
  <si>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</si>
  <si>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</si>
  <si>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</si>
  <si>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</si>
  <si>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</si>
  <si>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</si>
  <si>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</si>
  <si>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</si>
  <si>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</si>
  <si>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</si>
  <si>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</si>
  <si>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</si>
  <si>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</si>
  <si>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</si>
  <si>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</si>
  <si>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</si>
  <si>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</si>
  <si>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</si>
  <si>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</si>
  <si>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</si>
  <si>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</si>
  <si>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</si>
  <si>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</si>
  <si>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</si>
  <si>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</si>
  <si>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</si>
  <si>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</si>
  <si>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</si>
  <si>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</si>
  <si>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</si>
  <si>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</si>
  <si>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</si>
  <si>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</si>
  <si>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</si>
  <si>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</si>
  <si>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</si>
  <si>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</si>
  <si>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</si>
  <si>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</si>
  <si>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</si>
  <si>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</si>
  <si>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</si>
  <si>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</si>
  <si>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</si>
  <si>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</si>
  <si>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</si>
  <si>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</si>
  <si>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</si>
  <si>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</si>
  <si>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</si>
  <si>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</si>
  <si>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</si>
  <si>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</si>
  <si>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</si>
  <si>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</si>
  <si>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</si>
  <si>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</si>
  <si>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</si>
  <si>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</si>
  <si>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</si>
  <si>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</si>
  <si>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</si>
  <si>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</si>
  <si>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</si>
  <si>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</si>
  <si>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</si>
  <si>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</si>
  <si>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</si>
  <si>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</si>
  <si>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</si>
  <si>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</si>
  <si>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</si>
  <si>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</si>
  <si>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</si>
  <si>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</si>
  <si>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</si>
  <si>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</si>
  <si>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</si>
  <si>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</si>
  <si>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</si>
  <si>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</si>
  <si>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</si>
  <si>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</si>
  <si>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</si>
  <si>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</si>
  <si>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</si>
  <si>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</si>
  <si>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</si>
  <si>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</si>
  <si>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</si>
  <si>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</si>
  <si>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</si>
  <si>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</si>
  <si>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</si>
  <si>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</si>
  <si>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</si>
  <si>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</si>
  <si>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</si>
  <si>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</si>
  <si>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</si>
  <si>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</si>
  <si>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</si>
  <si>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</si>
  <si>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</si>
  <si>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</si>
  <si>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</si>
  <si>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</si>
  <si>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</si>
  <si>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</si>
  <si>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</si>
  <si>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</si>
  <si>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</si>
  <si>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</si>
  <si>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</si>
  <si>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</si>
  <si>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</si>
  <si>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</si>
  <si>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</si>
  <si>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</si>
  <si>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</si>
  <si>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</si>
  <si>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</si>
  <si>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</si>
  <si>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</si>
  <si>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</si>
  <si>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</si>
  <si>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</si>
  <si>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</si>
  <si>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</si>
  <si>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</si>
  <si>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</si>
  <si>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</si>
  <si>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</si>
  <si>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</si>
  <si>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</si>
  <si>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</si>
  <si>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</si>
  <si>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</si>
  <si>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</si>
  <si>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</si>
  <si>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</si>
  <si>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</si>
  <si>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</si>
  <si>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</si>
  <si>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</si>
  <si>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</si>
  <si>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</si>
  <si>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</si>
  <si>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</si>
  <si>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</si>
  <si>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</si>
  <si>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</si>
  <si>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</si>
  <si>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</si>
  <si>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</si>
  <si>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</si>
  <si>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</si>
  <si>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</si>
  <si>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</si>
  <si>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</si>
  <si>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</si>
  <si>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</si>
  <si>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</si>
  <si>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</si>
  <si>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</si>
  <si>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</si>
  <si>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</si>
  <si>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</si>
  <si>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</si>
  <si>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</si>
  <si>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</si>
  <si>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</si>
  <si>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</si>
  <si>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</si>
  <si>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</si>
  <si>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</si>
  <si>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</si>
  <si>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</si>
  <si>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</si>
  <si>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</si>
  <si>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</si>
  <si>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</si>
  <si>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</si>
  <si>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</si>
  <si>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</si>
  <si>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</si>
  <si>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</si>
  <si>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</si>
  <si>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</si>
  <si>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</si>
  <si>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</si>
  <si>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</si>
  <si>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</si>
  <si>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</si>
  <si>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</si>
  <si>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</si>
  <si>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</si>
  <si>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</si>
  <si>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</si>
  <si>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</si>
  <si>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</si>
  <si>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</si>
  <si>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</si>
  <si>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</si>
  <si>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</si>
  <si>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</si>
  <si>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</si>
  <si>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</si>
  <si>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</si>
  <si>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</si>
  <si>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</si>
  <si>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</si>
  <si>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</si>
  <si>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</si>
  <si>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</si>
  <si>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</si>
  <si>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</si>
  <si>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</si>
  <si>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</si>
  <si>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</si>
  <si>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</si>
  <si>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</si>
  <si>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</si>
  <si>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</si>
  <si>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</si>
  <si>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</si>
  <si>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ReservaC Norte</t>
  </si>
  <si>
    <t>LECTOR</t>
  </si>
  <si>
    <t>LECTOR.</t>
  </si>
  <si>
    <t>GAVETA VACIAS + GAVETAS FALLANDO</t>
  </si>
  <si>
    <t xml:space="preserve">De Leon Morillo, Nelson </t>
  </si>
  <si>
    <t>X</t>
  </si>
  <si>
    <t>TRAJETA TRABADA</t>
  </si>
  <si>
    <t>DISPENADOR</t>
  </si>
  <si>
    <t>TRABATA TRABADA</t>
  </si>
  <si>
    <t>GAVETA DE RECHAZO LLENO</t>
  </si>
  <si>
    <t>Maria Pichardo, Glaufo Rafael</t>
  </si>
  <si>
    <t>28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</si>
</sst>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4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42"/>
      <tableStyleElement type="headerRow" dxfId="441"/>
      <tableStyleElement type="totalRow" dxfId="440"/>
      <tableStyleElement type="firstColumn" dxfId="439"/>
      <tableStyleElement type="lastColumn" dxfId="438"/>
      <tableStyleElement type="firstRowStripe" dxfId="437"/>
      <tableStyleElement type="firstColumnStripe" dxfId="4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zoomScale="70" zoomScaleNormal="70" workbookViewId="0">
      <selection activeCell="K5" sqref="K5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23.3409722222204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12.4985879629603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435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"/>
  <sheetViews>
    <sheetView tabSelected="1" zoomScaleNormal="100" workbookViewId="0">
      <pane ySplit="4" topLeftCell="A5" activePane="bottomLeft" state="frozen"/>
      <selection pane="bottomLeft" activeCell="D15" sqref="D15"/>
    </sheetView>
  </sheetViews>
  <sheetFormatPr defaultColWidth="6.85546875" defaultRowHeight="15" x14ac:dyDescent="0.25"/>
  <cols>
    <col min="1" max="1" width="24.7109375" style="117" bestFit="1" customWidth="1"/>
    <col min="2" max="2" width="19.140625" style="94" bestFit="1" customWidth="1"/>
    <col min="3" max="3" width="16.28515625" style="44" bestFit="1" customWidth="1"/>
    <col min="4" max="4" width="26.42578125" style="117" bestFit="1" customWidth="1"/>
    <col min="5" max="5" width="7" style="82" bestFit="1" customWidth="1"/>
    <col min="6" max="6" width="11" style="45" bestFit="1" customWidth="1"/>
    <col min="7" max="7" width="50" style="45" bestFit="1" customWidth="1"/>
    <col min="8" max="11" width="5.140625" style="45" bestFit="1" customWidth="1"/>
    <col min="12" max="12" width="47.5703125" style="45" bestFit="1" customWidth="1"/>
    <col min="13" max="13" width="18.28515625" style="117" bestFit="1" customWidth="1"/>
    <col min="14" max="14" width="16.42578125" style="117" bestFit="1" customWidth="1"/>
    <col min="15" max="15" width="39" style="117" bestFit="1" customWidth="1"/>
    <col min="16" max="16" width="15.28515625" style="89" bestFit="1" customWidth="1"/>
    <col min="17" max="17" width="47.5703125" style="75" bestFit="1" customWidth="1"/>
    <col min="18" max="16384" width="6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2640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2634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ESTE</v>
      </c>
      <c r="B5" s="137">
        <v>3335931889</v>
      </c>
      <c r="C5" s="110">
        <v>44371.85292824074</v>
      </c>
      <c r="D5" s="110" t="s">
        <v>2180</v>
      </c>
      <c r="E5" s="133">
        <v>368</v>
      </c>
      <c r="F5" s="116" t="str">
        <f>VLOOKUP(E5,VIP!$A$2:$O13938,2,0)</f>
        <v xml:space="preserve">DRBR368 </v>
      </c>
      <c r="G5" s="116" t="str">
        <f>VLOOKUP(E5,'LISTADO ATM'!$A$2:$B$897,2,0)</f>
        <v>ATM Ayuntamiento Peralvillo</v>
      </c>
      <c r="H5" s="116" t="str">
        <f>VLOOKUP(E5,VIP!$A$2:$O18899,7,FALSE)</f>
        <v>N/A</v>
      </c>
      <c r="I5" s="116" t="str">
        <f>VLOOKUP(E5,VIP!$A$2:$O10864,8,FALSE)</f>
        <v>N/A</v>
      </c>
      <c r="J5" s="116" t="str">
        <f>VLOOKUP(E5,VIP!$A$2:$O10814,8,FALSE)</f>
        <v>N/A</v>
      </c>
      <c r="K5" s="116" t="str">
        <f>VLOOKUP(E5,VIP!$A$2:$O14388,6,0)</f>
        <v>N/A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>
        <v>3335932386</v>
      </c>
      <c r="C6" s="110">
        <v>44372.434872685182</v>
      </c>
      <c r="D6" s="110" t="s">
        <v>2180</v>
      </c>
      <c r="E6" s="133">
        <v>387</v>
      </c>
      <c r="F6" s="116" t="str">
        <f>VLOOKUP(E6,VIP!$A$2:$O13958,2,0)</f>
        <v>DRBR387</v>
      </c>
      <c r="G6" s="116" t="str">
        <f>VLOOKUP(E6,'LISTADO ATM'!$A$2:$B$897,2,0)</f>
        <v xml:space="preserve">ATM S/M La Cadena San Vicente de Paul </v>
      </c>
      <c r="H6" s="116" t="str">
        <f>VLOOKUP(E6,VIP!$A$2:$O18919,7,FALSE)</f>
        <v>Si</v>
      </c>
      <c r="I6" s="116" t="str">
        <f>VLOOKUP(E6,VIP!$A$2:$O10884,8,FALSE)</f>
        <v>Si</v>
      </c>
      <c r="J6" s="116" t="str">
        <f>VLOOKUP(E6,VIP!$A$2:$O10834,8,FALSE)</f>
        <v>Si</v>
      </c>
      <c r="K6" s="116" t="str">
        <f>VLOOKUP(E6,VIP!$A$2:$O14408,6,0)</f>
        <v>NO</v>
      </c>
      <c r="L6" s="141" t="s">
        <v>2219</v>
      </c>
      <c r="M6" s="109" t="s">
        <v>2446</v>
      </c>
      <c r="N6" s="109" t="s">
        <v>2558</v>
      </c>
      <c r="O6" s="116" t="s">
        <v>2455</v>
      </c>
      <c r="P6" s="116"/>
      <c r="Q6" s="109" t="s">
        <v>2219</v>
      </c>
    </row>
    <row r="7" spans="1:17" ht="18" x14ac:dyDescent="0.25">
      <c r="A7" s="116" t="str">
        <f>VLOOKUP(E7,'LISTADO ATM'!$A$2:$C$898,3,0)</f>
        <v>DISTRITO NACIONAL</v>
      </c>
      <c r="B7" s="137">
        <v>3335932722</v>
      </c>
      <c r="C7" s="110">
        <v>44372.55300925926</v>
      </c>
      <c r="D7" s="110" t="s">
        <v>2470</v>
      </c>
      <c r="E7" s="133">
        <v>514</v>
      </c>
      <c r="F7" s="116" t="str">
        <f>VLOOKUP(E7,VIP!$A$2:$O13942,2,0)</f>
        <v>DRBR514</v>
      </c>
      <c r="G7" s="116" t="str">
        <f>VLOOKUP(E7,'LISTADO ATM'!$A$2:$B$897,2,0)</f>
        <v>ATM Autoservicio Charles de Gaulle</v>
      </c>
      <c r="H7" s="116" t="str">
        <f>VLOOKUP(E7,VIP!$A$2:$O18903,7,FALSE)</f>
        <v>Si</v>
      </c>
      <c r="I7" s="116" t="str">
        <f>VLOOKUP(E7,VIP!$A$2:$O10868,8,FALSE)</f>
        <v>No</v>
      </c>
      <c r="J7" s="116" t="str">
        <f>VLOOKUP(E7,VIP!$A$2:$O10818,8,FALSE)</f>
        <v>No</v>
      </c>
      <c r="K7" s="116" t="str">
        <f>VLOOKUP(E7,VIP!$A$2:$O14392,6,0)</f>
        <v>NO</v>
      </c>
      <c r="L7" s="141" t="s">
        <v>2418</v>
      </c>
      <c r="M7" s="109" t="s">
        <v>2446</v>
      </c>
      <c r="N7" s="109" t="s">
        <v>2558</v>
      </c>
      <c r="O7" s="116" t="s">
        <v>2455</v>
      </c>
      <c r="P7" s="116"/>
      <c r="Q7" s="109" t="s">
        <v>2418</v>
      </c>
    </row>
    <row r="8" spans="1:17" ht="18" x14ac:dyDescent="0.25">
      <c r="A8" s="116" t="str">
        <f>VLOOKUP(E8,'LISTADO ATM'!$A$2:$C$898,3,0)</f>
        <v>DISTRITO NACIONAL</v>
      </c>
      <c r="B8" s="137">
        <v>3335932885</v>
      </c>
      <c r="C8" s="110">
        <v>44372.62568287037</v>
      </c>
      <c r="D8" s="110" t="s">
        <v>2449</v>
      </c>
      <c r="E8" s="133">
        <v>564</v>
      </c>
      <c r="F8" s="116" t="str">
        <f>VLOOKUP(E8,VIP!$A$2:$O13946,2,0)</f>
        <v>DRBR168</v>
      </c>
      <c r="G8" s="116" t="str">
        <f>VLOOKUP(E8,'LISTADO ATM'!$A$2:$B$897,2,0)</f>
        <v xml:space="preserve">ATM Ministerio de Agricultura </v>
      </c>
      <c r="H8" s="116" t="str">
        <f>VLOOKUP(E8,VIP!$A$2:$O18907,7,FALSE)</f>
        <v>Si</v>
      </c>
      <c r="I8" s="116" t="str">
        <f>VLOOKUP(E8,VIP!$A$2:$O10872,8,FALSE)</f>
        <v>Si</v>
      </c>
      <c r="J8" s="116" t="str">
        <f>VLOOKUP(E8,VIP!$A$2:$O10822,8,FALSE)</f>
        <v>Si</v>
      </c>
      <c r="K8" s="116" t="str">
        <f>VLOOKUP(E8,VIP!$A$2:$O14396,6,0)</f>
        <v>NO</v>
      </c>
      <c r="L8" s="141" t="s">
        <v>2442</v>
      </c>
      <c r="M8" s="109" t="s">
        <v>2446</v>
      </c>
      <c r="N8" s="109" t="s">
        <v>2453</v>
      </c>
      <c r="O8" s="116" t="s">
        <v>2454</v>
      </c>
      <c r="P8" s="116"/>
      <c r="Q8" s="109" t="s">
        <v>2442</v>
      </c>
    </row>
    <row r="9" spans="1:17" ht="18" x14ac:dyDescent="0.25">
      <c r="A9" s="116" t="str">
        <f>VLOOKUP(E9,'LISTADO ATM'!$A$2:$C$898,3,0)</f>
        <v>DISTRITO NACIONAL</v>
      </c>
      <c r="B9" s="137">
        <v>3335933030</v>
      </c>
      <c r="C9" s="110">
        <v>44372.701863425929</v>
      </c>
      <c r="D9" s="110" t="s">
        <v>2180</v>
      </c>
      <c r="E9" s="133">
        <v>160</v>
      </c>
      <c r="F9" s="116" t="str">
        <f>VLOOKUP(E9,VIP!$A$2:$O13941,2,0)</f>
        <v>DRBR160</v>
      </c>
      <c r="G9" s="116" t="str">
        <f>VLOOKUP(E9,'LISTADO ATM'!$A$2:$B$897,2,0)</f>
        <v xml:space="preserve">ATM Oficina Herrera </v>
      </c>
      <c r="H9" s="116" t="str">
        <f>VLOOKUP(E9,VIP!$A$2:$O18902,7,FALSE)</f>
        <v>Si</v>
      </c>
      <c r="I9" s="116" t="str">
        <f>VLOOKUP(E9,VIP!$A$2:$O10867,8,FALSE)</f>
        <v>Si</v>
      </c>
      <c r="J9" s="116" t="str">
        <f>VLOOKUP(E9,VIP!$A$2:$O10817,8,FALSE)</f>
        <v>Si</v>
      </c>
      <c r="K9" s="116" t="str">
        <f>VLOOKUP(E9,VIP!$A$2:$O14391,6,0)</f>
        <v>NO</v>
      </c>
      <c r="L9" s="141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7" ht="18" x14ac:dyDescent="0.25">
      <c r="A10" s="116" t="str">
        <f>VLOOKUP(E10,'LISTADO ATM'!$A$2:$C$898,3,0)</f>
        <v>DISTRITO NACIONAL</v>
      </c>
      <c r="B10" s="137">
        <v>3335933096</v>
      </c>
      <c r="C10" s="110">
        <v>44372.747569444444</v>
      </c>
      <c r="D10" s="110" t="s">
        <v>2180</v>
      </c>
      <c r="E10" s="133">
        <v>407</v>
      </c>
      <c r="F10" s="116" t="str">
        <f>VLOOKUP(E10,VIP!$A$2:$O13929,2,0)</f>
        <v>DRBR407</v>
      </c>
      <c r="G10" s="116" t="str">
        <f>VLOOKUP(E10,'LISTADO ATM'!$A$2:$B$897,2,0)</f>
        <v xml:space="preserve">ATM Multicentro La Sirena Villa Mella </v>
      </c>
      <c r="H10" s="116" t="str">
        <f>VLOOKUP(E10,VIP!$A$2:$O18890,7,FALSE)</f>
        <v>Si</v>
      </c>
      <c r="I10" s="116" t="str">
        <f>VLOOKUP(E10,VIP!$A$2:$O10855,8,FALSE)</f>
        <v>Si</v>
      </c>
      <c r="J10" s="116" t="str">
        <f>VLOOKUP(E10,VIP!$A$2:$O10805,8,FALSE)</f>
        <v>Si</v>
      </c>
      <c r="K10" s="116" t="str">
        <f>VLOOKUP(E10,VIP!$A$2:$O14379,6,0)</f>
        <v>NO</v>
      </c>
      <c r="L10" s="141" t="s">
        <v>2466</v>
      </c>
      <c r="M10" s="109" t="s">
        <v>2446</v>
      </c>
      <c r="N10" s="109" t="s">
        <v>2453</v>
      </c>
      <c r="O10" s="116" t="s">
        <v>2455</v>
      </c>
      <c r="P10" s="116"/>
      <c r="Q10" s="109" t="s">
        <v>2466</v>
      </c>
    </row>
    <row r="11" spans="1:17" ht="18" x14ac:dyDescent="0.25">
      <c r="A11" s="116" t="str">
        <f>VLOOKUP(E11,'LISTADO ATM'!$A$2:$C$898,3,0)</f>
        <v>DISTRITO NACIONAL</v>
      </c>
      <c r="B11" s="137">
        <v>3335933134</v>
      </c>
      <c r="C11" s="110">
        <v>44372.82167824074</v>
      </c>
      <c r="D11" s="110" t="s">
        <v>2449</v>
      </c>
      <c r="E11" s="133">
        <v>620</v>
      </c>
      <c r="F11" s="116" t="str">
        <f>VLOOKUP(E11,VIP!$A$2:$O13952,2,0)</f>
        <v>DRBR620</v>
      </c>
      <c r="G11" s="116" t="str">
        <f>VLOOKUP(E11,'LISTADO ATM'!$A$2:$B$897,2,0)</f>
        <v xml:space="preserve">ATM Ministerio de Medio Ambiente </v>
      </c>
      <c r="H11" s="116" t="str">
        <f>VLOOKUP(E11,VIP!$A$2:$O18913,7,FALSE)</f>
        <v>Si</v>
      </c>
      <c r="I11" s="116" t="str">
        <f>VLOOKUP(E11,VIP!$A$2:$O10878,8,FALSE)</f>
        <v>No</v>
      </c>
      <c r="J11" s="116" t="str">
        <f>VLOOKUP(E11,VIP!$A$2:$O10828,8,FALSE)</f>
        <v>No</v>
      </c>
      <c r="K11" s="116" t="str">
        <f>VLOOKUP(E11,VIP!$A$2:$O14402,6,0)</f>
        <v>NO</v>
      </c>
      <c r="L11" s="141" t="s">
        <v>2418</v>
      </c>
      <c r="M11" s="109" t="s">
        <v>2446</v>
      </c>
      <c r="N11" s="109" t="s">
        <v>2453</v>
      </c>
      <c r="O11" s="116" t="s">
        <v>2454</v>
      </c>
      <c r="P11" s="116"/>
      <c r="Q11" s="109" t="s">
        <v>2418</v>
      </c>
    </row>
    <row r="12" spans="1:17" ht="18" x14ac:dyDescent="0.25">
      <c r="A12" s="116" t="str">
        <f>VLOOKUP(E12,'LISTADO ATM'!$A$2:$C$898,3,0)</f>
        <v>DISTRITO NACIONAL</v>
      </c>
      <c r="B12" s="137">
        <v>3335933149</v>
      </c>
      <c r="C12" s="110">
        <v>44372.982731481483</v>
      </c>
      <c r="D12" s="110" t="s">
        <v>2180</v>
      </c>
      <c r="E12" s="133">
        <v>10</v>
      </c>
      <c r="F12" s="116" t="str">
        <f>VLOOKUP(E12,VIP!$A$2:$O13965,2,0)</f>
        <v>DRBR010</v>
      </c>
      <c r="G12" s="116" t="str">
        <f>VLOOKUP(E12,'LISTADO ATM'!$A$2:$B$897,2,0)</f>
        <v xml:space="preserve">ATM Ministerio Salud Pública </v>
      </c>
      <c r="H12" s="116" t="str">
        <f>VLOOKUP(E12,VIP!$A$2:$O18926,7,FALSE)</f>
        <v>Si</v>
      </c>
      <c r="I12" s="116" t="str">
        <f>VLOOKUP(E12,VIP!$A$2:$O10891,8,FALSE)</f>
        <v>Si</v>
      </c>
      <c r="J12" s="116" t="str">
        <f>VLOOKUP(E12,VIP!$A$2:$O10841,8,FALSE)</f>
        <v>Si</v>
      </c>
      <c r="K12" s="116" t="str">
        <f>VLOOKUP(E12,VIP!$A$2:$O14415,6,0)</f>
        <v>NO</v>
      </c>
      <c r="L12" s="141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17" ht="18" x14ac:dyDescent="0.25">
      <c r="A13" s="116" t="str">
        <f>VLOOKUP(E13,'LISTADO ATM'!$A$2:$C$898,3,0)</f>
        <v>DISTRITO NACIONAL</v>
      </c>
      <c r="B13" s="137">
        <v>3335933161</v>
      </c>
      <c r="C13" s="110">
        <v>44373.003113425926</v>
      </c>
      <c r="D13" s="110" t="s">
        <v>2180</v>
      </c>
      <c r="E13" s="133">
        <v>244</v>
      </c>
      <c r="F13" s="116" t="str">
        <f>VLOOKUP(E13,VIP!$A$2:$O13954,2,0)</f>
        <v>DRBR244</v>
      </c>
      <c r="G13" s="116" t="str">
        <f>VLOOKUP(E13,'LISTADO ATM'!$A$2:$B$897,2,0)</f>
        <v xml:space="preserve">ATM Ministerio de Hacienda (antiguo Finanzas) </v>
      </c>
      <c r="H13" s="116" t="str">
        <f>VLOOKUP(E13,VIP!$A$2:$O18915,7,FALSE)</f>
        <v>Si</v>
      </c>
      <c r="I13" s="116" t="str">
        <f>VLOOKUP(E13,VIP!$A$2:$O10880,8,FALSE)</f>
        <v>Si</v>
      </c>
      <c r="J13" s="116" t="str">
        <f>VLOOKUP(E13,VIP!$A$2:$O10830,8,FALSE)</f>
        <v>Si</v>
      </c>
      <c r="K13" s="116" t="str">
        <f>VLOOKUP(E13,VIP!$A$2:$O14404,6,0)</f>
        <v>NO</v>
      </c>
      <c r="L13" s="141" t="s">
        <v>2219</v>
      </c>
      <c r="M13" s="109" t="s">
        <v>2446</v>
      </c>
      <c r="N13" s="109" t="s">
        <v>2453</v>
      </c>
      <c r="O13" s="116" t="s">
        <v>2455</v>
      </c>
      <c r="P13" s="116"/>
      <c r="Q13" s="109" t="s">
        <v>2219</v>
      </c>
    </row>
    <row r="14" spans="1:17" s="117" customFormat="1" ht="18" x14ac:dyDescent="0.25">
      <c r="A14" s="116" t="str">
        <f>VLOOKUP(E14,'LISTADO ATM'!$A$2:$C$898,3,0)</f>
        <v>DISTRITO NACIONAL</v>
      </c>
      <c r="B14" s="137">
        <v>3335933164</v>
      </c>
      <c r="C14" s="110">
        <v>44373.009270833332</v>
      </c>
      <c r="D14" s="110" t="s">
        <v>2180</v>
      </c>
      <c r="E14" s="133">
        <v>280</v>
      </c>
      <c r="F14" s="116" t="str">
        <f>VLOOKUP(E14,VIP!$A$2:$O13951,2,0)</f>
        <v>DRBR752</v>
      </c>
      <c r="G14" s="116" t="str">
        <f>VLOOKUP(E14,'LISTADO ATM'!$A$2:$B$897,2,0)</f>
        <v xml:space="preserve">ATM Cooperativa BR </v>
      </c>
      <c r="H14" s="116" t="str">
        <f>VLOOKUP(E14,VIP!$A$2:$O18912,7,FALSE)</f>
        <v>Si</v>
      </c>
      <c r="I14" s="116" t="str">
        <f>VLOOKUP(E14,VIP!$A$2:$O10877,8,FALSE)</f>
        <v>Si</v>
      </c>
      <c r="J14" s="116" t="str">
        <f>VLOOKUP(E14,VIP!$A$2:$O10827,8,FALSE)</f>
        <v>Si</v>
      </c>
      <c r="K14" s="116" t="str">
        <f>VLOOKUP(E14,VIP!$A$2:$O14401,6,0)</f>
        <v>NO</v>
      </c>
      <c r="L14" s="141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7" s="117" customFormat="1" ht="18" x14ac:dyDescent="0.25">
      <c r="A15" s="116" t="str">
        <f>VLOOKUP(E15,'LISTADO ATM'!$A$2:$C$898,3,0)</f>
        <v>NORTE</v>
      </c>
      <c r="B15" s="137">
        <v>3335933168</v>
      </c>
      <c r="C15" s="110">
        <v>44373.154953703706</v>
      </c>
      <c r="D15" s="110" t="s">
        <v>2181</v>
      </c>
      <c r="E15" s="133">
        <v>668</v>
      </c>
      <c r="F15" s="116" t="str">
        <f>VLOOKUP(E15,VIP!$A$2:$O13954,2,0)</f>
        <v>DRBR668</v>
      </c>
      <c r="G15" s="116" t="str">
        <f>VLOOKUP(E15,'LISTADO ATM'!$A$2:$B$897,2,0)</f>
        <v>ATM Hospital HEMMI (Santiago)</v>
      </c>
      <c r="H15" s="116" t="str">
        <f>VLOOKUP(E15,VIP!$A$2:$O18915,7,FALSE)</f>
        <v>N/A</v>
      </c>
      <c r="I15" s="116" t="str">
        <f>VLOOKUP(E15,VIP!$A$2:$O10880,8,FALSE)</f>
        <v>N/A</v>
      </c>
      <c r="J15" s="116" t="str">
        <f>VLOOKUP(E15,VIP!$A$2:$O10830,8,FALSE)</f>
        <v>N/A</v>
      </c>
      <c r="K15" s="116" t="str">
        <f>VLOOKUP(E15,VIP!$A$2:$O14404,6,0)</f>
        <v>N/A</v>
      </c>
      <c r="L15" s="141" t="s">
        <v>2219</v>
      </c>
      <c r="M15" s="109" t="s">
        <v>2446</v>
      </c>
      <c r="N15" s="109" t="s">
        <v>2453</v>
      </c>
      <c r="O15" s="116" t="s">
        <v>2585</v>
      </c>
      <c r="P15" s="116"/>
      <c r="Q15" s="109" t="s">
        <v>2219</v>
      </c>
    </row>
    <row r="16" spans="1:17" s="117" customFormat="1" ht="18" x14ac:dyDescent="0.25">
      <c r="A16" s="116" t="str">
        <f>VLOOKUP(E16,'LISTADO ATM'!$A$2:$C$898,3,0)</f>
        <v>SUR</v>
      </c>
      <c r="B16" s="137">
        <v>3335933174</v>
      </c>
      <c r="C16" s="110">
        <v>44373.30804398148</v>
      </c>
      <c r="D16" s="110" t="s">
        <v>2180</v>
      </c>
      <c r="E16" s="133">
        <v>619</v>
      </c>
      <c r="F16" s="116" t="str">
        <f>VLOOKUP(E16,VIP!$A$2:$O13967,2,0)</f>
        <v>DRBR619</v>
      </c>
      <c r="G16" s="116" t="str">
        <f>VLOOKUP(E16,'LISTADO ATM'!$A$2:$B$897,2,0)</f>
        <v xml:space="preserve">ATM Academia P.N. Hatillo (San Cristóbal) </v>
      </c>
      <c r="H16" s="116" t="str">
        <f>VLOOKUP(E16,VIP!$A$2:$O18928,7,FALSE)</f>
        <v>Si</v>
      </c>
      <c r="I16" s="116" t="str">
        <f>VLOOKUP(E16,VIP!$A$2:$O10893,8,FALSE)</f>
        <v>Si</v>
      </c>
      <c r="J16" s="116" t="str">
        <f>VLOOKUP(E16,VIP!$A$2:$O10843,8,FALSE)</f>
        <v>Si</v>
      </c>
      <c r="K16" s="116" t="str">
        <f>VLOOKUP(E16,VIP!$A$2:$O14417,6,0)</f>
        <v>NO</v>
      </c>
      <c r="L16" s="141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s="117" customFormat="1" ht="18" x14ac:dyDescent="0.25">
      <c r="A17" s="116" t="str">
        <f>VLOOKUP(E17,'LISTADO ATM'!$A$2:$C$898,3,0)</f>
        <v>DISTRITO NACIONAL</v>
      </c>
      <c r="B17" s="137">
        <v>3335933178</v>
      </c>
      <c r="C17" s="110">
        <v>44373.354421296295</v>
      </c>
      <c r="D17" s="110" t="s">
        <v>2449</v>
      </c>
      <c r="E17" s="133">
        <v>958</v>
      </c>
      <c r="F17" s="116" t="str">
        <f>VLOOKUP(E17,VIP!$A$2:$O13966,2,0)</f>
        <v>DRBR958</v>
      </c>
      <c r="G17" s="116" t="str">
        <f>VLOOKUP(E17,'LISTADO ATM'!$A$2:$B$897,2,0)</f>
        <v xml:space="preserve">ATM Olé Aut. San Isidro </v>
      </c>
      <c r="H17" s="116" t="str">
        <f>VLOOKUP(E17,VIP!$A$2:$O18927,7,FALSE)</f>
        <v>Si</v>
      </c>
      <c r="I17" s="116" t="str">
        <f>VLOOKUP(E17,VIP!$A$2:$O10892,8,FALSE)</f>
        <v>Si</v>
      </c>
      <c r="J17" s="116" t="str">
        <f>VLOOKUP(E17,VIP!$A$2:$O10842,8,FALSE)</f>
        <v>Si</v>
      </c>
      <c r="K17" s="116" t="str">
        <f>VLOOKUP(E17,VIP!$A$2:$O14416,6,0)</f>
        <v>NO</v>
      </c>
      <c r="L17" s="141" t="s">
        <v>2418</v>
      </c>
      <c r="M17" s="109" t="s">
        <v>2446</v>
      </c>
      <c r="N17" s="109" t="s">
        <v>2453</v>
      </c>
      <c r="O17" s="116" t="s">
        <v>2454</v>
      </c>
      <c r="P17" s="116"/>
      <c r="Q17" s="109" t="s">
        <v>2418</v>
      </c>
    </row>
    <row r="18" spans="1:17" s="117" customFormat="1" ht="18" x14ac:dyDescent="0.25">
      <c r="A18" s="116" t="str">
        <f>VLOOKUP(E18,'LISTADO ATM'!$A$2:$C$898,3,0)</f>
        <v>DISTRITO NACIONAL</v>
      </c>
      <c r="B18" s="137">
        <v>3335933212</v>
      </c>
      <c r="C18" s="110">
        <v>44373.382476851853</v>
      </c>
      <c r="D18" s="110" t="s">
        <v>2180</v>
      </c>
      <c r="E18" s="133">
        <v>919</v>
      </c>
      <c r="F18" s="116" t="str">
        <f>VLOOKUP(E18,VIP!$A$2:$O13961,2,0)</f>
        <v>DRBR16F</v>
      </c>
      <c r="G18" s="116" t="str">
        <f>VLOOKUP(E18,'LISTADO ATM'!$A$2:$B$897,2,0)</f>
        <v xml:space="preserve">ATM S/M La Cadena Sarasota </v>
      </c>
      <c r="H18" s="116" t="str">
        <f>VLOOKUP(E18,VIP!$A$2:$O18922,7,FALSE)</f>
        <v>Si</v>
      </c>
      <c r="I18" s="116" t="str">
        <f>VLOOKUP(E18,VIP!$A$2:$O10887,8,FALSE)</f>
        <v>Si</v>
      </c>
      <c r="J18" s="116" t="str">
        <f>VLOOKUP(E18,VIP!$A$2:$O10837,8,FALSE)</f>
        <v>Si</v>
      </c>
      <c r="K18" s="116" t="str">
        <f>VLOOKUP(E18,VIP!$A$2:$O14411,6,0)</f>
        <v>SI</v>
      </c>
      <c r="L18" s="141" t="s">
        <v>2245</v>
      </c>
      <c r="M18" s="109" t="s">
        <v>2446</v>
      </c>
      <c r="N18" s="109" t="s">
        <v>2453</v>
      </c>
      <c r="O18" s="116" t="s">
        <v>2455</v>
      </c>
      <c r="P18" s="116"/>
      <c r="Q18" s="109" t="s">
        <v>2245</v>
      </c>
    </row>
    <row r="19" spans="1:17" s="117" customFormat="1" ht="18" x14ac:dyDescent="0.25">
      <c r="A19" s="116" t="str">
        <f>VLOOKUP(E19,'LISTADO ATM'!$A$2:$C$898,3,0)</f>
        <v>DISTRITO NACIONAL</v>
      </c>
      <c r="B19" s="137">
        <v>3335933275</v>
      </c>
      <c r="C19" s="110">
        <v>44373.424444444441</v>
      </c>
      <c r="D19" s="110" t="s">
        <v>2449</v>
      </c>
      <c r="E19" s="133">
        <v>437</v>
      </c>
      <c r="F19" s="116" t="str">
        <f>VLOOKUP(E19,VIP!$A$2:$O13968,2,0)</f>
        <v>DRBR437</v>
      </c>
      <c r="G19" s="116" t="str">
        <f>VLOOKUP(E19,'LISTADO ATM'!$A$2:$B$897,2,0)</f>
        <v xml:space="preserve">ATM Autobanco Torre III </v>
      </c>
      <c r="H19" s="116" t="str">
        <f>VLOOKUP(E19,VIP!$A$2:$O18929,7,FALSE)</f>
        <v>Si</v>
      </c>
      <c r="I19" s="116" t="str">
        <f>VLOOKUP(E19,VIP!$A$2:$O10894,8,FALSE)</f>
        <v>Si</v>
      </c>
      <c r="J19" s="116" t="str">
        <f>VLOOKUP(E19,VIP!$A$2:$O10844,8,FALSE)</f>
        <v>Si</v>
      </c>
      <c r="K19" s="116" t="str">
        <f>VLOOKUP(E19,VIP!$A$2:$O14418,6,0)</f>
        <v>SI</v>
      </c>
      <c r="L19" s="141" t="s">
        <v>2442</v>
      </c>
      <c r="M19" s="109" t="s">
        <v>2446</v>
      </c>
      <c r="N19" s="109" t="s">
        <v>2453</v>
      </c>
      <c r="O19" s="116" t="s">
        <v>2454</v>
      </c>
      <c r="P19" s="116"/>
      <c r="Q19" s="109" t="s">
        <v>2442</v>
      </c>
    </row>
    <row r="20" spans="1:17" s="117" customFormat="1" ht="18" x14ac:dyDescent="0.25">
      <c r="A20" s="116" t="str">
        <f>VLOOKUP(E20,'LISTADO ATM'!$A$2:$C$898,3,0)</f>
        <v>DISTRITO NACIONAL</v>
      </c>
      <c r="B20" s="137">
        <v>3335933298</v>
      </c>
      <c r="C20" s="110">
        <v>44373.448784722219</v>
      </c>
      <c r="D20" s="110" t="s">
        <v>2180</v>
      </c>
      <c r="E20" s="133">
        <v>425</v>
      </c>
      <c r="F20" s="116" t="str">
        <f>VLOOKUP(E20,VIP!$A$2:$O13964,2,0)</f>
        <v>DRBR425</v>
      </c>
      <c r="G20" s="116" t="str">
        <f>VLOOKUP(E20,'LISTADO ATM'!$A$2:$B$897,2,0)</f>
        <v xml:space="preserve">ATM UNP Jumbo Luperón II </v>
      </c>
      <c r="H20" s="116" t="str">
        <f>VLOOKUP(E20,VIP!$A$2:$O18925,7,FALSE)</f>
        <v>Si</v>
      </c>
      <c r="I20" s="116" t="str">
        <f>VLOOKUP(E20,VIP!$A$2:$O10890,8,FALSE)</f>
        <v>Si</v>
      </c>
      <c r="J20" s="116" t="str">
        <f>VLOOKUP(E20,VIP!$A$2:$O10840,8,FALSE)</f>
        <v>Si</v>
      </c>
      <c r="K20" s="116" t="str">
        <f>VLOOKUP(E20,VIP!$A$2:$O14414,6,0)</f>
        <v>NO</v>
      </c>
      <c r="L20" s="141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s="117" customFormat="1" ht="18" x14ac:dyDescent="0.25">
      <c r="A21" s="116" t="str">
        <f>VLOOKUP(E21,'LISTADO ATM'!$A$2:$C$898,3,0)</f>
        <v>ESTE</v>
      </c>
      <c r="B21" s="137">
        <v>3335933327</v>
      </c>
      <c r="C21" s="110">
        <v>44373.477835648147</v>
      </c>
      <c r="D21" s="110" t="s">
        <v>2180</v>
      </c>
      <c r="E21" s="133">
        <v>963</v>
      </c>
      <c r="F21" s="116" t="str">
        <f>VLOOKUP(E21,VIP!$A$2:$O13958,2,0)</f>
        <v>DRBR963</v>
      </c>
      <c r="G21" s="116" t="str">
        <f>VLOOKUP(E21,'LISTADO ATM'!$A$2:$B$897,2,0)</f>
        <v xml:space="preserve">ATM Multiplaza La Romana </v>
      </c>
      <c r="H21" s="116" t="str">
        <f>VLOOKUP(E21,VIP!$A$2:$O18919,7,FALSE)</f>
        <v>Si</v>
      </c>
      <c r="I21" s="116" t="str">
        <f>VLOOKUP(E21,VIP!$A$2:$O10884,8,FALSE)</f>
        <v>Si</v>
      </c>
      <c r="J21" s="116" t="str">
        <f>VLOOKUP(E21,VIP!$A$2:$O10834,8,FALSE)</f>
        <v>Si</v>
      </c>
      <c r="K21" s="116" t="str">
        <f>VLOOKUP(E21,VIP!$A$2:$O14408,6,0)</f>
        <v>NO</v>
      </c>
      <c r="L21" s="141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3335933412</v>
      </c>
      <c r="C22" s="110">
        <v>44373.56795138889</v>
      </c>
      <c r="D22" s="110" t="s">
        <v>2180</v>
      </c>
      <c r="E22" s="133">
        <v>539</v>
      </c>
      <c r="F22" s="116" t="str">
        <f>VLOOKUP(E22,VIP!$A$2:$O13979,2,0)</f>
        <v>DRBR539</v>
      </c>
      <c r="G22" s="116" t="str">
        <f>VLOOKUP(E22,'LISTADO ATM'!$A$2:$B$897,2,0)</f>
        <v>ATM S/M La Cadena Los Proceres</v>
      </c>
      <c r="H22" s="116" t="str">
        <f>VLOOKUP(E22,VIP!$A$2:$O18940,7,FALSE)</f>
        <v>Si</v>
      </c>
      <c r="I22" s="116" t="str">
        <f>VLOOKUP(E22,VIP!$A$2:$O10905,8,FALSE)</f>
        <v>Si</v>
      </c>
      <c r="J22" s="116" t="str">
        <f>VLOOKUP(E22,VIP!$A$2:$O10855,8,FALSE)</f>
        <v>Si</v>
      </c>
      <c r="K22" s="116" t="str">
        <f>VLOOKUP(E22,VIP!$A$2:$O14429,6,0)</f>
        <v>NO</v>
      </c>
      <c r="L22" s="141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s="117" customFormat="1" ht="18" x14ac:dyDescent="0.25">
      <c r="A23" s="116" t="str">
        <f>VLOOKUP(E23,'LISTADO ATM'!$A$2:$C$898,3,0)</f>
        <v>DISTRITO NACIONAL</v>
      </c>
      <c r="B23" s="137">
        <v>3335933414</v>
      </c>
      <c r="C23" s="110">
        <v>44373.568888888891</v>
      </c>
      <c r="D23" s="110" t="s">
        <v>2180</v>
      </c>
      <c r="E23" s="133">
        <v>424</v>
      </c>
      <c r="F23" s="116" t="str">
        <f>VLOOKUP(E23,VIP!$A$2:$O13977,2,0)</f>
        <v>DRBR424</v>
      </c>
      <c r="G23" s="116" t="str">
        <f>VLOOKUP(E23,'LISTADO ATM'!$A$2:$B$897,2,0)</f>
        <v xml:space="preserve">ATM UNP Jumbo Luperón I </v>
      </c>
      <c r="H23" s="116" t="str">
        <f>VLOOKUP(E23,VIP!$A$2:$O18938,7,FALSE)</f>
        <v>Si</v>
      </c>
      <c r="I23" s="116" t="str">
        <f>VLOOKUP(E23,VIP!$A$2:$O10903,8,FALSE)</f>
        <v>Si</v>
      </c>
      <c r="J23" s="116" t="str">
        <f>VLOOKUP(E23,VIP!$A$2:$O10853,8,FALSE)</f>
        <v>Si</v>
      </c>
      <c r="K23" s="116" t="str">
        <f>VLOOKUP(E23,VIP!$A$2:$O14427,6,0)</f>
        <v>NO</v>
      </c>
      <c r="L23" s="141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s="117" customFormat="1" ht="18" x14ac:dyDescent="0.25">
      <c r="A24" s="116" t="str">
        <f>VLOOKUP(E24,'LISTADO ATM'!$A$2:$C$898,3,0)</f>
        <v>DISTRITO NACIONAL</v>
      </c>
      <c r="B24" s="137">
        <v>3335933422</v>
      </c>
      <c r="C24" s="110">
        <v>44373.582337962966</v>
      </c>
      <c r="D24" s="110" t="s">
        <v>2180</v>
      </c>
      <c r="E24" s="133">
        <v>958</v>
      </c>
      <c r="F24" s="116" t="str">
        <f>VLOOKUP(E24,VIP!$A$2:$O13973,2,0)</f>
        <v>DRBR958</v>
      </c>
      <c r="G24" s="116" t="str">
        <f>VLOOKUP(E24,'LISTADO ATM'!$A$2:$B$897,2,0)</f>
        <v xml:space="preserve">ATM Olé Aut. San Isidro </v>
      </c>
      <c r="H24" s="116" t="str">
        <f>VLOOKUP(E24,VIP!$A$2:$O18934,7,FALSE)</f>
        <v>Si</v>
      </c>
      <c r="I24" s="116" t="str">
        <f>VLOOKUP(E24,VIP!$A$2:$O10899,8,FALSE)</f>
        <v>Si</v>
      </c>
      <c r="J24" s="116" t="str">
        <f>VLOOKUP(E24,VIP!$A$2:$O10849,8,FALSE)</f>
        <v>Si</v>
      </c>
      <c r="K24" s="116" t="str">
        <f>VLOOKUP(E24,VIP!$A$2:$O14423,6,0)</f>
        <v>NO</v>
      </c>
      <c r="L24" s="141" t="s">
        <v>2245</v>
      </c>
      <c r="M24" s="109" t="s">
        <v>2446</v>
      </c>
      <c r="N24" s="109" t="s">
        <v>2453</v>
      </c>
      <c r="O24" s="116" t="s">
        <v>2455</v>
      </c>
      <c r="P24" s="116"/>
      <c r="Q24" s="109" t="s">
        <v>2245</v>
      </c>
    </row>
    <row r="25" spans="1:17" s="117" customFormat="1" ht="18" x14ac:dyDescent="0.25">
      <c r="A25" s="116" t="str">
        <f>VLOOKUP(E25,'LISTADO ATM'!$A$2:$C$898,3,0)</f>
        <v>DISTRITO NACIONAL</v>
      </c>
      <c r="B25" s="137">
        <v>3335933423</v>
      </c>
      <c r="C25" s="110">
        <v>44373.585266203707</v>
      </c>
      <c r="D25" s="110" t="s">
        <v>2449</v>
      </c>
      <c r="E25" s="133">
        <v>39</v>
      </c>
      <c r="F25" s="116" t="str">
        <f>VLOOKUP(E25,VIP!$A$2:$O13972,2,0)</f>
        <v>DRBR039</v>
      </c>
      <c r="G25" s="116" t="str">
        <f>VLOOKUP(E25,'LISTADO ATM'!$A$2:$B$897,2,0)</f>
        <v xml:space="preserve">ATM Oficina Ovando </v>
      </c>
      <c r="H25" s="116" t="str">
        <f>VLOOKUP(E25,VIP!$A$2:$O18933,7,FALSE)</f>
        <v>Si</v>
      </c>
      <c r="I25" s="116" t="str">
        <f>VLOOKUP(E25,VIP!$A$2:$O10898,8,FALSE)</f>
        <v>No</v>
      </c>
      <c r="J25" s="116" t="str">
        <f>VLOOKUP(E25,VIP!$A$2:$O10848,8,FALSE)</f>
        <v>No</v>
      </c>
      <c r="K25" s="116" t="str">
        <f>VLOOKUP(E25,VIP!$A$2:$O14422,6,0)</f>
        <v>NO</v>
      </c>
      <c r="L25" s="141" t="s">
        <v>2566</v>
      </c>
      <c r="M25" s="109" t="s">
        <v>2446</v>
      </c>
      <c r="N25" s="109" t="s">
        <v>2453</v>
      </c>
      <c r="O25" s="116" t="s">
        <v>2454</v>
      </c>
      <c r="P25" s="116"/>
      <c r="Q25" s="109" t="s">
        <v>2566</v>
      </c>
    </row>
    <row r="26" spans="1:17" s="117" customFormat="1" ht="18" x14ac:dyDescent="0.25">
      <c r="A26" s="116" t="str">
        <f>VLOOKUP(E26,'LISTADO ATM'!$A$2:$C$898,3,0)</f>
        <v>NORTE</v>
      </c>
      <c r="B26" s="137">
        <v>3335933424</v>
      </c>
      <c r="C26" s="110">
        <v>44373.588796296295</v>
      </c>
      <c r="D26" s="110" t="s">
        <v>2470</v>
      </c>
      <c r="E26" s="133">
        <v>903</v>
      </c>
      <c r="F26" s="116" t="str">
        <f>VLOOKUP(E26,VIP!$A$2:$O13971,2,0)</f>
        <v>DRBR903</v>
      </c>
      <c r="G26" s="116" t="str">
        <f>VLOOKUP(E26,'LISTADO ATM'!$A$2:$B$897,2,0)</f>
        <v xml:space="preserve">ATM Oficina La Vega Real I </v>
      </c>
      <c r="H26" s="116" t="str">
        <f>VLOOKUP(E26,VIP!$A$2:$O18932,7,FALSE)</f>
        <v>Si</v>
      </c>
      <c r="I26" s="116" t="str">
        <f>VLOOKUP(E26,VIP!$A$2:$O10897,8,FALSE)</f>
        <v>Si</v>
      </c>
      <c r="J26" s="116" t="str">
        <f>VLOOKUP(E26,VIP!$A$2:$O10847,8,FALSE)</f>
        <v>Si</v>
      </c>
      <c r="K26" s="116" t="str">
        <f>VLOOKUP(E26,VIP!$A$2:$O14421,6,0)</f>
        <v>NO</v>
      </c>
      <c r="L26" s="141" t="s">
        <v>2442</v>
      </c>
      <c r="M26" s="109" t="s">
        <v>2446</v>
      </c>
      <c r="N26" s="109" t="s">
        <v>2453</v>
      </c>
      <c r="O26" s="116" t="s">
        <v>2471</v>
      </c>
      <c r="P26" s="116"/>
      <c r="Q26" s="109" t="s">
        <v>2442</v>
      </c>
    </row>
    <row r="27" spans="1:17" s="117" customFormat="1" ht="18" x14ac:dyDescent="0.25">
      <c r="A27" s="116" t="str">
        <f>VLOOKUP(E27,'LISTADO ATM'!$A$2:$C$898,3,0)</f>
        <v>DISTRITO NACIONAL</v>
      </c>
      <c r="B27" s="137">
        <v>3335933426</v>
      </c>
      <c r="C27" s="110">
        <v>44373.590949074074</v>
      </c>
      <c r="D27" s="110" t="s">
        <v>2449</v>
      </c>
      <c r="E27" s="133">
        <v>983</v>
      </c>
      <c r="F27" s="116" t="str">
        <f>VLOOKUP(E27,VIP!$A$2:$O13969,2,0)</f>
        <v>DRBR983</v>
      </c>
      <c r="G27" s="116" t="str">
        <f>VLOOKUP(E27,'LISTADO ATM'!$A$2:$B$897,2,0)</f>
        <v xml:space="preserve">ATM Bravo República de Colombia </v>
      </c>
      <c r="H27" s="116" t="str">
        <f>VLOOKUP(E27,VIP!$A$2:$O18930,7,FALSE)</f>
        <v>Si</v>
      </c>
      <c r="I27" s="116" t="str">
        <f>VLOOKUP(E27,VIP!$A$2:$O10895,8,FALSE)</f>
        <v>No</v>
      </c>
      <c r="J27" s="116" t="str">
        <f>VLOOKUP(E27,VIP!$A$2:$O10845,8,FALSE)</f>
        <v>No</v>
      </c>
      <c r="K27" s="116" t="str">
        <f>VLOOKUP(E27,VIP!$A$2:$O14419,6,0)</f>
        <v>NO</v>
      </c>
      <c r="L27" s="141" t="s">
        <v>2418</v>
      </c>
      <c r="M27" s="109" t="s">
        <v>2446</v>
      </c>
      <c r="N27" s="109" t="s">
        <v>2453</v>
      </c>
      <c r="O27" s="116" t="s">
        <v>2454</v>
      </c>
      <c r="P27" s="116"/>
      <c r="Q27" s="109" t="s">
        <v>2418</v>
      </c>
    </row>
    <row r="28" spans="1:17" s="117" customFormat="1" ht="18" x14ac:dyDescent="0.25">
      <c r="A28" s="116" t="str">
        <f>VLOOKUP(E28,'LISTADO ATM'!$A$2:$C$898,3,0)</f>
        <v>DISTRITO NACIONAL</v>
      </c>
      <c r="B28" s="137">
        <v>3335933430</v>
      </c>
      <c r="C28" s="110">
        <v>44373.603020833332</v>
      </c>
      <c r="D28" s="110" t="s">
        <v>2180</v>
      </c>
      <c r="E28" s="133">
        <v>761</v>
      </c>
      <c r="F28" s="116" t="str">
        <f>VLOOKUP(E28,VIP!$A$2:$O13966,2,0)</f>
        <v>DRBR761</v>
      </c>
      <c r="G28" s="116" t="str">
        <f>VLOOKUP(E28,'LISTADO ATM'!$A$2:$B$897,2,0)</f>
        <v xml:space="preserve">ATM ISSPOL </v>
      </c>
      <c r="H28" s="116" t="str">
        <f>VLOOKUP(E28,VIP!$A$2:$O18927,7,FALSE)</f>
        <v>Si</v>
      </c>
      <c r="I28" s="116" t="str">
        <f>VLOOKUP(E28,VIP!$A$2:$O10892,8,FALSE)</f>
        <v>Si</v>
      </c>
      <c r="J28" s="116" t="str">
        <f>VLOOKUP(E28,VIP!$A$2:$O10842,8,FALSE)</f>
        <v>Si</v>
      </c>
      <c r="K28" s="116" t="str">
        <f>VLOOKUP(E28,VIP!$A$2:$O14416,6,0)</f>
        <v>NO</v>
      </c>
      <c r="L28" s="141" t="s">
        <v>2245</v>
      </c>
      <c r="M28" s="109" t="s">
        <v>2446</v>
      </c>
      <c r="N28" s="109" t="s">
        <v>2453</v>
      </c>
      <c r="O28" s="116" t="s">
        <v>2455</v>
      </c>
      <c r="P28" s="116"/>
      <c r="Q28" s="109" t="s">
        <v>2245</v>
      </c>
    </row>
    <row r="29" spans="1:17" s="117" customFormat="1" ht="18" x14ac:dyDescent="0.25">
      <c r="A29" s="116" t="str">
        <f>VLOOKUP(E29,'LISTADO ATM'!$A$2:$C$898,3,0)</f>
        <v>ESTE</v>
      </c>
      <c r="B29" s="137">
        <v>3335933445</v>
      </c>
      <c r="C29" s="110">
        <v>44373.640300925923</v>
      </c>
      <c r="D29" s="110" t="s">
        <v>2180</v>
      </c>
      <c r="E29" s="133">
        <v>294</v>
      </c>
      <c r="F29" s="116" t="str">
        <f>VLOOKUP(E29,VIP!$A$2:$O13968,2,0)</f>
        <v>DRBR294</v>
      </c>
      <c r="G29" s="116" t="str">
        <f>VLOOKUP(E29,'LISTADO ATM'!$A$2:$B$897,2,0)</f>
        <v xml:space="preserve">ATM Plaza Zaglul San Pedro II </v>
      </c>
      <c r="H29" s="116" t="str">
        <f>VLOOKUP(E29,VIP!$A$2:$O18929,7,FALSE)</f>
        <v>Si</v>
      </c>
      <c r="I29" s="116" t="str">
        <f>VLOOKUP(E29,VIP!$A$2:$O10894,8,FALSE)</f>
        <v>Si</v>
      </c>
      <c r="J29" s="116" t="str">
        <f>VLOOKUP(E29,VIP!$A$2:$O10844,8,FALSE)</f>
        <v>Si</v>
      </c>
      <c r="K29" s="116" t="str">
        <f>VLOOKUP(E29,VIP!$A$2:$O14418,6,0)</f>
        <v>NO</v>
      </c>
      <c r="L29" s="141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2219</v>
      </c>
    </row>
    <row r="30" spans="1:17" s="117" customFormat="1" ht="18" x14ac:dyDescent="0.25">
      <c r="A30" s="116" t="str">
        <f>VLOOKUP(E30,'LISTADO ATM'!$A$2:$C$898,3,0)</f>
        <v>DISTRITO NACIONAL</v>
      </c>
      <c r="B30" s="137">
        <v>3335933446</v>
      </c>
      <c r="C30" s="110">
        <v>44373.640821759262</v>
      </c>
      <c r="D30" s="110" t="s">
        <v>2449</v>
      </c>
      <c r="E30" s="133">
        <v>125</v>
      </c>
      <c r="F30" s="116" t="str">
        <f>VLOOKUP(E30,VIP!$A$2:$O13967,2,0)</f>
        <v>DRBR125</v>
      </c>
      <c r="G30" s="116" t="str">
        <f>VLOOKUP(E30,'LISTADO ATM'!$A$2:$B$897,2,0)</f>
        <v xml:space="preserve">ATM Dirección General de Aduanas II </v>
      </c>
      <c r="H30" s="116" t="str">
        <f>VLOOKUP(E30,VIP!$A$2:$O18928,7,FALSE)</f>
        <v>Si</v>
      </c>
      <c r="I30" s="116" t="str">
        <f>VLOOKUP(E30,VIP!$A$2:$O10893,8,FALSE)</f>
        <v>Si</v>
      </c>
      <c r="J30" s="116" t="str">
        <f>VLOOKUP(E30,VIP!$A$2:$O10843,8,FALSE)</f>
        <v>Si</v>
      </c>
      <c r="K30" s="116" t="str">
        <f>VLOOKUP(E30,VIP!$A$2:$O14417,6,0)</f>
        <v>NO</v>
      </c>
      <c r="L30" s="141" t="s">
        <v>2442</v>
      </c>
      <c r="M30" s="109" t="s">
        <v>2446</v>
      </c>
      <c r="N30" s="109" t="s">
        <v>2453</v>
      </c>
      <c r="O30" s="116" t="s">
        <v>2454</v>
      </c>
      <c r="P30" s="116"/>
      <c r="Q30" s="109" t="s">
        <v>2442</v>
      </c>
    </row>
    <row r="31" spans="1:17" s="117" customFormat="1" ht="18" x14ac:dyDescent="0.25">
      <c r="A31" s="116" t="str">
        <f>VLOOKUP(E31,'LISTADO ATM'!$A$2:$C$898,3,0)</f>
        <v>DISTRITO NACIONAL</v>
      </c>
      <c r="B31" s="137">
        <v>3335933449</v>
      </c>
      <c r="C31" s="110">
        <v>44373.692349537036</v>
      </c>
      <c r="D31" s="110" t="s">
        <v>2470</v>
      </c>
      <c r="E31" s="133">
        <v>813</v>
      </c>
      <c r="F31" s="116" t="str">
        <f>VLOOKUP(E31,VIP!$A$2:$O13940,2,0)</f>
        <v>DRBR815</v>
      </c>
      <c r="G31" s="116" t="str">
        <f>VLOOKUP(E31,'LISTADO ATM'!$A$2:$B$897,2,0)</f>
        <v>ATM Occidental Mall</v>
      </c>
      <c r="H31" s="116" t="str">
        <f>VLOOKUP(E31,VIP!$A$2:$O18823,7,FALSE)</f>
        <v>Si</v>
      </c>
      <c r="I31" s="116" t="str">
        <f>VLOOKUP(E31,VIP!$A$2:$O10788,8,FALSE)</f>
        <v>Si</v>
      </c>
      <c r="J31" s="116" t="str">
        <f>VLOOKUP(E31,VIP!$A$2:$O10738,8,FALSE)</f>
        <v>Si</v>
      </c>
      <c r="K31" s="116" t="str">
        <f>VLOOKUP(E31,VIP!$A$2:$O14312,6,0)</f>
        <v>NO</v>
      </c>
      <c r="L31" s="141" t="s">
        <v>2568</v>
      </c>
      <c r="M31" s="109" t="s">
        <v>2446</v>
      </c>
      <c r="N31" s="109" t="s">
        <v>2453</v>
      </c>
      <c r="O31" s="116" t="s">
        <v>2471</v>
      </c>
      <c r="P31" s="116"/>
      <c r="Q31" s="109" t="s">
        <v>2568</v>
      </c>
    </row>
    <row r="32" spans="1:17" s="117" customFormat="1" ht="18" x14ac:dyDescent="0.25">
      <c r="A32" s="116" t="str">
        <f>VLOOKUP(E32,'LISTADO ATM'!$A$2:$C$898,3,0)</f>
        <v>DISTRITO NACIONAL</v>
      </c>
      <c r="B32" s="137">
        <v>3335933450</v>
      </c>
      <c r="C32" s="110">
        <v>44373.694085648145</v>
      </c>
      <c r="D32" s="110" t="s">
        <v>2449</v>
      </c>
      <c r="E32" s="133">
        <v>589</v>
      </c>
      <c r="F32" s="116" t="str">
        <f>VLOOKUP(E32,VIP!$A$2:$O13939,2,0)</f>
        <v>DRBR23E</v>
      </c>
      <c r="G32" s="116" t="str">
        <f>VLOOKUP(E32,'LISTADO ATM'!$A$2:$B$897,2,0)</f>
        <v xml:space="preserve">ATM S/M Bravo San Vicente de Paul </v>
      </c>
      <c r="H32" s="116" t="str">
        <f>VLOOKUP(E32,VIP!$A$2:$O18822,7,FALSE)</f>
        <v>Si</v>
      </c>
      <c r="I32" s="116" t="str">
        <f>VLOOKUP(E32,VIP!$A$2:$O10787,8,FALSE)</f>
        <v>No</v>
      </c>
      <c r="J32" s="116" t="str">
        <f>VLOOKUP(E32,VIP!$A$2:$O10737,8,FALSE)</f>
        <v>No</v>
      </c>
      <c r="K32" s="116" t="str">
        <f>VLOOKUP(E32,VIP!$A$2:$O14311,6,0)</f>
        <v>NO</v>
      </c>
      <c r="L32" s="141" t="s">
        <v>2442</v>
      </c>
      <c r="M32" s="109" t="s">
        <v>2446</v>
      </c>
      <c r="N32" s="109" t="s">
        <v>2453</v>
      </c>
      <c r="O32" s="116" t="s">
        <v>2454</v>
      </c>
      <c r="P32" s="116"/>
      <c r="Q32" s="109" t="s">
        <v>2442</v>
      </c>
    </row>
    <row r="33" spans="1:17" s="117" customFormat="1" ht="18" x14ac:dyDescent="0.25">
      <c r="A33" s="116" t="str">
        <f>VLOOKUP(E33,'LISTADO ATM'!$A$2:$C$898,3,0)</f>
        <v>DISTRITO NACIONAL</v>
      </c>
      <c r="B33" s="137">
        <v>3335933451</v>
      </c>
      <c r="C33" s="110">
        <v>44373.69703703704</v>
      </c>
      <c r="D33" s="110" t="s">
        <v>2449</v>
      </c>
      <c r="E33" s="133">
        <v>561</v>
      </c>
      <c r="F33" s="116" t="str">
        <f>VLOOKUP(E33,VIP!$A$2:$O13938,2,0)</f>
        <v>DRBR133</v>
      </c>
      <c r="G33" s="116" t="str">
        <f>VLOOKUP(E33,'LISTADO ATM'!$A$2:$B$897,2,0)</f>
        <v xml:space="preserve">ATM Comando Regional P.N. S.D. Este </v>
      </c>
      <c r="H33" s="116" t="str">
        <f>VLOOKUP(E33,VIP!$A$2:$O18821,7,FALSE)</f>
        <v>Si</v>
      </c>
      <c r="I33" s="116" t="str">
        <f>VLOOKUP(E33,VIP!$A$2:$O10786,8,FALSE)</f>
        <v>Si</v>
      </c>
      <c r="J33" s="116" t="str">
        <f>VLOOKUP(E33,VIP!$A$2:$O10736,8,FALSE)</f>
        <v>Si</v>
      </c>
      <c r="K33" s="116" t="str">
        <f>VLOOKUP(E33,VIP!$A$2:$O14310,6,0)</f>
        <v>NO</v>
      </c>
      <c r="L33" s="141" t="s">
        <v>2442</v>
      </c>
      <c r="M33" s="109" t="s">
        <v>2446</v>
      </c>
      <c r="N33" s="109" t="s">
        <v>2453</v>
      </c>
      <c r="O33" s="116" t="s">
        <v>2454</v>
      </c>
      <c r="P33" s="116"/>
      <c r="Q33" s="109" t="s">
        <v>2632</v>
      </c>
    </row>
    <row r="34" spans="1:17" s="117" customFormat="1" ht="18" x14ac:dyDescent="0.25">
      <c r="A34" s="116" t="str">
        <f>VLOOKUP(E34,'LISTADO ATM'!$A$2:$C$898,3,0)</f>
        <v>SUR</v>
      </c>
      <c r="B34" s="137">
        <v>3335933453</v>
      </c>
      <c r="C34" s="110">
        <v>44373.70103009259</v>
      </c>
      <c r="D34" s="110" t="s">
        <v>2449</v>
      </c>
      <c r="E34" s="133">
        <v>44</v>
      </c>
      <c r="F34" s="116" t="str">
        <f>VLOOKUP(E34,VIP!$A$2:$O13936,2,0)</f>
        <v>DRBR044</v>
      </c>
      <c r="G34" s="116" t="str">
        <f>VLOOKUP(E34,'LISTADO ATM'!$A$2:$B$897,2,0)</f>
        <v xml:space="preserve">ATM Oficina Pedernales </v>
      </c>
      <c r="H34" s="116" t="str">
        <f>VLOOKUP(E34,VIP!$A$2:$O18819,7,FALSE)</f>
        <v>Si</v>
      </c>
      <c r="I34" s="116" t="str">
        <f>VLOOKUP(E34,VIP!$A$2:$O10784,8,FALSE)</f>
        <v>Si</v>
      </c>
      <c r="J34" s="116" t="str">
        <f>VLOOKUP(E34,VIP!$A$2:$O10734,8,FALSE)</f>
        <v>Si</v>
      </c>
      <c r="K34" s="116" t="str">
        <f>VLOOKUP(E34,VIP!$A$2:$O14308,6,0)</f>
        <v>SI</v>
      </c>
      <c r="L34" s="141" t="s">
        <v>2568</v>
      </c>
      <c r="M34" s="109" t="s">
        <v>2446</v>
      </c>
      <c r="N34" s="109" t="s">
        <v>2453</v>
      </c>
      <c r="O34" s="116" t="s">
        <v>2454</v>
      </c>
      <c r="P34" s="116"/>
      <c r="Q34" s="109" t="s">
        <v>2568</v>
      </c>
    </row>
    <row r="35" spans="1:17" ht="18" x14ac:dyDescent="0.25">
      <c r="A35" s="116" t="str">
        <f>VLOOKUP(E35,'LISTADO ATM'!$A$2:$C$898,3,0)</f>
        <v>NORTE</v>
      </c>
      <c r="B35" s="137">
        <v>3335933463</v>
      </c>
      <c r="C35" s="110">
        <v>44373.718171296299</v>
      </c>
      <c r="D35" s="110" t="s">
        <v>2470</v>
      </c>
      <c r="E35" s="133">
        <v>307</v>
      </c>
      <c r="F35" s="116" t="str">
        <f>VLOOKUP(E35,VIP!$A$2:$O13935,2,0)</f>
        <v>DRBR307</v>
      </c>
      <c r="G35" s="116" t="str">
        <f>VLOOKUP(E35,'LISTADO ATM'!$A$2:$B$897,2,0)</f>
        <v>ATM Oficina Nagua II</v>
      </c>
      <c r="H35" s="116" t="str">
        <f>VLOOKUP(E35,VIP!$A$2:$O18818,7,FALSE)</f>
        <v>Si</v>
      </c>
      <c r="I35" s="116" t="str">
        <f>VLOOKUP(E35,VIP!$A$2:$O10783,8,FALSE)</f>
        <v>Si</v>
      </c>
      <c r="J35" s="116" t="str">
        <f>VLOOKUP(E35,VIP!$A$2:$O10733,8,FALSE)</f>
        <v>Si</v>
      </c>
      <c r="K35" s="116" t="str">
        <f>VLOOKUP(E35,VIP!$A$2:$O14307,6,0)</f>
        <v>SI</v>
      </c>
      <c r="L35" s="141" t="s">
        <v>2568</v>
      </c>
      <c r="M35" s="109" t="s">
        <v>2446</v>
      </c>
      <c r="N35" s="109" t="s">
        <v>2453</v>
      </c>
      <c r="O35" s="116" t="s">
        <v>2471</v>
      </c>
      <c r="P35" s="116"/>
      <c r="Q35" s="109" t="s">
        <v>2568</v>
      </c>
    </row>
    <row r="36" spans="1:17" ht="18" x14ac:dyDescent="0.25">
      <c r="A36" s="116" t="str">
        <f>VLOOKUP(E36,'LISTADO ATM'!$A$2:$C$898,3,0)</f>
        <v>DISTRITO NACIONAL</v>
      </c>
      <c r="B36" s="137">
        <v>3335933466</v>
      </c>
      <c r="C36" s="110">
        <v>44373.729548611111</v>
      </c>
      <c r="D36" s="110" t="s">
        <v>2449</v>
      </c>
      <c r="E36" s="133">
        <v>836</v>
      </c>
      <c r="F36" s="116" t="str">
        <f>VLOOKUP(E36,VIP!$A$2:$O13932,2,0)</f>
        <v>DRBR836</v>
      </c>
      <c r="G36" s="116" t="str">
        <f>VLOOKUP(E36,'LISTADO ATM'!$A$2:$B$897,2,0)</f>
        <v xml:space="preserve">ATM UNP Plaza Luperón </v>
      </c>
      <c r="H36" s="116" t="str">
        <f>VLOOKUP(E36,VIP!$A$2:$O18815,7,FALSE)</f>
        <v>Si</v>
      </c>
      <c r="I36" s="116" t="str">
        <f>VLOOKUP(E36,VIP!$A$2:$O10780,8,FALSE)</f>
        <v>Si</v>
      </c>
      <c r="J36" s="116" t="str">
        <f>VLOOKUP(E36,VIP!$A$2:$O10730,8,FALSE)</f>
        <v>Si</v>
      </c>
      <c r="K36" s="116" t="str">
        <f>VLOOKUP(E36,VIP!$A$2:$O14304,6,0)</f>
        <v>NO</v>
      </c>
      <c r="L36" s="141" t="s">
        <v>2568</v>
      </c>
      <c r="M36" s="109" t="s">
        <v>2446</v>
      </c>
      <c r="N36" s="109" t="s">
        <v>2453</v>
      </c>
      <c r="O36" s="116" t="s">
        <v>2454</v>
      </c>
      <c r="P36" s="116"/>
      <c r="Q36" s="109" t="s">
        <v>2568</v>
      </c>
    </row>
    <row r="37" spans="1:17" ht="18" x14ac:dyDescent="0.25">
      <c r="A37" s="116" t="str">
        <f>VLOOKUP(E37,'LISTADO ATM'!$A$2:$C$898,3,0)</f>
        <v>NORTE</v>
      </c>
      <c r="B37" s="137">
        <v>3335933469</v>
      </c>
      <c r="C37" s="110">
        <v>44373.739155092589</v>
      </c>
      <c r="D37" s="110" t="s">
        <v>2629</v>
      </c>
      <c r="E37" s="133">
        <v>956</v>
      </c>
      <c r="F37" s="116" t="str">
        <f>VLOOKUP(E37,VIP!$A$2:$O13929,2,0)</f>
        <v>DRBR956</v>
      </c>
      <c r="G37" s="116" t="str">
        <f>VLOOKUP(E37,'LISTADO ATM'!$A$2:$B$897,2,0)</f>
        <v xml:space="preserve">ATM Autoservicio El Jaya (SFM) </v>
      </c>
      <c r="H37" s="116" t="str">
        <f>VLOOKUP(E37,VIP!$A$2:$O18812,7,FALSE)</f>
        <v>Si</v>
      </c>
      <c r="I37" s="116" t="str">
        <f>VLOOKUP(E37,VIP!$A$2:$O10777,8,FALSE)</f>
        <v>Si</v>
      </c>
      <c r="J37" s="116" t="str">
        <f>VLOOKUP(E37,VIP!$A$2:$O10727,8,FALSE)</f>
        <v>Si</v>
      </c>
      <c r="K37" s="116" t="str">
        <f>VLOOKUP(E37,VIP!$A$2:$O14301,6,0)</f>
        <v>NO</v>
      </c>
      <c r="L37" s="141" t="s">
        <v>2568</v>
      </c>
      <c r="M37" s="109" t="s">
        <v>2446</v>
      </c>
      <c r="N37" s="109" t="s">
        <v>2453</v>
      </c>
      <c r="O37" s="116" t="s">
        <v>2633</v>
      </c>
      <c r="P37" s="116"/>
      <c r="Q37" s="109" t="s">
        <v>2568</v>
      </c>
    </row>
    <row r="38" spans="1:17" ht="18" x14ac:dyDescent="0.25">
      <c r="A38" s="116" t="str">
        <f>VLOOKUP(E38,'LISTADO ATM'!$A$2:$C$898,3,0)</f>
        <v>DISTRITO NACIONAL</v>
      </c>
      <c r="B38" s="137">
        <v>3335933472</v>
      </c>
      <c r="C38" s="110">
        <v>44373.743877314817</v>
      </c>
      <c r="D38" s="110" t="s">
        <v>2180</v>
      </c>
      <c r="E38" s="133">
        <v>335</v>
      </c>
      <c r="F38" s="116" t="str">
        <f>VLOOKUP(E38,VIP!$A$2:$O13926,2,0)</f>
        <v>DRBR335</v>
      </c>
      <c r="G38" s="116" t="str">
        <f>VLOOKUP(E38,'LISTADO ATM'!$A$2:$B$897,2,0)</f>
        <v>ATM Edificio Aster</v>
      </c>
      <c r="H38" s="116" t="str">
        <f>VLOOKUP(E38,VIP!$A$2:$O18809,7,FALSE)</f>
        <v>Si</v>
      </c>
      <c r="I38" s="116" t="str">
        <f>VLOOKUP(E38,VIP!$A$2:$O10774,8,FALSE)</f>
        <v>Si</v>
      </c>
      <c r="J38" s="116" t="str">
        <f>VLOOKUP(E38,VIP!$A$2:$O10724,8,FALSE)</f>
        <v>Si</v>
      </c>
      <c r="K38" s="116" t="str">
        <f>VLOOKUP(E38,VIP!$A$2:$O14298,6,0)</f>
        <v>NO</v>
      </c>
      <c r="L38" s="141" t="s">
        <v>2630</v>
      </c>
      <c r="M38" s="109" t="s">
        <v>2446</v>
      </c>
      <c r="N38" s="109" t="s">
        <v>2453</v>
      </c>
      <c r="O38" s="116" t="s">
        <v>2455</v>
      </c>
      <c r="P38" s="116"/>
      <c r="Q38" s="109" t="s">
        <v>2631</v>
      </c>
    </row>
    <row r="39" spans="1:17" ht="18" x14ac:dyDescent="0.25">
      <c r="A39" s="116" t="str">
        <f>VLOOKUP(E39,'LISTADO ATM'!$A$2:$C$898,3,0)</f>
        <v>DISTRITO NACIONAL</v>
      </c>
      <c r="B39" s="137">
        <v>3335933475</v>
      </c>
      <c r="C39" s="110">
        <v>44373.79005787037</v>
      </c>
      <c r="D39" s="110" t="s">
        <v>2449</v>
      </c>
      <c r="E39" s="133">
        <v>331</v>
      </c>
      <c r="F39" s="116" t="str">
        <f>VLOOKUP(E39,VIP!$A$2:$O13923,2,0)</f>
        <v>DRBR331</v>
      </c>
      <c r="G39" s="116" t="str">
        <f>VLOOKUP(E39,'LISTADO ATM'!$A$2:$B$897,2,0)</f>
        <v>ATM Ayuntamiento Sto. Dgo. Este</v>
      </c>
      <c r="H39" s="116" t="str">
        <f>VLOOKUP(E39,VIP!$A$2:$O18806,7,FALSE)</f>
        <v>N/A</v>
      </c>
      <c r="I39" s="116" t="str">
        <f>VLOOKUP(E39,VIP!$A$2:$O10771,8,FALSE)</f>
        <v>N/A</v>
      </c>
      <c r="J39" s="116" t="str">
        <f>VLOOKUP(E39,VIP!$A$2:$O10721,8,FALSE)</f>
        <v>N/A</v>
      </c>
      <c r="K39" s="116" t="str">
        <f>VLOOKUP(E39,VIP!$A$2:$O14295,6,0)</f>
        <v>NO</v>
      </c>
      <c r="L39" s="141" t="s">
        <v>2418</v>
      </c>
      <c r="M39" s="109" t="s">
        <v>2446</v>
      </c>
      <c r="N39" s="109" t="s">
        <v>2453</v>
      </c>
      <c r="O39" s="116" t="s">
        <v>2454</v>
      </c>
      <c r="P39" s="116"/>
      <c r="Q39" s="109" t="s">
        <v>2418</v>
      </c>
    </row>
    <row r="40" spans="1:17" ht="18" x14ac:dyDescent="0.25">
      <c r="A40" s="116" t="str">
        <f>VLOOKUP(E40,'LISTADO ATM'!$A$2:$C$898,3,0)</f>
        <v>DISTRITO NACIONAL</v>
      </c>
      <c r="B40" s="137">
        <v>3335933479</v>
      </c>
      <c r="C40" s="110">
        <v>44373.85423611111</v>
      </c>
      <c r="D40" s="110" t="s">
        <v>2449</v>
      </c>
      <c r="E40" s="133">
        <v>925</v>
      </c>
      <c r="F40" s="116" t="str">
        <f>VLOOKUP(E40,VIP!$A$2:$O13928,2,0)</f>
        <v>DRBR24L</v>
      </c>
      <c r="G40" s="116" t="str">
        <f>VLOOKUP(E40,'LISTADO ATM'!$A$2:$B$897,2,0)</f>
        <v xml:space="preserve">ATM Oficina Plaza Lama Av. 27 de Febrero </v>
      </c>
      <c r="H40" s="116" t="str">
        <f>VLOOKUP(E40,VIP!$A$2:$O18811,7,FALSE)</f>
        <v>Si</v>
      </c>
      <c r="I40" s="116" t="str">
        <f>VLOOKUP(E40,VIP!$A$2:$O10776,8,FALSE)</f>
        <v>Si</v>
      </c>
      <c r="J40" s="116" t="str">
        <f>VLOOKUP(E40,VIP!$A$2:$O10726,8,FALSE)</f>
        <v>Si</v>
      </c>
      <c r="K40" s="116" t="str">
        <f>VLOOKUP(E40,VIP!$A$2:$O14300,6,0)</f>
        <v>SI</v>
      </c>
      <c r="L40" s="141" t="s">
        <v>2568</v>
      </c>
      <c r="M40" s="109" t="s">
        <v>2446</v>
      </c>
      <c r="N40" s="109" t="s">
        <v>2453</v>
      </c>
      <c r="O40" s="116" t="s">
        <v>2454</v>
      </c>
      <c r="P40" s="116"/>
      <c r="Q40" s="109" t="s">
        <v>2568</v>
      </c>
    </row>
    <row r="41" spans="1:17" ht="18" x14ac:dyDescent="0.25">
      <c r="A41" s="116" t="str">
        <f>VLOOKUP(E41,'LISTADO ATM'!$A$2:$C$898,3,0)</f>
        <v>SUR</v>
      </c>
      <c r="B41" s="137">
        <v>3335933484</v>
      </c>
      <c r="C41" s="110">
        <v>44373.908680555556</v>
      </c>
      <c r="D41" s="110" t="s">
        <v>2470</v>
      </c>
      <c r="E41" s="133">
        <v>825</v>
      </c>
      <c r="F41" s="116" t="str">
        <f>VLOOKUP(E41,VIP!$A$2:$O13942,2,0)</f>
        <v>DRBR825</v>
      </c>
      <c r="G41" s="116" t="str">
        <f>VLOOKUP(E41,'LISTADO ATM'!$A$2:$B$897,2,0)</f>
        <v xml:space="preserve">ATM Estacion Eco Cibeles (Las Matas de Farfán) </v>
      </c>
      <c r="H41" s="116" t="str">
        <f>VLOOKUP(E41,VIP!$A$2:$O18825,7,FALSE)</f>
        <v>Si</v>
      </c>
      <c r="I41" s="116" t="str">
        <f>VLOOKUP(E41,VIP!$A$2:$O10790,8,FALSE)</f>
        <v>Si</v>
      </c>
      <c r="J41" s="116" t="str">
        <f>VLOOKUP(E41,VIP!$A$2:$O10740,8,FALSE)</f>
        <v>Si</v>
      </c>
      <c r="K41" s="116" t="str">
        <f>VLOOKUP(E41,VIP!$A$2:$O14314,6,0)</f>
        <v>NO</v>
      </c>
      <c r="L41" s="141" t="s">
        <v>2442</v>
      </c>
      <c r="M41" s="109" t="s">
        <v>2446</v>
      </c>
      <c r="N41" s="109" t="s">
        <v>2453</v>
      </c>
      <c r="O41" s="116" t="s">
        <v>2471</v>
      </c>
      <c r="P41" s="116"/>
      <c r="Q41" s="109" t="s">
        <v>2442</v>
      </c>
    </row>
    <row r="42" spans="1:17" ht="18" x14ac:dyDescent="0.25">
      <c r="A42" s="116" t="str">
        <f>VLOOKUP(E42,'LISTADO ATM'!$A$2:$C$898,3,0)</f>
        <v>SUR</v>
      </c>
      <c r="B42" s="137">
        <v>3335933486</v>
      </c>
      <c r="C42" s="110">
        <v>44373.918807870374</v>
      </c>
      <c r="D42" s="110" t="s">
        <v>2470</v>
      </c>
      <c r="E42" s="133">
        <v>766</v>
      </c>
      <c r="F42" s="116" t="str">
        <f>VLOOKUP(E42,VIP!$A$2:$O13940,2,0)</f>
        <v>DRBR440</v>
      </c>
      <c r="G42" s="116" t="str">
        <f>VLOOKUP(E42,'LISTADO ATM'!$A$2:$B$897,2,0)</f>
        <v xml:space="preserve">ATM Oficina Azua II </v>
      </c>
      <c r="H42" s="116" t="str">
        <f>VLOOKUP(E42,VIP!$A$2:$O18823,7,FALSE)</f>
        <v>Si</v>
      </c>
      <c r="I42" s="116" t="str">
        <f>VLOOKUP(E42,VIP!$A$2:$O10788,8,FALSE)</f>
        <v>Si</v>
      </c>
      <c r="J42" s="116" t="str">
        <f>VLOOKUP(E42,VIP!$A$2:$O10738,8,FALSE)</f>
        <v>Si</v>
      </c>
      <c r="K42" s="116" t="str">
        <f>VLOOKUP(E42,VIP!$A$2:$O14312,6,0)</f>
        <v>SI</v>
      </c>
      <c r="L42" s="141" t="s">
        <v>2442</v>
      </c>
      <c r="M42" s="109" t="s">
        <v>2446</v>
      </c>
      <c r="N42" s="109" t="s">
        <v>2453</v>
      </c>
      <c r="O42" s="116" t="s">
        <v>2471</v>
      </c>
      <c r="P42" s="116"/>
      <c r="Q42" s="109" t="s">
        <v>2442</v>
      </c>
    </row>
    <row r="43" spans="1:17" ht="18" x14ac:dyDescent="0.25">
      <c r="A43" s="116" t="str">
        <f>VLOOKUP(E43,'LISTADO ATM'!$A$2:$C$898,3,0)</f>
        <v>NORTE</v>
      </c>
      <c r="B43" s="137">
        <v>3335933495</v>
      </c>
      <c r="C43" s="110">
        <v>44373.995868055557</v>
      </c>
      <c r="D43" s="110" t="s">
        <v>2470</v>
      </c>
      <c r="E43" s="133">
        <v>97</v>
      </c>
      <c r="F43" s="116" t="str">
        <f>VLOOKUP(E43,VIP!$A$2:$O13936,2,0)</f>
        <v>DRBR097</v>
      </c>
      <c r="G43" s="116" t="str">
        <f>VLOOKUP(E43,'LISTADO ATM'!$A$2:$B$897,2,0)</f>
        <v xml:space="preserve">ATM Oficina Villa Riva </v>
      </c>
      <c r="H43" s="116" t="str">
        <f>VLOOKUP(E43,VIP!$A$2:$O18819,7,FALSE)</f>
        <v>Si</v>
      </c>
      <c r="I43" s="116" t="str">
        <f>VLOOKUP(E43,VIP!$A$2:$O10784,8,FALSE)</f>
        <v>Si</v>
      </c>
      <c r="J43" s="116" t="str">
        <f>VLOOKUP(E43,VIP!$A$2:$O10734,8,FALSE)</f>
        <v>Si</v>
      </c>
      <c r="K43" s="116" t="str">
        <f>VLOOKUP(E43,VIP!$A$2:$O14308,6,0)</f>
        <v>NO</v>
      </c>
      <c r="L43" s="141" t="s">
        <v>2568</v>
      </c>
      <c r="M43" s="109" t="s">
        <v>2446</v>
      </c>
      <c r="N43" s="109" t="s">
        <v>2453</v>
      </c>
      <c r="O43" s="116" t="s">
        <v>2471</v>
      </c>
      <c r="P43" s="116"/>
      <c r="Q43" s="109" t="s">
        <v>2568</v>
      </c>
    </row>
    <row r="44" spans="1:17" ht="18" x14ac:dyDescent="0.25">
      <c r="A44" s="116" t="str">
        <f>VLOOKUP(E44,'LISTADO ATM'!$A$2:$C$898,3,0)</f>
        <v>DISTRITO NACIONAL</v>
      </c>
      <c r="B44" s="137">
        <v>3335933497</v>
      </c>
      <c r="C44" s="110">
        <v>44374.028043981481</v>
      </c>
      <c r="D44" s="110" t="s">
        <v>2449</v>
      </c>
      <c r="E44" s="133">
        <v>600</v>
      </c>
      <c r="F44" s="116" t="str">
        <f>VLOOKUP(E44,VIP!$A$2:$O13935,2,0)</f>
        <v>DRBR600</v>
      </c>
      <c r="G44" s="116" t="str">
        <f>VLOOKUP(E44,'LISTADO ATM'!$A$2:$B$897,2,0)</f>
        <v>ATM S/M Bravo Hipica</v>
      </c>
      <c r="H44" s="116" t="str">
        <f>VLOOKUP(E44,VIP!$A$2:$O18818,7,FALSE)</f>
        <v>N/A</v>
      </c>
      <c r="I44" s="116" t="str">
        <f>VLOOKUP(E44,VIP!$A$2:$O10783,8,FALSE)</f>
        <v>N/A</v>
      </c>
      <c r="J44" s="116" t="str">
        <f>VLOOKUP(E44,VIP!$A$2:$O10733,8,FALSE)</f>
        <v>N/A</v>
      </c>
      <c r="K44" s="116" t="str">
        <f>VLOOKUP(E44,VIP!$A$2:$O14307,6,0)</f>
        <v>N/A</v>
      </c>
      <c r="L44" s="141" t="s">
        <v>2418</v>
      </c>
      <c r="M44" s="109" t="s">
        <v>2446</v>
      </c>
      <c r="N44" s="109" t="s">
        <v>2453</v>
      </c>
      <c r="O44" s="116" t="s">
        <v>2454</v>
      </c>
      <c r="P44" s="116"/>
      <c r="Q44" s="109" t="s">
        <v>2418</v>
      </c>
    </row>
    <row r="45" spans="1:17" ht="18" x14ac:dyDescent="0.25">
      <c r="A45" s="116" t="str">
        <f>VLOOKUP(E45,'LISTADO ATM'!$A$2:$C$898,3,0)</f>
        <v>DISTRITO NACIONAL</v>
      </c>
      <c r="B45" s="137">
        <v>3335933499</v>
      </c>
      <c r="C45" s="110">
        <v>44374.032175925924</v>
      </c>
      <c r="D45" s="110" t="s">
        <v>2449</v>
      </c>
      <c r="E45" s="133">
        <v>717</v>
      </c>
      <c r="F45" s="116" t="str">
        <f>VLOOKUP(E45,VIP!$A$2:$O13933,2,0)</f>
        <v>DRBR24K</v>
      </c>
      <c r="G45" s="116" t="str">
        <f>VLOOKUP(E45,'LISTADO ATM'!$A$2:$B$897,2,0)</f>
        <v xml:space="preserve">ATM Oficina Los Alcarrizos </v>
      </c>
      <c r="H45" s="116" t="str">
        <f>VLOOKUP(E45,VIP!$A$2:$O18816,7,FALSE)</f>
        <v>Si</v>
      </c>
      <c r="I45" s="116" t="str">
        <f>VLOOKUP(E45,VIP!$A$2:$O10781,8,FALSE)</f>
        <v>Si</v>
      </c>
      <c r="J45" s="116" t="str">
        <f>VLOOKUP(E45,VIP!$A$2:$O10731,8,FALSE)</f>
        <v>Si</v>
      </c>
      <c r="K45" s="116" t="str">
        <f>VLOOKUP(E45,VIP!$A$2:$O14305,6,0)</f>
        <v>SI</v>
      </c>
      <c r="L45" s="141" t="s">
        <v>2418</v>
      </c>
      <c r="M45" s="109" t="s">
        <v>2446</v>
      </c>
      <c r="N45" s="109" t="s">
        <v>2453</v>
      </c>
      <c r="O45" s="116" t="s">
        <v>2454</v>
      </c>
      <c r="P45" s="116"/>
      <c r="Q45" s="109" t="s">
        <v>2418</v>
      </c>
    </row>
    <row r="46" spans="1:17" ht="18" x14ac:dyDescent="0.25">
      <c r="A46" s="116" t="str">
        <f>VLOOKUP(E46,'LISTADO ATM'!$A$2:$C$898,3,0)</f>
        <v>SUR</v>
      </c>
      <c r="B46" s="137">
        <v>3335933500</v>
      </c>
      <c r="C46" s="110">
        <v>44374.035173611112</v>
      </c>
      <c r="D46" s="110" t="s">
        <v>2470</v>
      </c>
      <c r="E46" s="133">
        <v>765</v>
      </c>
      <c r="F46" s="116" t="str">
        <f>VLOOKUP(E46,VIP!$A$2:$O13932,2,0)</f>
        <v>DRBR191</v>
      </c>
      <c r="G46" s="116" t="str">
        <f>VLOOKUP(E46,'LISTADO ATM'!$A$2:$B$897,2,0)</f>
        <v xml:space="preserve">ATM Oficina Azua I </v>
      </c>
      <c r="H46" s="116" t="str">
        <f>VLOOKUP(E46,VIP!$A$2:$O18815,7,FALSE)</f>
        <v>Si</v>
      </c>
      <c r="I46" s="116" t="str">
        <f>VLOOKUP(E46,VIP!$A$2:$O10780,8,FALSE)</f>
        <v>Si</v>
      </c>
      <c r="J46" s="116" t="str">
        <f>VLOOKUP(E46,VIP!$A$2:$O10730,8,FALSE)</f>
        <v>Si</v>
      </c>
      <c r="K46" s="116" t="str">
        <f>VLOOKUP(E46,VIP!$A$2:$O14304,6,0)</f>
        <v>NO</v>
      </c>
      <c r="L46" s="141" t="s">
        <v>2442</v>
      </c>
      <c r="M46" s="109" t="s">
        <v>2446</v>
      </c>
      <c r="N46" s="109" t="s">
        <v>2453</v>
      </c>
      <c r="O46" s="116" t="s">
        <v>2471</v>
      </c>
      <c r="P46" s="116"/>
      <c r="Q46" s="109" t="s">
        <v>2442</v>
      </c>
    </row>
    <row r="47" spans="1:17" ht="18" x14ac:dyDescent="0.25">
      <c r="A47" s="116" t="str">
        <f>VLOOKUP(E47,'LISTADO ATM'!$A$2:$C$898,3,0)</f>
        <v>ESTE</v>
      </c>
      <c r="B47" s="137">
        <v>3335933501</v>
      </c>
      <c r="C47" s="110">
        <v>44374.048634259256</v>
      </c>
      <c r="D47" s="110" t="s">
        <v>2449</v>
      </c>
      <c r="E47" s="133">
        <v>844</v>
      </c>
      <c r="F47" s="116" t="str">
        <f>VLOOKUP(E47,VIP!$A$2:$O13931,2,0)</f>
        <v>DRBR844</v>
      </c>
      <c r="G47" s="116" t="str">
        <f>VLOOKUP(E47,'LISTADO ATM'!$A$2:$B$897,2,0)</f>
        <v xml:space="preserve">ATM San Juan Shopping Center (Bávaro) </v>
      </c>
      <c r="H47" s="116" t="str">
        <f>VLOOKUP(E47,VIP!$A$2:$O18814,7,FALSE)</f>
        <v>Si</v>
      </c>
      <c r="I47" s="116" t="str">
        <f>VLOOKUP(E47,VIP!$A$2:$O10779,8,FALSE)</f>
        <v>Si</v>
      </c>
      <c r="J47" s="116" t="str">
        <f>VLOOKUP(E47,VIP!$A$2:$O10729,8,FALSE)</f>
        <v>Si</v>
      </c>
      <c r="K47" s="116" t="str">
        <f>VLOOKUP(E47,VIP!$A$2:$O14303,6,0)</f>
        <v>NO</v>
      </c>
      <c r="L47" s="141" t="s">
        <v>2442</v>
      </c>
      <c r="M47" s="109" t="s">
        <v>2446</v>
      </c>
      <c r="N47" s="109" t="s">
        <v>2453</v>
      </c>
      <c r="O47" s="116" t="s">
        <v>2454</v>
      </c>
      <c r="P47" s="116"/>
      <c r="Q47" s="109" t="s">
        <v>2442</v>
      </c>
    </row>
    <row r="48" spans="1:17" ht="18" x14ac:dyDescent="0.25">
      <c r="A48" s="116" t="str">
        <f>VLOOKUP(E48,'LISTADO ATM'!$A$2:$C$898,3,0)</f>
        <v>NORTE</v>
      </c>
      <c r="B48" s="137">
        <v>3335933503</v>
      </c>
      <c r="C48" s="110">
        <v>44374.050347222219</v>
      </c>
      <c r="D48" s="110" t="s">
        <v>2470</v>
      </c>
      <c r="E48" s="133">
        <v>882</v>
      </c>
      <c r="F48" s="116" t="str">
        <f>VLOOKUP(E48,VIP!$A$2:$O13930,2,0)</f>
        <v>DRBR882</v>
      </c>
      <c r="G48" s="116" t="str">
        <f>VLOOKUP(E48,'LISTADO ATM'!$A$2:$B$897,2,0)</f>
        <v xml:space="preserve">ATM Oficina Moca II </v>
      </c>
      <c r="H48" s="116" t="str">
        <f>VLOOKUP(E48,VIP!$A$2:$O18813,7,FALSE)</f>
        <v>Si</v>
      </c>
      <c r="I48" s="116" t="str">
        <f>VLOOKUP(E48,VIP!$A$2:$O10778,8,FALSE)</f>
        <v>Si</v>
      </c>
      <c r="J48" s="116" t="str">
        <f>VLOOKUP(E48,VIP!$A$2:$O10728,8,FALSE)</f>
        <v>Si</v>
      </c>
      <c r="K48" s="116" t="str">
        <f>VLOOKUP(E48,VIP!$A$2:$O14302,6,0)</f>
        <v>SI</v>
      </c>
      <c r="L48" s="141" t="s">
        <v>2442</v>
      </c>
      <c r="M48" s="109" t="s">
        <v>2446</v>
      </c>
      <c r="N48" s="109" t="s">
        <v>2453</v>
      </c>
      <c r="O48" s="116" t="s">
        <v>2471</v>
      </c>
      <c r="P48" s="116"/>
      <c r="Q48" s="109" t="s">
        <v>2442</v>
      </c>
    </row>
    <row r="49" spans="1:17" ht="18" x14ac:dyDescent="0.25">
      <c r="A49" s="116" t="str">
        <f>VLOOKUP(E49,'LISTADO ATM'!$A$2:$C$898,3,0)</f>
        <v>DISTRITO NACIONAL</v>
      </c>
      <c r="B49" s="137">
        <v>3335933504</v>
      </c>
      <c r="C49" s="110">
        <v>44374.054166666669</v>
      </c>
      <c r="D49" s="110" t="s">
        <v>2470</v>
      </c>
      <c r="E49" s="133">
        <v>911</v>
      </c>
      <c r="F49" s="116" t="str">
        <f>VLOOKUP(E49,VIP!$A$2:$O13929,2,0)</f>
        <v>DRBR911</v>
      </c>
      <c r="G49" s="116" t="str">
        <f>VLOOKUP(E49,'LISTADO ATM'!$A$2:$B$897,2,0)</f>
        <v xml:space="preserve">ATM Oficina Venezuela II </v>
      </c>
      <c r="H49" s="116" t="str">
        <f>VLOOKUP(E49,VIP!$A$2:$O18812,7,FALSE)</f>
        <v>Si</v>
      </c>
      <c r="I49" s="116" t="str">
        <f>VLOOKUP(E49,VIP!$A$2:$O10777,8,FALSE)</f>
        <v>Si</v>
      </c>
      <c r="J49" s="116" t="str">
        <f>VLOOKUP(E49,VIP!$A$2:$O10727,8,FALSE)</f>
        <v>Si</v>
      </c>
      <c r="K49" s="116" t="str">
        <f>VLOOKUP(E49,VIP!$A$2:$O14301,6,0)</f>
        <v>SI</v>
      </c>
      <c r="L49" s="141" t="s">
        <v>2442</v>
      </c>
      <c r="M49" s="109" t="s">
        <v>2446</v>
      </c>
      <c r="N49" s="109" t="s">
        <v>2453</v>
      </c>
      <c r="O49" s="116" t="s">
        <v>2471</v>
      </c>
      <c r="P49" s="116"/>
      <c r="Q49" s="109" t="s">
        <v>2442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3335933505</v>
      </c>
      <c r="C50" s="110">
        <v>44374.056666666664</v>
      </c>
      <c r="D50" s="110" t="s">
        <v>2449</v>
      </c>
      <c r="E50" s="133">
        <v>949</v>
      </c>
      <c r="F50" s="116" t="str">
        <f>VLOOKUP(E50,VIP!$A$2:$O13928,2,0)</f>
        <v>DRBR23D</v>
      </c>
      <c r="G50" s="116" t="str">
        <f>VLOOKUP(E50,'LISTADO ATM'!$A$2:$B$897,2,0)</f>
        <v xml:space="preserve">ATM S/M Bravo San Isidro Coral Mall </v>
      </c>
      <c r="H50" s="116" t="str">
        <f>VLOOKUP(E50,VIP!$A$2:$O18811,7,FALSE)</f>
        <v>Si</v>
      </c>
      <c r="I50" s="116" t="str">
        <f>VLOOKUP(E50,VIP!$A$2:$O10776,8,FALSE)</f>
        <v>No</v>
      </c>
      <c r="J50" s="116" t="str">
        <f>VLOOKUP(E50,VIP!$A$2:$O10726,8,FALSE)</f>
        <v>No</v>
      </c>
      <c r="K50" s="116" t="str">
        <f>VLOOKUP(E50,VIP!$A$2:$O14300,6,0)</f>
        <v>NO</v>
      </c>
      <c r="L50" s="141" t="s">
        <v>2418</v>
      </c>
      <c r="M50" s="109" t="s">
        <v>2446</v>
      </c>
      <c r="N50" s="109" t="s">
        <v>2453</v>
      </c>
      <c r="O50" s="116" t="s">
        <v>2454</v>
      </c>
      <c r="P50" s="116"/>
      <c r="Q50" s="109" t="s">
        <v>2418</v>
      </c>
    </row>
    <row r="51" spans="1:17" s="117" customFormat="1" ht="18" x14ac:dyDescent="0.25">
      <c r="A51" s="116" t="str">
        <f>VLOOKUP(E51,'LISTADO ATM'!$A$2:$C$898,3,0)</f>
        <v>DISTRITO NACIONAL</v>
      </c>
      <c r="B51" s="137">
        <v>3335933506</v>
      </c>
      <c r="C51" s="110">
        <v>44374.058541666665</v>
      </c>
      <c r="D51" s="110" t="s">
        <v>2470</v>
      </c>
      <c r="E51" s="133">
        <v>957</v>
      </c>
      <c r="F51" s="116" t="str">
        <f>VLOOKUP(E51,VIP!$A$2:$O13927,2,0)</f>
        <v>DRBR23F</v>
      </c>
      <c r="G51" s="116" t="str">
        <f>VLOOKUP(E51,'LISTADO ATM'!$A$2:$B$897,2,0)</f>
        <v xml:space="preserve">ATM Oficina Venezuela </v>
      </c>
      <c r="H51" s="116" t="str">
        <f>VLOOKUP(E51,VIP!$A$2:$O18810,7,FALSE)</f>
        <v>Si</v>
      </c>
      <c r="I51" s="116" t="str">
        <f>VLOOKUP(E51,VIP!$A$2:$O10775,8,FALSE)</f>
        <v>Si</v>
      </c>
      <c r="J51" s="116" t="str">
        <f>VLOOKUP(E51,VIP!$A$2:$O10725,8,FALSE)</f>
        <v>Si</v>
      </c>
      <c r="K51" s="116" t="str">
        <f>VLOOKUP(E51,VIP!$A$2:$O14299,6,0)</f>
        <v>SI</v>
      </c>
      <c r="L51" s="141" t="s">
        <v>2418</v>
      </c>
      <c r="M51" s="109" t="s">
        <v>2446</v>
      </c>
      <c r="N51" s="109" t="s">
        <v>2453</v>
      </c>
      <c r="O51" s="116" t="s">
        <v>2471</v>
      </c>
      <c r="P51" s="116"/>
      <c r="Q51" s="109" t="s">
        <v>2418</v>
      </c>
    </row>
    <row r="52" spans="1:17" s="117" customFormat="1" ht="18" x14ac:dyDescent="0.25">
      <c r="A52" s="116" t="str">
        <f>VLOOKUP(E52,'LISTADO ATM'!$A$2:$C$898,3,0)</f>
        <v>NORTE</v>
      </c>
      <c r="B52" s="137">
        <v>3335933511</v>
      </c>
      <c r="C52" s="110">
        <v>44374.325787037036</v>
      </c>
      <c r="D52" s="110" t="s">
        <v>2181</v>
      </c>
      <c r="E52" s="133">
        <v>380</v>
      </c>
      <c r="F52" s="116" t="str">
        <f>VLOOKUP(E52,VIP!$A$2:$O13927,2,0)</f>
        <v>DRBR380</v>
      </c>
      <c r="G52" s="116" t="str">
        <f>VLOOKUP(E52,'LISTADO ATM'!$A$2:$B$897,2,0)</f>
        <v xml:space="preserve">ATM Oficina Navarrete </v>
      </c>
      <c r="H52" s="116" t="str">
        <f>VLOOKUP(E52,VIP!$A$2:$O18810,7,FALSE)</f>
        <v>Si</v>
      </c>
      <c r="I52" s="116" t="str">
        <f>VLOOKUP(E52,VIP!$A$2:$O10775,8,FALSE)</f>
        <v>Si</v>
      </c>
      <c r="J52" s="116" t="str">
        <f>VLOOKUP(E52,VIP!$A$2:$O10725,8,FALSE)</f>
        <v>Si</v>
      </c>
      <c r="K52" s="116" t="str">
        <f>VLOOKUP(E52,VIP!$A$2:$O14299,6,0)</f>
        <v>NO</v>
      </c>
      <c r="L52" s="141" t="s">
        <v>2466</v>
      </c>
      <c r="M52" s="109" t="s">
        <v>2446</v>
      </c>
      <c r="N52" s="109" t="s">
        <v>2453</v>
      </c>
      <c r="O52" s="116" t="s">
        <v>2567</v>
      </c>
      <c r="P52" s="116"/>
      <c r="Q52" s="109" t="s">
        <v>2466</v>
      </c>
    </row>
    <row r="53" spans="1:17" s="117" customFormat="1" ht="18" x14ac:dyDescent="0.25">
      <c r="A53" s="116" t="str">
        <f>VLOOKUP(E53,'LISTADO ATM'!$A$2:$C$898,3,0)</f>
        <v>SUR</v>
      </c>
      <c r="B53" s="137">
        <v>3335933534</v>
      </c>
      <c r="C53" s="110">
        <v>44374.538171296299</v>
      </c>
      <c r="D53" s="110" t="s">
        <v>2180</v>
      </c>
      <c r="E53" s="133">
        <v>584</v>
      </c>
      <c r="F53" s="116" t="str">
        <f>VLOOKUP(E53,VIP!$A$2:$O13933,2,0)</f>
        <v>DRBR404</v>
      </c>
      <c r="G53" s="116" t="str">
        <f>VLOOKUP(E53,'LISTADO ATM'!$A$2:$B$897,2,0)</f>
        <v xml:space="preserve">ATM Oficina San Cristóbal I </v>
      </c>
      <c r="H53" s="116" t="str">
        <f>VLOOKUP(E53,VIP!$A$2:$O18816,7,FALSE)</f>
        <v>Si</v>
      </c>
      <c r="I53" s="116" t="str">
        <f>VLOOKUP(E53,VIP!$A$2:$O10781,8,FALSE)</f>
        <v>Si</v>
      </c>
      <c r="J53" s="116" t="str">
        <f>VLOOKUP(E53,VIP!$A$2:$O10731,8,FALSE)</f>
        <v>Si</v>
      </c>
      <c r="K53" s="116" t="str">
        <f>VLOOKUP(E53,VIP!$A$2:$O14305,6,0)</f>
        <v>SI</v>
      </c>
      <c r="L53" s="141" t="s">
        <v>2466</v>
      </c>
      <c r="M53" s="109" t="s">
        <v>2446</v>
      </c>
      <c r="N53" s="109" t="s">
        <v>2453</v>
      </c>
      <c r="O53" s="116" t="s">
        <v>2455</v>
      </c>
      <c r="P53" s="116"/>
      <c r="Q53" s="109" t="s">
        <v>2637</v>
      </c>
    </row>
    <row r="54" spans="1:17" s="117" customFormat="1" ht="18" x14ac:dyDescent="0.25">
      <c r="A54" s="116" t="str">
        <f>VLOOKUP(E54,'LISTADO ATM'!$A$2:$C$898,3,0)</f>
        <v>NORTE</v>
      </c>
      <c r="B54" s="137">
        <v>3335933535</v>
      </c>
      <c r="C54" s="110">
        <v>44374.567349537036</v>
      </c>
      <c r="D54" s="110" t="s">
        <v>2180</v>
      </c>
      <c r="E54" s="133">
        <v>358</v>
      </c>
      <c r="F54" s="116" t="str">
        <f>VLOOKUP(E54,VIP!$A$2:$O13932,2,0)</f>
        <v>DRBR358</v>
      </c>
      <c r="G54" s="116" t="str">
        <f>VLOOKUP(E54,'LISTADO ATM'!$A$2:$B$897,2,0)</f>
        <v>ATM Ayuntamiento Cevico</v>
      </c>
      <c r="H54" s="116" t="str">
        <f>VLOOKUP(E54,VIP!$A$2:$O18815,7,FALSE)</f>
        <v>Si</v>
      </c>
      <c r="I54" s="116" t="str">
        <f>VLOOKUP(E54,VIP!$A$2:$O10780,8,FALSE)</f>
        <v>Si</v>
      </c>
      <c r="J54" s="116" t="str">
        <f>VLOOKUP(E54,VIP!$A$2:$O10730,8,FALSE)</f>
        <v>Si</v>
      </c>
      <c r="K54" s="116" t="str">
        <f>VLOOKUP(E54,VIP!$A$2:$O14304,6,0)</f>
        <v>NO</v>
      </c>
      <c r="L54" s="141" t="s">
        <v>2466</v>
      </c>
      <c r="M54" s="109" t="s">
        <v>2446</v>
      </c>
      <c r="N54" s="109" t="s">
        <v>2453</v>
      </c>
      <c r="O54" s="116" t="s">
        <v>2455</v>
      </c>
      <c r="P54" s="116"/>
      <c r="Q54" s="109" t="s">
        <v>2466</v>
      </c>
    </row>
    <row r="55" spans="1:17" s="117" customFormat="1" ht="18" x14ac:dyDescent="0.25">
      <c r="A55" s="116" t="str">
        <f>VLOOKUP(E55,'LISTADO ATM'!$A$2:$C$898,3,0)</f>
        <v>NORTE</v>
      </c>
      <c r="B55" s="137">
        <v>3335933536</v>
      </c>
      <c r="C55" s="110">
        <v>44374.569444444445</v>
      </c>
      <c r="D55" s="110" t="s">
        <v>2181</v>
      </c>
      <c r="E55" s="133">
        <v>869</v>
      </c>
      <c r="F55" s="116" t="str">
        <f>VLOOKUP(E55,VIP!$A$2:$O13931,2,0)</f>
        <v>DRBR869</v>
      </c>
      <c r="G55" s="116" t="str">
        <f>VLOOKUP(E55,'LISTADO ATM'!$A$2:$B$897,2,0)</f>
        <v xml:space="preserve">ATM Estación Isla La Cueva (Cotuí) </v>
      </c>
      <c r="H55" s="116" t="str">
        <f>VLOOKUP(E55,VIP!$A$2:$O18814,7,FALSE)</f>
        <v>Si</v>
      </c>
      <c r="I55" s="116" t="str">
        <f>VLOOKUP(E55,VIP!$A$2:$O10779,8,FALSE)</f>
        <v>Si</v>
      </c>
      <c r="J55" s="116" t="str">
        <f>VLOOKUP(E55,VIP!$A$2:$O10729,8,FALSE)</f>
        <v>Si</v>
      </c>
      <c r="K55" s="116" t="str">
        <f>VLOOKUP(E55,VIP!$A$2:$O14303,6,0)</f>
        <v>NO</v>
      </c>
      <c r="L55" s="141" t="s">
        <v>2466</v>
      </c>
      <c r="M55" s="109" t="s">
        <v>2446</v>
      </c>
      <c r="N55" s="109" t="s">
        <v>2453</v>
      </c>
      <c r="O55" s="116" t="s">
        <v>2567</v>
      </c>
      <c r="P55" s="116"/>
      <c r="Q55" s="109" t="s">
        <v>2466</v>
      </c>
    </row>
    <row r="56" spans="1:17" s="117" customFormat="1" ht="18" x14ac:dyDescent="0.25">
      <c r="A56" s="116" t="str">
        <f>VLOOKUP(E56,'LISTADO ATM'!$A$2:$C$898,3,0)</f>
        <v>DISTRITO NACIONAL</v>
      </c>
      <c r="B56" s="137">
        <v>3335933539</v>
      </c>
      <c r="C56" s="110">
        <v>44374.596979166665</v>
      </c>
      <c r="D56" s="110" t="s">
        <v>2180</v>
      </c>
      <c r="E56" s="133">
        <v>23</v>
      </c>
      <c r="F56" s="116" t="str">
        <f>VLOOKUP(E56,VIP!$A$2:$O13929,2,0)</f>
        <v>DRBR023</v>
      </c>
      <c r="G56" s="116" t="str">
        <f>VLOOKUP(E56,'LISTADO ATM'!$A$2:$B$897,2,0)</f>
        <v xml:space="preserve">ATM Oficina México </v>
      </c>
      <c r="H56" s="116" t="str">
        <f>VLOOKUP(E56,VIP!$A$2:$O18812,7,FALSE)</f>
        <v>Si</v>
      </c>
      <c r="I56" s="116" t="str">
        <f>VLOOKUP(E56,VIP!$A$2:$O10777,8,FALSE)</f>
        <v>Si</v>
      </c>
      <c r="J56" s="116" t="str">
        <f>VLOOKUP(E56,VIP!$A$2:$O10727,8,FALSE)</f>
        <v>Si</v>
      </c>
      <c r="K56" s="116" t="str">
        <f>VLOOKUP(E56,VIP!$A$2:$O14301,6,0)</f>
        <v>NO</v>
      </c>
      <c r="L56" s="141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2636</v>
      </c>
    </row>
    <row r="57" spans="1:17" s="117" customFormat="1" ht="18" x14ac:dyDescent="0.25">
      <c r="A57" s="116" t="str">
        <f>VLOOKUP(E57,'LISTADO ATM'!$A$2:$C$898,3,0)</f>
        <v>DISTRITO NACIONAL</v>
      </c>
      <c r="B57" s="137">
        <v>3335933540</v>
      </c>
      <c r="C57" s="110">
        <v>44374.599733796298</v>
      </c>
      <c r="D57" s="110" t="s">
        <v>2180</v>
      </c>
      <c r="E57" s="133">
        <v>240</v>
      </c>
      <c r="F57" s="116" t="str">
        <f>VLOOKUP(E57,VIP!$A$2:$O13928,2,0)</f>
        <v>DRBR24D</v>
      </c>
      <c r="G57" s="116" t="str">
        <f>VLOOKUP(E57,'LISTADO ATM'!$A$2:$B$897,2,0)</f>
        <v xml:space="preserve">ATM Oficina Carrefour I </v>
      </c>
      <c r="H57" s="116" t="str">
        <f>VLOOKUP(E57,VIP!$A$2:$O18811,7,FALSE)</f>
        <v>Si</v>
      </c>
      <c r="I57" s="116" t="str">
        <f>VLOOKUP(E57,VIP!$A$2:$O10776,8,FALSE)</f>
        <v>Si</v>
      </c>
      <c r="J57" s="116" t="str">
        <f>VLOOKUP(E57,VIP!$A$2:$O10726,8,FALSE)</f>
        <v>Si</v>
      </c>
      <c r="K57" s="116" t="str">
        <f>VLOOKUP(E57,VIP!$A$2:$O14300,6,0)</f>
        <v>SI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s="117" customFormat="1" ht="18" x14ac:dyDescent="0.25">
      <c r="A58" s="116" t="str">
        <f>VLOOKUP(E58,'LISTADO ATM'!$A$2:$C$898,3,0)</f>
        <v>NORTE</v>
      </c>
      <c r="B58" s="137">
        <v>3335933541</v>
      </c>
      <c r="C58" s="110">
        <v>44374.604212962964</v>
      </c>
      <c r="D58" s="110" t="s">
        <v>2180</v>
      </c>
      <c r="E58" s="133">
        <v>144</v>
      </c>
      <c r="F58" s="116" t="str">
        <f>VLOOKUP(E58,VIP!$A$2:$O13927,2,0)</f>
        <v>DRBR144</v>
      </c>
      <c r="G58" s="116" t="str">
        <f>VLOOKUP(E58,'LISTADO ATM'!$A$2:$B$897,2,0)</f>
        <v xml:space="preserve">ATM Oficina Villa Altagracia </v>
      </c>
      <c r="H58" s="116" t="str">
        <f>VLOOKUP(E58,VIP!$A$2:$O18810,7,FALSE)</f>
        <v>Si</v>
      </c>
      <c r="I58" s="116" t="str">
        <f>VLOOKUP(E58,VIP!$A$2:$O10775,8,FALSE)</f>
        <v>Si</v>
      </c>
      <c r="J58" s="116" t="str">
        <f>VLOOKUP(E58,VIP!$A$2:$O10725,8,FALSE)</f>
        <v>Si</v>
      </c>
      <c r="K58" s="116" t="str">
        <f>VLOOKUP(E58,VIP!$A$2:$O14299,6,0)</f>
        <v>SI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s="117" customFormat="1" ht="18" x14ac:dyDescent="0.25">
      <c r="A59" s="116" t="str">
        <f>VLOOKUP(E59,'LISTADO ATM'!$A$2:$C$898,3,0)</f>
        <v>DISTRITO NACIONAL</v>
      </c>
      <c r="B59" s="137">
        <v>3335933542</v>
      </c>
      <c r="C59" s="110">
        <v>44374.609699074077</v>
      </c>
      <c r="D59" s="110" t="s">
        <v>2180</v>
      </c>
      <c r="E59" s="133">
        <v>540</v>
      </c>
      <c r="F59" s="116" t="str">
        <f>VLOOKUP(E59,VIP!$A$2:$O13926,2,0)</f>
        <v>DRBR540</v>
      </c>
      <c r="G59" s="116" t="str">
        <f>VLOOKUP(E59,'LISTADO ATM'!$A$2:$B$897,2,0)</f>
        <v xml:space="preserve">ATM Autoservicio Sambil I </v>
      </c>
      <c r="H59" s="116" t="str">
        <f>VLOOKUP(E59,VIP!$A$2:$O18809,7,FALSE)</f>
        <v>Si</v>
      </c>
      <c r="I59" s="116" t="str">
        <f>VLOOKUP(E59,VIP!$A$2:$O10774,8,FALSE)</f>
        <v>Si</v>
      </c>
      <c r="J59" s="116" t="str">
        <f>VLOOKUP(E59,VIP!$A$2:$O10724,8,FALSE)</f>
        <v>Si</v>
      </c>
      <c r="K59" s="116" t="str">
        <f>VLOOKUP(E59,VIP!$A$2:$O14298,6,0)</f>
        <v>NO</v>
      </c>
      <c r="L59" s="141" t="s">
        <v>2635</v>
      </c>
      <c r="M59" s="109" t="s">
        <v>2446</v>
      </c>
      <c r="N59" s="109" t="s">
        <v>2453</v>
      </c>
      <c r="O59" s="116" t="s">
        <v>2455</v>
      </c>
      <c r="P59" s="116"/>
      <c r="Q59" s="109" t="s">
        <v>2635</v>
      </c>
    </row>
    <row r="60" spans="1:17" s="117" customFormat="1" ht="18" x14ac:dyDescent="0.25">
      <c r="A60" s="116" t="str">
        <f>VLOOKUP(E60,'LISTADO ATM'!$A$2:$C$898,3,0)</f>
        <v>NORTE</v>
      </c>
      <c r="B60" s="137">
        <v>3335933544</v>
      </c>
      <c r="C60" s="110">
        <v>44374.616296296299</v>
      </c>
      <c r="D60" s="110" t="s">
        <v>2181</v>
      </c>
      <c r="E60" s="133">
        <v>350</v>
      </c>
      <c r="F60" s="116" t="str">
        <f>VLOOKUP(E60,VIP!$A$2:$O13925,2,0)</f>
        <v>DRBR350</v>
      </c>
      <c r="G60" s="116" t="str">
        <f>VLOOKUP(E60,'LISTADO ATM'!$A$2:$B$897,2,0)</f>
        <v xml:space="preserve">ATM Oficina Villa Tapia </v>
      </c>
      <c r="H60" s="116" t="str">
        <f>VLOOKUP(E60,VIP!$A$2:$O18808,7,FALSE)</f>
        <v>Si</v>
      </c>
      <c r="I60" s="116" t="str">
        <f>VLOOKUP(E60,VIP!$A$2:$O10773,8,FALSE)</f>
        <v>Si</v>
      </c>
      <c r="J60" s="116" t="str">
        <f>VLOOKUP(E60,VIP!$A$2:$O10723,8,FALSE)</f>
        <v>Si</v>
      </c>
      <c r="K60" s="116" t="str">
        <f>VLOOKUP(E60,VIP!$A$2:$O14297,6,0)</f>
        <v>NO</v>
      </c>
      <c r="L60" s="141" t="s">
        <v>2630</v>
      </c>
      <c r="M60" s="109" t="s">
        <v>2446</v>
      </c>
      <c r="N60" s="109" t="s">
        <v>2453</v>
      </c>
      <c r="O60" s="116" t="s">
        <v>2567</v>
      </c>
      <c r="P60" s="116"/>
      <c r="Q60" s="109" t="s">
        <v>2630</v>
      </c>
    </row>
    <row r="61" spans="1:17" s="117" customFormat="1" ht="18" x14ac:dyDescent="0.25">
      <c r="A61" s="116" t="str">
        <f>VLOOKUP(E61,'LISTADO ATM'!$A$2:$C$898,3,0)</f>
        <v>DISTRITO NACIONAL</v>
      </c>
      <c r="B61" s="137">
        <v>3335933545</v>
      </c>
      <c r="C61" s="110">
        <v>44374.62704861111</v>
      </c>
      <c r="D61" s="110" t="s">
        <v>2180</v>
      </c>
      <c r="E61" s="133">
        <v>823</v>
      </c>
      <c r="F61" s="116" t="str">
        <f>VLOOKUP(E61,VIP!$A$2:$O13924,2,0)</f>
        <v>DRBR823</v>
      </c>
      <c r="G61" s="116" t="str">
        <f>VLOOKUP(E61,'LISTADO ATM'!$A$2:$B$897,2,0)</f>
        <v xml:space="preserve">ATM UNP El Carril (Haina) </v>
      </c>
      <c r="H61" s="116" t="str">
        <f>VLOOKUP(E61,VIP!$A$2:$O18807,7,FALSE)</f>
        <v>Si</v>
      </c>
      <c r="I61" s="116" t="str">
        <f>VLOOKUP(E61,VIP!$A$2:$O10772,8,FALSE)</f>
        <v>Si</v>
      </c>
      <c r="J61" s="116" t="str">
        <f>VLOOKUP(E61,VIP!$A$2:$O10722,8,FALSE)</f>
        <v>Si</v>
      </c>
      <c r="K61" s="116" t="str">
        <f>VLOOKUP(E61,VIP!$A$2:$O14296,6,0)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3335933560</v>
      </c>
      <c r="C62" s="110">
        <v>44374.643483796295</v>
      </c>
      <c r="D62" s="110" t="s">
        <v>2449</v>
      </c>
      <c r="E62" s="133">
        <v>557</v>
      </c>
      <c r="F62" s="116" t="str">
        <f>VLOOKUP(E62,VIP!$A$2:$O13941,2,0)</f>
        <v>DRBR022</v>
      </c>
      <c r="G62" s="116" t="str">
        <f>VLOOKUP(E62,'LISTADO ATM'!$A$2:$B$897,2,0)</f>
        <v xml:space="preserve">ATM Multicentro La Sirena Ave. Mella </v>
      </c>
      <c r="H62" s="116" t="str">
        <f>VLOOKUP(E62,VIP!$A$2:$O18824,7,FALSE)</f>
        <v>Si</v>
      </c>
      <c r="I62" s="116" t="str">
        <f>VLOOKUP(E62,VIP!$A$2:$O10789,8,FALSE)</f>
        <v>Si</v>
      </c>
      <c r="J62" s="116" t="str">
        <f>VLOOKUP(E62,VIP!$A$2:$O10739,8,FALSE)</f>
        <v>Si</v>
      </c>
      <c r="K62" s="116" t="str">
        <f>VLOOKUP(E62,VIP!$A$2:$O14313,6,0)</f>
        <v>SI</v>
      </c>
      <c r="L62" s="141" t="s">
        <v>2442</v>
      </c>
      <c r="M62" s="109" t="s">
        <v>2446</v>
      </c>
      <c r="N62" s="109" t="s">
        <v>2453</v>
      </c>
      <c r="O62" s="116" t="s">
        <v>2454</v>
      </c>
      <c r="P62" s="116"/>
      <c r="Q62" s="109" t="s">
        <v>2442</v>
      </c>
    </row>
    <row r="63" spans="1:17" s="117" customFormat="1" ht="18" x14ac:dyDescent="0.25">
      <c r="A63" s="116" t="str">
        <f>VLOOKUP(E63,'LISTADO ATM'!$A$2:$C$898,3,0)</f>
        <v>DISTRITO NACIONAL</v>
      </c>
      <c r="B63" s="137">
        <v>3335933569</v>
      </c>
      <c r="C63" s="110">
        <v>44374.646365740744</v>
      </c>
      <c r="D63" s="110" t="s">
        <v>2449</v>
      </c>
      <c r="E63" s="133">
        <v>722</v>
      </c>
      <c r="F63" s="116" t="str">
        <f>VLOOKUP(E63,VIP!$A$2:$O13940,2,0)</f>
        <v>DRBR393</v>
      </c>
      <c r="G63" s="116" t="str">
        <f>VLOOKUP(E63,'LISTADO ATM'!$A$2:$B$897,2,0)</f>
        <v xml:space="preserve">ATM Oficina Charles de Gaulle III </v>
      </c>
      <c r="H63" s="116" t="str">
        <f>VLOOKUP(E63,VIP!$A$2:$O18823,7,FALSE)</f>
        <v>Si</v>
      </c>
      <c r="I63" s="116" t="str">
        <f>VLOOKUP(E63,VIP!$A$2:$O10788,8,FALSE)</f>
        <v>Si</v>
      </c>
      <c r="J63" s="116" t="str">
        <f>VLOOKUP(E63,VIP!$A$2:$O10738,8,FALSE)</f>
        <v>Si</v>
      </c>
      <c r="K63" s="116" t="str">
        <f>VLOOKUP(E63,VIP!$A$2:$O14312,6,0)</f>
        <v>SI</v>
      </c>
      <c r="L63" s="141" t="s">
        <v>2418</v>
      </c>
      <c r="M63" s="109" t="s">
        <v>2446</v>
      </c>
      <c r="N63" s="109" t="s">
        <v>2453</v>
      </c>
      <c r="O63" s="116" t="s">
        <v>2454</v>
      </c>
      <c r="P63" s="116"/>
      <c r="Q63" s="109" t="s">
        <v>2418</v>
      </c>
    </row>
    <row r="64" spans="1:17" ht="18" x14ac:dyDescent="0.25">
      <c r="A64" s="116" t="str">
        <f>VLOOKUP(E64,'LISTADO ATM'!$A$2:$C$898,3,0)</f>
        <v>DISTRITO NACIONAL</v>
      </c>
      <c r="B64" s="137">
        <v>3335933570</v>
      </c>
      <c r="C64" s="110">
        <v>44374.648298611108</v>
      </c>
      <c r="D64" s="110" t="s">
        <v>2449</v>
      </c>
      <c r="E64" s="133">
        <v>955</v>
      </c>
      <c r="F64" s="116" t="str">
        <f>VLOOKUP(E64,VIP!$A$2:$O13939,2,0)</f>
        <v>DRBR955</v>
      </c>
      <c r="G64" s="116" t="str">
        <f>VLOOKUP(E64,'LISTADO ATM'!$A$2:$B$897,2,0)</f>
        <v xml:space="preserve">ATM Oficina Americana Independencia II </v>
      </c>
      <c r="H64" s="116" t="str">
        <f>VLOOKUP(E64,VIP!$A$2:$O18822,7,FALSE)</f>
        <v>Si</v>
      </c>
      <c r="I64" s="116" t="str">
        <f>VLOOKUP(E64,VIP!$A$2:$O10787,8,FALSE)</f>
        <v>Si</v>
      </c>
      <c r="J64" s="116" t="str">
        <f>VLOOKUP(E64,VIP!$A$2:$O10737,8,FALSE)</f>
        <v>Si</v>
      </c>
      <c r="K64" s="116" t="str">
        <f>VLOOKUP(E64,VIP!$A$2:$O14311,6,0)</f>
        <v>NO</v>
      </c>
      <c r="L64" s="141" t="s">
        <v>2418</v>
      </c>
      <c r="M64" s="109" t="s">
        <v>2446</v>
      </c>
      <c r="N64" s="109" t="s">
        <v>2453</v>
      </c>
      <c r="O64" s="116" t="s">
        <v>2454</v>
      </c>
      <c r="P64" s="116"/>
      <c r="Q64" s="109" t="s">
        <v>2418</v>
      </c>
    </row>
    <row r="65" spans="1:17" ht="18" x14ac:dyDescent="0.25">
      <c r="A65" s="116" t="str">
        <f>VLOOKUP(E65,'LISTADO ATM'!$A$2:$C$898,3,0)</f>
        <v>SUR</v>
      </c>
      <c r="B65" s="137">
        <v>3335933572</v>
      </c>
      <c r="C65" s="110">
        <v>44374.651076388887</v>
      </c>
      <c r="D65" s="110" t="s">
        <v>2449</v>
      </c>
      <c r="E65" s="133">
        <v>48</v>
      </c>
      <c r="F65" s="116" t="str">
        <f>VLOOKUP(E65,VIP!$A$2:$O13938,2,0)</f>
        <v>DRBR048</v>
      </c>
      <c r="G65" s="116" t="str">
        <f>VLOOKUP(E65,'LISTADO ATM'!$A$2:$B$897,2,0)</f>
        <v xml:space="preserve">ATM Autoservicio Neiba I </v>
      </c>
      <c r="H65" s="116" t="str">
        <f>VLOOKUP(E65,VIP!$A$2:$O18821,7,FALSE)</f>
        <v>Si</v>
      </c>
      <c r="I65" s="116" t="str">
        <f>VLOOKUP(E65,VIP!$A$2:$O10786,8,FALSE)</f>
        <v>Si</v>
      </c>
      <c r="J65" s="116" t="str">
        <f>VLOOKUP(E65,VIP!$A$2:$O10736,8,FALSE)</f>
        <v>Si</v>
      </c>
      <c r="K65" s="116" t="str">
        <f>VLOOKUP(E65,VIP!$A$2:$O14310,6,0)</f>
        <v>SI</v>
      </c>
      <c r="L65" s="141" t="s">
        <v>2418</v>
      </c>
      <c r="M65" s="109" t="s">
        <v>2446</v>
      </c>
      <c r="N65" s="109" t="s">
        <v>2453</v>
      </c>
      <c r="O65" s="116" t="s">
        <v>2454</v>
      </c>
      <c r="P65" s="116"/>
      <c r="Q65" s="109" t="s">
        <v>2418</v>
      </c>
    </row>
    <row r="66" spans="1:17" ht="18" x14ac:dyDescent="0.25">
      <c r="A66" s="116" t="str">
        <f>VLOOKUP(E66,'LISTADO ATM'!$A$2:$C$898,3,0)</f>
        <v>NORTE</v>
      </c>
      <c r="B66" s="137">
        <v>3335933573</v>
      </c>
      <c r="C66" s="110">
        <v>44374.65247685185</v>
      </c>
      <c r="D66" s="110" t="s">
        <v>2629</v>
      </c>
      <c r="E66" s="133">
        <v>142</v>
      </c>
      <c r="F66" s="116" t="str">
        <f>VLOOKUP(E66,VIP!$A$2:$O13937,2,0)</f>
        <v>DRBR142</v>
      </c>
      <c r="G66" s="116" t="str">
        <f>VLOOKUP(E66,'LISTADO ATM'!$A$2:$B$897,2,0)</f>
        <v xml:space="preserve">ATM Centro de Caja Galerías Bonao </v>
      </c>
      <c r="H66" s="116" t="str">
        <f>VLOOKUP(E66,VIP!$A$2:$O18820,7,FALSE)</f>
        <v>Si</v>
      </c>
      <c r="I66" s="116" t="str">
        <f>VLOOKUP(E66,VIP!$A$2:$O10785,8,FALSE)</f>
        <v>Si</v>
      </c>
      <c r="J66" s="116" t="str">
        <f>VLOOKUP(E66,VIP!$A$2:$O10735,8,FALSE)</f>
        <v>Si</v>
      </c>
      <c r="K66" s="116" t="str">
        <f>VLOOKUP(E66,VIP!$A$2:$O14309,6,0)</f>
        <v>SI</v>
      </c>
      <c r="L66" s="141" t="s">
        <v>2418</v>
      </c>
      <c r="M66" s="109" t="s">
        <v>2446</v>
      </c>
      <c r="N66" s="109" t="s">
        <v>2453</v>
      </c>
      <c r="O66" s="116" t="s">
        <v>2639</v>
      </c>
      <c r="P66" s="116"/>
      <c r="Q66" s="109" t="s">
        <v>2418</v>
      </c>
    </row>
    <row r="67" spans="1:17" ht="18" x14ac:dyDescent="0.25">
      <c r="A67" s="116" t="str">
        <f>VLOOKUP(E67,'LISTADO ATM'!$A$2:$C$898,3,0)</f>
        <v>ESTE</v>
      </c>
      <c r="B67" s="137">
        <v>3335933590</v>
      </c>
      <c r="C67" s="110">
        <v>44374.694293981483</v>
      </c>
      <c r="D67" s="110" t="s">
        <v>2470</v>
      </c>
      <c r="E67" s="133">
        <v>386</v>
      </c>
      <c r="F67" s="116" t="str">
        <f>VLOOKUP(E67,VIP!$A$2:$O13936,2,0)</f>
        <v>DRBR386</v>
      </c>
      <c r="G67" s="116" t="str">
        <f>VLOOKUP(E67,'LISTADO ATM'!$A$2:$B$897,2,0)</f>
        <v xml:space="preserve">ATM Plaza Verón II </v>
      </c>
      <c r="H67" s="116" t="str">
        <f>VLOOKUP(E67,VIP!$A$2:$O18819,7,FALSE)</f>
        <v>Si</v>
      </c>
      <c r="I67" s="116" t="str">
        <f>VLOOKUP(E67,VIP!$A$2:$O10784,8,FALSE)</f>
        <v>Si</v>
      </c>
      <c r="J67" s="116" t="str">
        <f>VLOOKUP(E67,VIP!$A$2:$O10734,8,FALSE)</f>
        <v>Si</v>
      </c>
      <c r="K67" s="116" t="str">
        <f>VLOOKUP(E67,VIP!$A$2:$O14308,6,0)</f>
        <v>NO</v>
      </c>
      <c r="L67" s="141" t="s">
        <v>2442</v>
      </c>
      <c r="M67" s="109" t="s">
        <v>2446</v>
      </c>
      <c r="N67" s="109" t="s">
        <v>2453</v>
      </c>
      <c r="O67" s="116" t="s">
        <v>2471</v>
      </c>
      <c r="P67" s="116"/>
      <c r="Q67" s="109" t="s">
        <v>2442</v>
      </c>
    </row>
    <row r="68" spans="1:17" ht="18" x14ac:dyDescent="0.25">
      <c r="A68" s="116" t="str">
        <f>VLOOKUP(E68,'LISTADO ATM'!$A$2:$C$898,3,0)</f>
        <v>DISTRITO NACIONAL</v>
      </c>
      <c r="B68" s="137">
        <v>3335933593</v>
      </c>
      <c r="C68" s="110">
        <v>44374.698333333334</v>
      </c>
      <c r="D68" s="110" t="s">
        <v>2470</v>
      </c>
      <c r="E68" s="133">
        <v>347</v>
      </c>
      <c r="F68" s="116" t="str">
        <f>VLOOKUP(E68,VIP!$A$2:$O13935,2,0)</f>
        <v>DRBR347</v>
      </c>
      <c r="G68" s="116" t="str">
        <f>VLOOKUP(E68,'LISTADO ATM'!$A$2:$B$897,2,0)</f>
        <v>ATM Patio de Colombia</v>
      </c>
      <c r="H68" s="116" t="str">
        <f>VLOOKUP(E68,VIP!$A$2:$O18818,7,FALSE)</f>
        <v>N/A</v>
      </c>
      <c r="I68" s="116" t="str">
        <f>VLOOKUP(E68,VIP!$A$2:$O10783,8,FALSE)</f>
        <v>N/A</v>
      </c>
      <c r="J68" s="116" t="str">
        <f>VLOOKUP(E68,VIP!$A$2:$O10733,8,FALSE)</f>
        <v>N/A</v>
      </c>
      <c r="K68" s="116" t="str">
        <f>VLOOKUP(E68,VIP!$A$2:$O14307,6,0)</f>
        <v>N/A</v>
      </c>
      <c r="L68" s="141" t="s">
        <v>2418</v>
      </c>
      <c r="M68" s="109" t="s">
        <v>2446</v>
      </c>
      <c r="N68" s="109" t="s">
        <v>2453</v>
      </c>
      <c r="O68" s="116" t="s">
        <v>2471</v>
      </c>
      <c r="P68" s="116"/>
      <c r="Q68" s="109" t="s">
        <v>2418</v>
      </c>
    </row>
    <row r="69" spans="1:17" ht="18" x14ac:dyDescent="0.25">
      <c r="A69" s="116" t="str">
        <f>VLOOKUP(E69,'LISTADO ATM'!$A$2:$C$898,3,0)</f>
        <v>ESTE</v>
      </c>
      <c r="B69" s="137">
        <v>3335933594</v>
      </c>
      <c r="C69" s="110">
        <v>44374.736944444441</v>
      </c>
      <c r="D69" s="110" t="s">
        <v>2470</v>
      </c>
      <c r="E69" s="133">
        <v>399</v>
      </c>
      <c r="F69" s="116" t="str">
        <f>VLOOKUP(E69,VIP!$A$2:$O13934,2,0)</f>
        <v>DRBR399</v>
      </c>
      <c r="G69" s="116" t="str">
        <f>VLOOKUP(E69,'LISTADO ATM'!$A$2:$B$897,2,0)</f>
        <v xml:space="preserve">ATM Oficina La Romana II </v>
      </c>
      <c r="H69" s="116" t="str">
        <f>VLOOKUP(E69,VIP!$A$2:$O18817,7,FALSE)</f>
        <v>Si</v>
      </c>
      <c r="I69" s="116" t="str">
        <f>VLOOKUP(E69,VIP!$A$2:$O10782,8,FALSE)</f>
        <v>Si</v>
      </c>
      <c r="J69" s="116" t="str">
        <f>VLOOKUP(E69,VIP!$A$2:$O10732,8,FALSE)</f>
        <v>Si</v>
      </c>
      <c r="K69" s="116" t="str">
        <f>VLOOKUP(E69,VIP!$A$2:$O14306,6,0)</f>
        <v>NO</v>
      </c>
      <c r="L69" s="141" t="s">
        <v>2638</v>
      </c>
      <c r="M69" s="109" t="s">
        <v>2446</v>
      </c>
      <c r="N69" s="109" t="s">
        <v>2453</v>
      </c>
      <c r="O69" s="116" t="s">
        <v>2471</v>
      </c>
      <c r="P69" s="116"/>
      <c r="Q69" s="109" t="s">
        <v>2638</v>
      </c>
    </row>
    <row r="70" spans="1:17" ht="18" x14ac:dyDescent="0.25">
      <c r="A70" s="116" t="str">
        <f>VLOOKUP(E70,'LISTADO ATM'!$A$2:$C$898,3,0)</f>
        <v>DISTRITO NACIONAL</v>
      </c>
      <c r="B70" s="137">
        <v>3335933595</v>
      </c>
      <c r="C70" s="110">
        <v>44374.738645833335</v>
      </c>
      <c r="D70" s="110" t="s">
        <v>2180</v>
      </c>
      <c r="E70" s="133">
        <v>406</v>
      </c>
      <c r="F70" s="116" t="str">
        <f>VLOOKUP(E70,VIP!$A$2:$O13933,2,0)</f>
        <v>DRBR406</v>
      </c>
      <c r="G70" s="116" t="str">
        <f>VLOOKUP(E70,'LISTADO ATM'!$A$2:$B$897,2,0)</f>
        <v xml:space="preserve">ATM UNP Plaza Lama Máximo Gómez </v>
      </c>
      <c r="H70" s="116" t="str">
        <f>VLOOKUP(E70,VIP!$A$2:$O18816,7,FALSE)</f>
        <v>Si</v>
      </c>
      <c r="I70" s="116" t="str">
        <f>VLOOKUP(E70,VIP!$A$2:$O10781,8,FALSE)</f>
        <v>Si</v>
      </c>
      <c r="J70" s="116" t="str">
        <f>VLOOKUP(E70,VIP!$A$2:$O10731,8,FALSE)</f>
        <v>Si</v>
      </c>
      <c r="K70" s="116" t="str">
        <f>VLOOKUP(E70,VIP!$A$2:$O14305,6,0)</f>
        <v>SI</v>
      </c>
      <c r="L70" s="141" t="s">
        <v>2466</v>
      </c>
      <c r="M70" s="109" t="s">
        <v>2446</v>
      </c>
      <c r="N70" s="109" t="s">
        <v>2453</v>
      </c>
      <c r="O70" s="116" t="s">
        <v>2455</v>
      </c>
      <c r="P70" s="116"/>
      <c r="Q70" s="109" t="s">
        <v>2466</v>
      </c>
    </row>
    <row r="71" spans="1:17" ht="18" x14ac:dyDescent="0.25">
      <c r="A71" s="116" t="str">
        <f>VLOOKUP(E71,'LISTADO ATM'!$A$2:$C$898,3,0)</f>
        <v>NORTE</v>
      </c>
      <c r="B71" s="137">
        <v>3335933596</v>
      </c>
      <c r="C71" s="110">
        <v>44374.739930555559</v>
      </c>
      <c r="D71" s="110" t="s">
        <v>2181</v>
      </c>
      <c r="E71" s="133">
        <v>228</v>
      </c>
      <c r="F71" s="116" t="str">
        <f>VLOOKUP(E71,VIP!$A$2:$O13932,2,0)</f>
        <v>DRBR228</v>
      </c>
      <c r="G71" s="116" t="str">
        <f>VLOOKUP(E71,'LISTADO ATM'!$A$2:$B$897,2,0)</f>
        <v xml:space="preserve">ATM Oficina SAJOMA </v>
      </c>
      <c r="H71" s="116" t="str">
        <f>VLOOKUP(E71,VIP!$A$2:$O18815,7,FALSE)</f>
        <v>Si</v>
      </c>
      <c r="I71" s="116" t="str">
        <f>VLOOKUP(E71,VIP!$A$2:$O10780,8,FALSE)</f>
        <v>Si</v>
      </c>
      <c r="J71" s="116" t="str">
        <f>VLOOKUP(E71,VIP!$A$2:$O10730,8,FALSE)</f>
        <v>Si</v>
      </c>
      <c r="K71" s="116" t="str">
        <f>VLOOKUP(E71,VIP!$A$2:$O14304,6,0)</f>
        <v>NO</v>
      </c>
      <c r="L71" s="141" t="s">
        <v>2466</v>
      </c>
      <c r="M71" s="109" t="s">
        <v>2446</v>
      </c>
      <c r="N71" s="109" t="s">
        <v>2453</v>
      </c>
      <c r="O71" s="116" t="s">
        <v>2567</v>
      </c>
      <c r="P71" s="116"/>
      <c r="Q71" s="109" t="s">
        <v>2466</v>
      </c>
    </row>
    <row r="72" spans="1:17" ht="18" x14ac:dyDescent="0.25">
      <c r="A72" s="116" t="str">
        <f>VLOOKUP(E72,'LISTADO ATM'!$A$2:$C$898,3,0)</f>
        <v>NORTE</v>
      </c>
      <c r="B72" s="137">
        <v>3335933597</v>
      </c>
      <c r="C72" s="110">
        <v>44374.741469907407</v>
      </c>
      <c r="D72" s="110" t="s">
        <v>2629</v>
      </c>
      <c r="E72" s="133">
        <v>654</v>
      </c>
      <c r="F72" s="116" t="str">
        <f>VLOOKUP(E72,VIP!$A$2:$O13931,2,0)</f>
        <v>DRBR654</v>
      </c>
      <c r="G72" s="116" t="str">
        <f>VLOOKUP(E72,'LISTADO ATM'!$A$2:$B$897,2,0)</f>
        <v>ATM Autoservicio S/M Jumbo Puerto Plata</v>
      </c>
      <c r="H72" s="116" t="str">
        <f>VLOOKUP(E72,VIP!$A$2:$O18814,7,FALSE)</f>
        <v>Si</v>
      </c>
      <c r="I72" s="116" t="str">
        <f>VLOOKUP(E72,VIP!$A$2:$O10779,8,FALSE)</f>
        <v>Si</v>
      </c>
      <c r="J72" s="116" t="str">
        <f>VLOOKUP(E72,VIP!$A$2:$O10729,8,FALSE)</f>
        <v>Si</v>
      </c>
      <c r="K72" s="116" t="str">
        <f>VLOOKUP(E72,VIP!$A$2:$O14303,6,0)</f>
        <v>NO</v>
      </c>
      <c r="L72" s="141" t="s">
        <v>2568</v>
      </c>
      <c r="M72" s="109" t="s">
        <v>2446</v>
      </c>
      <c r="N72" s="109" t="s">
        <v>2453</v>
      </c>
      <c r="O72" s="116" t="s">
        <v>2633</v>
      </c>
      <c r="P72" s="116"/>
      <c r="Q72" s="109" t="s">
        <v>2568</v>
      </c>
    </row>
    <row r="73" spans="1:17" ht="18" x14ac:dyDescent="0.25">
      <c r="A73" s="116" t="str">
        <f>VLOOKUP(E73,'LISTADO ATM'!$A$2:$C$898,3,0)</f>
        <v>NORTE</v>
      </c>
      <c r="B73" s="137">
        <v>3335933598</v>
      </c>
      <c r="C73" s="110">
        <v>44374.745995370373</v>
      </c>
      <c r="D73" s="110" t="s">
        <v>2181</v>
      </c>
      <c r="E73" s="133">
        <v>332</v>
      </c>
      <c r="F73" s="116" t="str">
        <f>VLOOKUP(E73,VIP!$A$2:$O13930,2,0)</f>
        <v>DRBR332</v>
      </c>
      <c r="G73" s="116" t="str">
        <f>VLOOKUP(E73,'LISTADO ATM'!$A$2:$B$897,2,0)</f>
        <v>ATM Estación Sigma (Cotuí)</v>
      </c>
      <c r="H73" s="116" t="str">
        <f>VLOOKUP(E73,VIP!$A$2:$O18813,7,FALSE)</f>
        <v>Si</v>
      </c>
      <c r="I73" s="116" t="str">
        <f>VLOOKUP(E73,VIP!$A$2:$O10778,8,FALSE)</f>
        <v>Si</v>
      </c>
      <c r="J73" s="116" t="str">
        <f>VLOOKUP(E73,VIP!$A$2:$O10728,8,FALSE)</f>
        <v>Si</v>
      </c>
      <c r="K73" s="116" t="str">
        <f>VLOOKUP(E73,VIP!$A$2:$O14302,6,0)</f>
        <v>NO</v>
      </c>
      <c r="L73" s="141" t="s">
        <v>2245</v>
      </c>
      <c r="M73" s="109" t="s">
        <v>2446</v>
      </c>
      <c r="N73" s="109" t="s">
        <v>2453</v>
      </c>
      <c r="O73" s="116" t="s">
        <v>2567</v>
      </c>
      <c r="P73" s="116"/>
      <c r="Q73" s="109" t="s">
        <v>2245</v>
      </c>
    </row>
    <row r="74" spans="1:17" ht="18" x14ac:dyDescent="0.25">
      <c r="A74" s="116" t="str">
        <f>VLOOKUP(E74,'LISTADO ATM'!$A$2:$C$898,3,0)</f>
        <v>DISTRITO NACIONAL</v>
      </c>
      <c r="B74" s="137">
        <v>3335933599</v>
      </c>
      <c r="C74" s="110">
        <v>44374.746932870374</v>
      </c>
      <c r="D74" s="110" t="s">
        <v>2180</v>
      </c>
      <c r="E74" s="133">
        <v>585</v>
      </c>
      <c r="F74" s="116" t="str">
        <f>VLOOKUP(E74,VIP!$A$2:$O13929,2,0)</f>
        <v>DRBR083</v>
      </c>
      <c r="G74" s="116" t="str">
        <f>VLOOKUP(E74,'LISTADO ATM'!$A$2:$B$897,2,0)</f>
        <v xml:space="preserve">ATM Oficina Haina Oriental </v>
      </c>
      <c r="H74" s="116" t="str">
        <f>VLOOKUP(E74,VIP!$A$2:$O18812,7,FALSE)</f>
        <v>Si</v>
      </c>
      <c r="I74" s="116" t="str">
        <f>VLOOKUP(E74,VIP!$A$2:$O10777,8,FALSE)</f>
        <v>Si</v>
      </c>
      <c r="J74" s="116" t="str">
        <f>VLOOKUP(E74,VIP!$A$2:$O10727,8,FALSE)</f>
        <v>Si</v>
      </c>
      <c r="K74" s="116" t="str">
        <f>VLOOKUP(E74,VIP!$A$2:$O14301,6,0)</f>
        <v>NO</v>
      </c>
      <c r="L74" s="141" t="s">
        <v>2219</v>
      </c>
      <c r="M74" s="109" t="s">
        <v>2446</v>
      </c>
      <c r="N74" s="109" t="s">
        <v>2453</v>
      </c>
      <c r="O74" s="116" t="s">
        <v>2455</v>
      </c>
      <c r="P74" s="116"/>
      <c r="Q74" s="109" t="s">
        <v>2219</v>
      </c>
    </row>
    <row r="75" spans="1:17" ht="18" x14ac:dyDescent="0.25">
      <c r="A75" s="116" t="str">
        <f>VLOOKUP(E75,'LISTADO ATM'!$A$2:$C$898,3,0)</f>
        <v>DISTRITO NACIONAL</v>
      </c>
      <c r="B75" s="137">
        <v>3335933601</v>
      </c>
      <c r="C75" s="110">
        <v>44374.748402777775</v>
      </c>
      <c r="D75" s="110" t="s">
        <v>2470</v>
      </c>
      <c r="E75" s="133">
        <v>755</v>
      </c>
      <c r="F75" s="116" t="str">
        <f>VLOOKUP(E75,VIP!$A$2:$O13928,2,0)</f>
        <v>DRBR755</v>
      </c>
      <c r="G75" s="116" t="str">
        <f>VLOOKUP(E75,'LISTADO ATM'!$A$2:$B$897,2,0)</f>
        <v xml:space="preserve">ATM Oficina Galería del Este (Plaza) </v>
      </c>
      <c r="H75" s="116" t="str">
        <f>VLOOKUP(E75,VIP!$A$2:$O18811,7,FALSE)</f>
        <v>Si</v>
      </c>
      <c r="I75" s="116" t="str">
        <f>VLOOKUP(E75,VIP!$A$2:$O10776,8,FALSE)</f>
        <v>Si</v>
      </c>
      <c r="J75" s="116" t="str">
        <f>VLOOKUP(E75,VIP!$A$2:$O10726,8,FALSE)</f>
        <v>Si</v>
      </c>
      <c r="K75" s="116" t="str">
        <f>VLOOKUP(E75,VIP!$A$2:$O14300,6,0)</f>
        <v>NO</v>
      </c>
      <c r="L75" s="141" t="s">
        <v>2418</v>
      </c>
      <c r="M75" s="109" t="s">
        <v>2446</v>
      </c>
      <c r="N75" s="109" t="s">
        <v>2453</v>
      </c>
      <c r="O75" s="116" t="s">
        <v>2471</v>
      </c>
      <c r="P75" s="116"/>
      <c r="Q75" s="109" t="s">
        <v>2418</v>
      </c>
    </row>
    <row r="76" spans="1:17" ht="18" x14ac:dyDescent="0.25">
      <c r="A76" s="116" t="str">
        <f>VLOOKUP(E76,'LISTADO ATM'!$A$2:$C$898,3,0)</f>
        <v>ESTE</v>
      </c>
      <c r="B76" s="137">
        <v>3335933602</v>
      </c>
      <c r="C76" s="110">
        <v>44374.749699074076</v>
      </c>
      <c r="D76" s="110" t="s">
        <v>2180</v>
      </c>
      <c r="E76" s="133">
        <v>104</v>
      </c>
      <c r="F76" s="116" t="str">
        <f>VLOOKUP(E76,VIP!$A$2:$O13927,2,0)</f>
        <v>DRBR104</v>
      </c>
      <c r="G76" s="116" t="str">
        <f>VLOOKUP(E76,'LISTADO ATM'!$A$2:$B$897,2,0)</f>
        <v xml:space="preserve">ATM Jumbo Higuey </v>
      </c>
      <c r="H76" s="116" t="str">
        <f>VLOOKUP(E76,VIP!$A$2:$O18810,7,FALSE)</f>
        <v>Si</v>
      </c>
      <c r="I76" s="116" t="str">
        <f>VLOOKUP(E76,VIP!$A$2:$O10775,8,FALSE)</f>
        <v>Si</v>
      </c>
      <c r="J76" s="116" t="str">
        <f>VLOOKUP(E76,VIP!$A$2:$O10725,8,FALSE)</f>
        <v>Si</v>
      </c>
      <c r="K76" s="116" t="str">
        <f>VLOOKUP(E76,VIP!$A$2:$O14299,6,0)</f>
        <v>NO</v>
      </c>
      <c r="L76" s="141" t="s">
        <v>2219</v>
      </c>
      <c r="M76" s="109" t="s">
        <v>2446</v>
      </c>
      <c r="N76" s="109" t="s">
        <v>2453</v>
      </c>
      <c r="O76" s="116" t="s">
        <v>2455</v>
      </c>
      <c r="P76" s="116"/>
      <c r="Q76" s="109" t="s">
        <v>2219</v>
      </c>
    </row>
    <row r="77" spans="1:17" ht="18" x14ac:dyDescent="0.25">
      <c r="A77" s="116" t="str">
        <f>VLOOKUP(E77,'LISTADO ATM'!$A$2:$C$898,3,0)</f>
        <v>NORTE</v>
      </c>
      <c r="B77" s="137">
        <v>3335933605</v>
      </c>
      <c r="C77" s="110">
        <v>44374.777013888888</v>
      </c>
      <c r="D77" s="110" t="s">
        <v>2181</v>
      </c>
      <c r="E77" s="133">
        <v>64</v>
      </c>
      <c r="F77" s="116" t="str">
        <f>VLOOKUP(E77,VIP!$A$2:$O13925,2,0)</f>
        <v>DRBR064</v>
      </c>
      <c r="G77" s="116" t="str">
        <f>VLOOKUP(E77,'LISTADO ATM'!$A$2:$B$897,2,0)</f>
        <v xml:space="preserve">ATM COOPALINA (Cotuí) </v>
      </c>
      <c r="H77" s="116" t="str">
        <f>VLOOKUP(E77,VIP!$A$2:$O18808,7,FALSE)</f>
        <v>Si</v>
      </c>
      <c r="I77" s="116" t="str">
        <f>VLOOKUP(E77,VIP!$A$2:$O10773,8,FALSE)</f>
        <v>Si</v>
      </c>
      <c r="J77" s="116" t="str">
        <f>VLOOKUP(E77,VIP!$A$2:$O10723,8,FALSE)</f>
        <v>Si</v>
      </c>
      <c r="K77" s="116" t="str">
        <f>VLOOKUP(E77,VIP!$A$2:$O14297,6,0)</f>
        <v>NO</v>
      </c>
      <c r="L77" s="141" t="s">
        <v>2245</v>
      </c>
      <c r="M77" s="109" t="s">
        <v>2446</v>
      </c>
      <c r="N77" s="109" t="s">
        <v>2453</v>
      </c>
      <c r="O77" s="116" t="s">
        <v>2567</v>
      </c>
      <c r="P77" s="116"/>
      <c r="Q77" s="109" t="s">
        <v>2245</v>
      </c>
    </row>
    <row r="78" spans="1:17" ht="18" x14ac:dyDescent="0.25">
      <c r="A78" s="116" t="str">
        <f>VLOOKUP(E78,'LISTADO ATM'!$A$2:$C$898,3,0)</f>
        <v>DISTRITO NACIONAL</v>
      </c>
      <c r="B78" s="137">
        <v>3335933606</v>
      </c>
      <c r="C78" s="110">
        <v>44374.818726851852</v>
      </c>
      <c r="D78" s="110" t="s">
        <v>2470</v>
      </c>
      <c r="E78" s="133">
        <v>85</v>
      </c>
      <c r="F78" s="116" t="str">
        <f>VLOOKUP(E78,VIP!$A$2:$O13935,2,0)</f>
        <v>DRBR085</v>
      </c>
      <c r="G78" s="116" t="str">
        <f>VLOOKUP(E78,'LISTADO ATM'!$A$2:$B$897,2,0)</f>
        <v xml:space="preserve">ATM Oficina San Isidro (Fuerza Aérea) </v>
      </c>
      <c r="H78" s="116" t="str">
        <f>VLOOKUP(E78,VIP!$A$2:$O18818,7,FALSE)</f>
        <v>Si</v>
      </c>
      <c r="I78" s="116" t="str">
        <f>VLOOKUP(E78,VIP!$A$2:$O10783,8,FALSE)</f>
        <v>Si</v>
      </c>
      <c r="J78" s="116" t="str">
        <f>VLOOKUP(E78,VIP!$A$2:$O10733,8,FALSE)</f>
        <v>Si</v>
      </c>
      <c r="K78" s="116" t="str">
        <f>VLOOKUP(E78,VIP!$A$2:$O14307,6,0)</f>
        <v>NO</v>
      </c>
      <c r="L78" s="141" t="s">
        <v>2418</v>
      </c>
      <c r="M78" s="109" t="s">
        <v>2446</v>
      </c>
      <c r="N78" s="109" t="s">
        <v>2453</v>
      </c>
      <c r="O78" s="116" t="s">
        <v>2471</v>
      </c>
      <c r="P78" s="116"/>
      <c r="Q78" s="109" t="s">
        <v>2418</v>
      </c>
    </row>
    <row r="79" spans="1:17" ht="18" x14ac:dyDescent="0.25">
      <c r="A79" s="116" t="str">
        <f>VLOOKUP(E79,'LISTADO ATM'!$A$2:$C$898,3,0)</f>
        <v>DISTRITO NACIONAL</v>
      </c>
      <c r="B79" s="137">
        <v>3335933607</v>
      </c>
      <c r="C79" s="110">
        <v>44374.873935185184</v>
      </c>
      <c r="D79" s="110" t="s">
        <v>2449</v>
      </c>
      <c r="E79" s="133">
        <v>672</v>
      </c>
      <c r="F79" s="116" t="str">
        <f>VLOOKUP(E79,VIP!$A$2:$O13934,2,0)</f>
        <v>DRBR672</v>
      </c>
      <c r="G79" s="116" t="str">
        <f>VLOOKUP(E79,'LISTADO ATM'!$A$2:$B$897,2,0)</f>
        <v>ATM Destacamento Policía Nacional La Victoria</v>
      </c>
      <c r="H79" s="116" t="str">
        <f>VLOOKUP(E79,VIP!$A$2:$O18817,7,FALSE)</f>
        <v>Si</v>
      </c>
      <c r="I79" s="116" t="str">
        <f>VLOOKUP(E79,VIP!$A$2:$O10782,8,FALSE)</f>
        <v>Si</v>
      </c>
      <c r="J79" s="116" t="str">
        <f>VLOOKUP(E79,VIP!$A$2:$O10732,8,FALSE)</f>
        <v>Si</v>
      </c>
      <c r="K79" s="116" t="str">
        <f>VLOOKUP(E79,VIP!$A$2:$O14306,6,0)</f>
        <v>SI</v>
      </c>
      <c r="L79" s="141" t="s">
        <v>2418</v>
      </c>
      <c r="M79" s="109" t="s">
        <v>2446</v>
      </c>
      <c r="N79" s="109" t="s">
        <v>2453</v>
      </c>
      <c r="O79" s="116" t="s">
        <v>2454</v>
      </c>
      <c r="P79" s="116"/>
      <c r="Q79" s="109" t="s">
        <v>2418</v>
      </c>
    </row>
    <row r="80" spans="1:17" ht="18" x14ac:dyDescent="0.25">
      <c r="A80" s="116" t="str">
        <f>VLOOKUP(E80,'LISTADO ATM'!$A$2:$C$898,3,0)</f>
        <v>NORTE</v>
      </c>
      <c r="B80" s="137">
        <v>3335933608</v>
      </c>
      <c r="C80" s="110">
        <v>44374.876527777778</v>
      </c>
      <c r="D80" s="110" t="s">
        <v>2470</v>
      </c>
      <c r="E80" s="133">
        <v>288</v>
      </c>
      <c r="F80" s="116" t="str">
        <f>VLOOKUP(E80,VIP!$A$2:$O13933,2,0)</f>
        <v>DRBR288</v>
      </c>
      <c r="G80" s="116" t="str">
        <f>VLOOKUP(E80,'LISTADO ATM'!$A$2:$B$897,2,0)</f>
        <v xml:space="preserve">ATM Oficina Camino Real II (Puerto Plata) </v>
      </c>
      <c r="H80" s="116" t="str">
        <f>VLOOKUP(E80,VIP!$A$2:$O18816,7,FALSE)</f>
        <v>N/A</v>
      </c>
      <c r="I80" s="116" t="str">
        <f>VLOOKUP(E80,VIP!$A$2:$O10781,8,FALSE)</f>
        <v>N/A</v>
      </c>
      <c r="J80" s="116" t="str">
        <f>VLOOKUP(E80,VIP!$A$2:$O10731,8,FALSE)</f>
        <v>N/A</v>
      </c>
      <c r="K80" s="116" t="str">
        <f>VLOOKUP(E80,VIP!$A$2:$O14305,6,0)</f>
        <v>N/A</v>
      </c>
      <c r="L80" s="141" t="s">
        <v>2568</v>
      </c>
      <c r="M80" s="109" t="s">
        <v>2446</v>
      </c>
      <c r="N80" s="109" t="s">
        <v>2453</v>
      </c>
      <c r="O80" s="116" t="s">
        <v>2471</v>
      </c>
      <c r="P80" s="116"/>
      <c r="Q80" s="109" t="s">
        <v>2568</v>
      </c>
    </row>
    <row r="81" spans="1:17" ht="18" x14ac:dyDescent="0.25">
      <c r="A81" s="116" t="str">
        <f>VLOOKUP(E81,'LISTADO ATM'!$A$2:$C$898,3,0)</f>
        <v>DISTRITO NACIONAL</v>
      </c>
      <c r="B81" s="137">
        <v>3335933609</v>
      </c>
      <c r="C81" s="110">
        <v>44374.878229166665</v>
      </c>
      <c r="D81" s="110" t="s">
        <v>2180</v>
      </c>
      <c r="E81" s="133">
        <v>648</v>
      </c>
      <c r="F81" s="116" t="str">
        <f>VLOOKUP(E81,VIP!$A$2:$O13932,2,0)</f>
        <v>DRBR190</v>
      </c>
      <c r="G81" s="116" t="str">
        <f>VLOOKUP(E81,'LISTADO ATM'!$A$2:$B$897,2,0)</f>
        <v xml:space="preserve">ATM Hermandad de Pensionados </v>
      </c>
      <c r="H81" s="116" t="str">
        <f>VLOOKUP(E81,VIP!$A$2:$O18815,7,FALSE)</f>
        <v>Si</v>
      </c>
      <c r="I81" s="116" t="str">
        <f>VLOOKUP(E81,VIP!$A$2:$O10780,8,FALSE)</f>
        <v>No</v>
      </c>
      <c r="J81" s="116" t="str">
        <f>VLOOKUP(E81,VIP!$A$2:$O10730,8,FALSE)</f>
        <v>No</v>
      </c>
      <c r="K81" s="116" t="str">
        <f>VLOOKUP(E81,VIP!$A$2:$O14304,6,0)</f>
        <v>NO</v>
      </c>
      <c r="L81" s="141" t="s">
        <v>2466</v>
      </c>
      <c r="M81" s="109" t="s">
        <v>2446</v>
      </c>
      <c r="N81" s="109" t="s">
        <v>2453</v>
      </c>
      <c r="O81" s="116" t="s">
        <v>2455</v>
      </c>
      <c r="P81" s="116"/>
      <c r="Q81" s="109" t="s">
        <v>2466</v>
      </c>
    </row>
    <row r="82" spans="1:17" ht="18" x14ac:dyDescent="0.25">
      <c r="A82" s="116" t="str">
        <f>VLOOKUP(E82,'LISTADO ATM'!$A$2:$C$898,3,0)</f>
        <v>ESTE</v>
      </c>
      <c r="B82" s="137">
        <v>3335933610</v>
      </c>
      <c r="C82" s="110">
        <v>44374.879155092596</v>
      </c>
      <c r="D82" s="110" t="s">
        <v>2180</v>
      </c>
      <c r="E82" s="133">
        <v>345</v>
      </c>
      <c r="F82" s="116" t="str">
        <f>VLOOKUP(E82,VIP!$A$2:$O13931,2,0)</f>
        <v>DRBR345</v>
      </c>
      <c r="G82" s="116" t="str">
        <f>VLOOKUP(E82,'LISTADO ATM'!$A$2:$B$897,2,0)</f>
        <v>ATM Oficina Yamasá  II</v>
      </c>
      <c r="H82" s="116" t="str">
        <f>VLOOKUP(E82,VIP!$A$2:$O18814,7,FALSE)</f>
        <v>N/A</v>
      </c>
      <c r="I82" s="116" t="str">
        <f>VLOOKUP(E82,VIP!$A$2:$O10779,8,FALSE)</f>
        <v>N/A</v>
      </c>
      <c r="J82" s="116" t="str">
        <f>VLOOKUP(E82,VIP!$A$2:$O10729,8,FALSE)</f>
        <v>N/A</v>
      </c>
      <c r="K82" s="116" t="str">
        <f>VLOOKUP(E82,VIP!$A$2:$O14303,6,0)</f>
        <v>N/A</v>
      </c>
      <c r="L82" s="141" t="s">
        <v>2245</v>
      </c>
      <c r="M82" s="109" t="s">
        <v>2446</v>
      </c>
      <c r="N82" s="109" t="s">
        <v>2453</v>
      </c>
      <c r="O82" s="116" t="s">
        <v>2455</v>
      </c>
      <c r="P82" s="116"/>
      <c r="Q82" s="109" t="s">
        <v>2245</v>
      </c>
    </row>
    <row r="83" spans="1:17" ht="18" x14ac:dyDescent="0.25">
      <c r="A83" s="116" t="str">
        <f>VLOOKUP(E83,'LISTADO ATM'!$A$2:$C$898,3,0)</f>
        <v>DISTRITO NACIONAL</v>
      </c>
      <c r="B83" s="137">
        <v>3335933611</v>
      </c>
      <c r="C83" s="110">
        <v>44374.880057870374</v>
      </c>
      <c r="D83" s="110" t="s">
        <v>2180</v>
      </c>
      <c r="E83" s="133">
        <v>622</v>
      </c>
      <c r="F83" s="116" t="str">
        <f>VLOOKUP(E83,VIP!$A$2:$O13930,2,0)</f>
        <v>DRBR622</v>
      </c>
      <c r="G83" s="116" t="str">
        <f>VLOOKUP(E83,'LISTADO ATM'!$A$2:$B$897,2,0)</f>
        <v xml:space="preserve">ATM Ayuntamiento D.N. </v>
      </c>
      <c r="H83" s="116" t="str">
        <f>VLOOKUP(E83,VIP!$A$2:$O18813,7,FALSE)</f>
        <v>Si</v>
      </c>
      <c r="I83" s="116" t="str">
        <f>VLOOKUP(E83,VIP!$A$2:$O10778,8,FALSE)</f>
        <v>Si</v>
      </c>
      <c r="J83" s="116" t="str">
        <f>VLOOKUP(E83,VIP!$A$2:$O10728,8,FALSE)</f>
        <v>Si</v>
      </c>
      <c r="K83" s="116" t="str">
        <f>VLOOKUP(E83,VIP!$A$2:$O14302,6,0)</f>
        <v>NO</v>
      </c>
      <c r="L83" s="141" t="s">
        <v>2466</v>
      </c>
      <c r="M83" s="109" t="s">
        <v>2446</v>
      </c>
      <c r="N83" s="109" t="s">
        <v>2453</v>
      </c>
      <c r="O83" s="116" t="s">
        <v>2455</v>
      </c>
      <c r="P83" s="116"/>
      <c r="Q83" s="109" t="s">
        <v>2466</v>
      </c>
    </row>
    <row r="84" spans="1:17" ht="18" x14ac:dyDescent="0.25">
      <c r="A84" s="116" t="str">
        <f>VLOOKUP(E84,'LISTADO ATM'!$A$2:$C$898,3,0)</f>
        <v>ESTE</v>
      </c>
      <c r="B84" s="137">
        <v>3335933612</v>
      </c>
      <c r="C84" s="110">
        <v>44374.882048611114</v>
      </c>
      <c r="D84" s="110" t="s">
        <v>2180</v>
      </c>
      <c r="E84" s="133">
        <v>843</v>
      </c>
      <c r="F84" s="116" t="str">
        <f>VLOOKUP(E84,VIP!$A$2:$O13929,2,0)</f>
        <v>DRBR843</v>
      </c>
      <c r="G84" s="116" t="str">
        <f>VLOOKUP(E84,'LISTADO ATM'!$A$2:$B$897,2,0)</f>
        <v xml:space="preserve">ATM Oficina Romana Centro </v>
      </c>
      <c r="H84" s="116" t="str">
        <f>VLOOKUP(E84,VIP!$A$2:$O18812,7,FALSE)</f>
        <v>Si</v>
      </c>
      <c r="I84" s="116" t="str">
        <f>VLOOKUP(E84,VIP!$A$2:$O10777,8,FALSE)</f>
        <v>Si</v>
      </c>
      <c r="J84" s="116" t="str">
        <f>VLOOKUP(E84,VIP!$A$2:$O10727,8,FALSE)</f>
        <v>Si</v>
      </c>
      <c r="K84" s="116" t="str">
        <f>VLOOKUP(E84,VIP!$A$2:$O14301,6,0)</f>
        <v>NO</v>
      </c>
      <c r="L84" s="141" t="s">
        <v>2466</v>
      </c>
      <c r="M84" s="109" t="s">
        <v>2446</v>
      </c>
      <c r="N84" s="109" t="s">
        <v>2453</v>
      </c>
      <c r="O84" s="116" t="s">
        <v>2455</v>
      </c>
      <c r="P84" s="116"/>
      <c r="Q84" s="109" t="s">
        <v>2466</v>
      </c>
    </row>
    <row r="85" spans="1:17" ht="18" x14ac:dyDescent="0.25">
      <c r="A85" s="116" t="str">
        <f>VLOOKUP(E85,'LISTADO ATM'!$A$2:$C$898,3,0)</f>
        <v>DISTRITO NACIONAL</v>
      </c>
      <c r="B85" s="137">
        <v>3335933613</v>
      </c>
      <c r="C85" s="110">
        <v>44374.882604166669</v>
      </c>
      <c r="D85" s="110" t="s">
        <v>2180</v>
      </c>
      <c r="E85" s="133">
        <v>858</v>
      </c>
      <c r="F85" s="116" t="str">
        <f>VLOOKUP(E85,VIP!$A$2:$O13928,2,0)</f>
        <v>DRBR858</v>
      </c>
      <c r="G85" s="116" t="str">
        <f>VLOOKUP(E85,'LISTADO ATM'!$A$2:$B$897,2,0)</f>
        <v xml:space="preserve">ATM Cooperativa Maestros (COOPNAMA) </v>
      </c>
      <c r="H85" s="116" t="str">
        <f>VLOOKUP(E85,VIP!$A$2:$O18811,7,FALSE)</f>
        <v>Si</v>
      </c>
      <c r="I85" s="116" t="str">
        <f>VLOOKUP(E85,VIP!$A$2:$O10776,8,FALSE)</f>
        <v>No</v>
      </c>
      <c r="J85" s="116" t="str">
        <f>VLOOKUP(E85,VIP!$A$2:$O10726,8,FALSE)</f>
        <v>No</v>
      </c>
      <c r="K85" s="116" t="str">
        <f>VLOOKUP(E85,VIP!$A$2:$O14300,6,0)</f>
        <v>NO</v>
      </c>
      <c r="L85" s="141" t="s">
        <v>2219</v>
      </c>
      <c r="M85" s="109" t="s">
        <v>2446</v>
      </c>
      <c r="N85" s="109" t="s">
        <v>2453</v>
      </c>
      <c r="O85" s="116" t="s">
        <v>2455</v>
      </c>
      <c r="P85" s="116"/>
      <c r="Q85" s="109" t="s">
        <v>2219</v>
      </c>
    </row>
    <row r="86" spans="1:17" ht="18" x14ac:dyDescent="0.25">
      <c r="A86" s="116" t="str">
        <f>VLOOKUP(E86,'LISTADO ATM'!$A$2:$C$898,3,0)</f>
        <v>NORTE</v>
      </c>
      <c r="B86" s="137">
        <v>3335933614</v>
      </c>
      <c r="C86" s="110">
        <v>44374.883148148147</v>
      </c>
      <c r="D86" s="110" t="s">
        <v>2181</v>
      </c>
      <c r="E86" s="133">
        <v>760</v>
      </c>
      <c r="F86" s="116" t="str">
        <f>VLOOKUP(E86,VIP!$A$2:$O13927,2,0)</f>
        <v>DRBR760</v>
      </c>
      <c r="G86" s="116" t="str">
        <f>VLOOKUP(E86,'LISTADO ATM'!$A$2:$B$897,2,0)</f>
        <v xml:space="preserve">ATM UNP Cruce Guayacanes (Mao) </v>
      </c>
      <c r="H86" s="116" t="str">
        <f>VLOOKUP(E86,VIP!$A$2:$O18810,7,FALSE)</f>
        <v>Si</v>
      </c>
      <c r="I86" s="116" t="str">
        <f>VLOOKUP(E86,VIP!$A$2:$O10775,8,FALSE)</f>
        <v>Si</v>
      </c>
      <c r="J86" s="116" t="str">
        <f>VLOOKUP(E86,VIP!$A$2:$O10725,8,FALSE)</f>
        <v>Si</v>
      </c>
      <c r="K86" s="116" t="str">
        <f>VLOOKUP(E86,VIP!$A$2:$O14299,6,0)</f>
        <v>NO</v>
      </c>
      <c r="L86" s="141" t="s">
        <v>2219</v>
      </c>
      <c r="M86" s="109" t="s">
        <v>2446</v>
      </c>
      <c r="N86" s="109" t="s">
        <v>2453</v>
      </c>
      <c r="O86" s="116" t="s">
        <v>2567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ESTE</v>
      </c>
      <c r="B87" s="137">
        <v>3335933615</v>
      </c>
      <c r="C87" s="110">
        <v>44374.929942129631</v>
      </c>
      <c r="D87" s="110" t="s">
        <v>2180</v>
      </c>
      <c r="E87" s="133">
        <v>462</v>
      </c>
      <c r="F87" s="116" t="str">
        <f>VLOOKUP(E87,VIP!$A$2:$O13926,2,0)</f>
        <v>DRBR462</v>
      </c>
      <c r="G87" s="116" t="str">
        <f>VLOOKUP(E87,'LISTADO ATM'!$A$2:$B$897,2,0)</f>
        <v>ATM Agrocafe Del Caribe</v>
      </c>
      <c r="H87" s="116" t="str">
        <f>VLOOKUP(E87,VIP!$A$2:$O18809,7,FALSE)</f>
        <v>Si</v>
      </c>
      <c r="I87" s="116" t="str">
        <f>VLOOKUP(E87,VIP!$A$2:$O10774,8,FALSE)</f>
        <v>Si</v>
      </c>
      <c r="J87" s="116" t="str">
        <f>VLOOKUP(E87,VIP!$A$2:$O10724,8,FALSE)</f>
        <v>Si</v>
      </c>
      <c r="K87" s="116" t="str">
        <f>VLOOKUP(E87,VIP!$A$2:$O14298,6,0)</f>
        <v>NO</v>
      </c>
      <c r="L87" s="141" t="s">
        <v>2466</v>
      </c>
      <c r="M87" s="109" t="s">
        <v>2446</v>
      </c>
      <c r="N87" s="109" t="s">
        <v>2453</v>
      </c>
      <c r="O87" s="116" t="s">
        <v>2455</v>
      </c>
      <c r="P87" s="116"/>
      <c r="Q87" s="109" t="s">
        <v>2466</v>
      </c>
    </row>
    <row r="88" spans="1:17" ht="18" x14ac:dyDescent="0.25">
      <c r="A88" s="116" t="str">
        <f>VLOOKUP(E88,'LISTADO ATM'!$A$2:$C$898,3,0)</f>
        <v>ESTE</v>
      </c>
      <c r="B88" s="137">
        <v>3335933616</v>
      </c>
      <c r="C88" s="110">
        <v>44374.966574074075</v>
      </c>
      <c r="D88" s="110" t="s">
        <v>2180</v>
      </c>
      <c r="E88" s="133">
        <v>158</v>
      </c>
      <c r="F88" s="116" t="str">
        <f>VLOOKUP(E88,VIP!$A$2:$O13941,2,0)</f>
        <v>DRBR158</v>
      </c>
      <c r="G88" s="116" t="str">
        <f>VLOOKUP(E88,'LISTADO ATM'!$A$2:$B$897,2,0)</f>
        <v xml:space="preserve">ATM Oficina Romana Norte </v>
      </c>
      <c r="H88" s="116" t="str">
        <f>VLOOKUP(E88,VIP!$A$2:$O18824,7,FALSE)</f>
        <v>Si</v>
      </c>
      <c r="I88" s="116" t="str">
        <f>VLOOKUP(E88,VIP!$A$2:$O10789,8,FALSE)</f>
        <v>Si</v>
      </c>
      <c r="J88" s="116" t="str">
        <f>VLOOKUP(E88,VIP!$A$2:$O10739,8,FALSE)</f>
        <v>Si</v>
      </c>
      <c r="K88" s="116" t="str">
        <f>VLOOKUP(E88,VIP!$A$2:$O14313,6,0)</f>
        <v>SI</v>
      </c>
      <c r="L88" s="141" t="s">
        <v>2466</v>
      </c>
      <c r="M88" s="109" t="s">
        <v>2446</v>
      </c>
      <c r="N88" s="109" t="s">
        <v>2453</v>
      </c>
      <c r="O88" s="116" t="s">
        <v>2455</v>
      </c>
      <c r="P88" s="116"/>
      <c r="Q88" s="109" t="s">
        <v>2466</v>
      </c>
    </row>
    <row r="89" spans="1:17" ht="18" x14ac:dyDescent="0.25">
      <c r="A89" s="116" t="str">
        <f>VLOOKUP(E89,'LISTADO ATM'!$A$2:$C$898,3,0)</f>
        <v>DISTRITO NACIONAL</v>
      </c>
      <c r="B89" s="137">
        <v>3335933618</v>
      </c>
      <c r="C89" s="110">
        <v>44375.002187500002</v>
      </c>
      <c r="D89" s="110" t="s">
        <v>2449</v>
      </c>
      <c r="E89" s="133">
        <v>577</v>
      </c>
      <c r="F89" s="116" t="str">
        <f>VLOOKUP(E89,VIP!$A$2:$O13940,2,0)</f>
        <v>DRBR173</v>
      </c>
      <c r="G89" s="116" t="str">
        <f>VLOOKUP(E89,'LISTADO ATM'!$A$2:$B$897,2,0)</f>
        <v xml:space="preserve">ATM Olé Ave. Duarte </v>
      </c>
      <c r="H89" s="116" t="str">
        <f>VLOOKUP(E89,VIP!$A$2:$O18823,7,FALSE)</f>
        <v>Si</v>
      </c>
      <c r="I89" s="116" t="str">
        <f>VLOOKUP(E89,VIP!$A$2:$O10788,8,FALSE)</f>
        <v>Si</v>
      </c>
      <c r="J89" s="116" t="str">
        <f>VLOOKUP(E89,VIP!$A$2:$O10738,8,FALSE)</f>
        <v>Si</v>
      </c>
      <c r="K89" s="116" t="str">
        <f>VLOOKUP(E89,VIP!$A$2:$O14312,6,0)</f>
        <v>SI</v>
      </c>
      <c r="L89" s="141" t="s">
        <v>2442</v>
      </c>
      <c r="M89" s="109" t="s">
        <v>2446</v>
      </c>
      <c r="N89" s="109" t="s">
        <v>2453</v>
      </c>
      <c r="O89" s="116" t="s">
        <v>2454</v>
      </c>
      <c r="P89" s="116"/>
      <c r="Q89" s="109" t="s">
        <v>2442</v>
      </c>
    </row>
    <row r="90" spans="1:17" ht="18" x14ac:dyDescent="0.25">
      <c r="A90" s="116" t="str">
        <f>VLOOKUP(E90,'LISTADO ATM'!$A$2:$C$898,3,0)</f>
        <v>DISTRITO NACIONAL</v>
      </c>
      <c r="B90" s="137">
        <v>3335933619</v>
      </c>
      <c r="C90" s="110">
        <v>44375.008148148147</v>
      </c>
      <c r="D90" s="110" t="s">
        <v>2180</v>
      </c>
      <c r="E90" s="133">
        <v>559</v>
      </c>
      <c r="F90" s="116" t="str">
        <f>VLOOKUP(E90,VIP!$A$2:$O13939,2,0)</f>
        <v>DRBR559</v>
      </c>
      <c r="G90" s="116" t="str">
        <f>VLOOKUP(E90,'LISTADO ATM'!$A$2:$B$897,2,0)</f>
        <v xml:space="preserve">ATM UNP Metro I </v>
      </c>
      <c r="H90" s="116" t="str">
        <f>VLOOKUP(E90,VIP!$A$2:$O18822,7,FALSE)</f>
        <v>Si</v>
      </c>
      <c r="I90" s="116" t="str">
        <f>VLOOKUP(E90,VIP!$A$2:$O10787,8,FALSE)</f>
        <v>Si</v>
      </c>
      <c r="J90" s="116" t="str">
        <f>VLOOKUP(E90,VIP!$A$2:$O10737,8,FALSE)</f>
        <v>Si</v>
      </c>
      <c r="K90" s="116" t="str">
        <f>VLOOKUP(E90,VIP!$A$2:$O14311,6,0)</f>
        <v>SI</v>
      </c>
      <c r="L90" s="141" t="s">
        <v>2466</v>
      </c>
      <c r="M90" s="109" t="s">
        <v>2446</v>
      </c>
      <c r="N90" s="109" t="s">
        <v>2453</v>
      </c>
      <c r="O90" s="116" t="s">
        <v>2455</v>
      </c>
      <c r="P90" s="116"/>
      <c r="Q90" s="109" t="s">
        <v>2466</v>
      </c>
    </row>
    <row r="91" spans="1:17" ht="18" x14ac:dyDescent="0.25">
      <c r="A91" s="116" t="str">
        <f>VLOOKUP(E91,'LISTADO ATM'!$A$2:$C$898,3,0)</f>
        <v>DISTRITO NACIONAL</v>
      </c>
      <c r="B91" s="137">
        <v>3335933620</v>
      </c>
      <c r="C91" s="110">
        <v>44375.010520833333</v>
      </c>
      <c r="D91" s="110" t="s">
        <v>2180</v>
      </c>
      <c r="E91" s="133">
        <v>300</v>
      </c>
      <c r="F91" s="116" t="str">
        <f>VLOOKUP(E91,VIP!$A$2:$O13938,2,0)</f>
        <v>DRBR300</v>
      </c>
      <c r="G91" s="116" t="str">
        <f>VLOOKUP(E91,'LISTADO ATM'!$A$2:$B$897,2,0)</f>
        <v xml:space="preserve">ATM S/M Aprezio Los Guaricanos </v>
      </c>
      <c r="H91" s="116" t="str">
        <f>VLOOKUP(E91,VIP!$A$2:$O18821,7,FALSE)</f>
        <v>Si</v>
      </c>
      <c r="I91" s="116" t="str">
        <f>VLOOKUP(E91,VIP!$A$2:$O10786,8,FALSE)</f>
        <v>Si</v>
      </c>
      <c r="J91" s="116" t="str">
        <f>VLOOKUP(E91,VIP!$A$2:$O10736,8,FALSE)</f>
        <v>Si</v>
      </c>
      <c r="K91" s="116" t="str">
        <f>VLOOKUP(E91,VIP!$A$2:$O14310,6,0)</f>
        <v>NO</v>
      </c>
      <c r="L91" s="141" t="s">
        <v>2245</v>
      </c>
      <c r="M91" s="109" t="s">
        <v>2446</v>
      </c>
      <c r="N91" s="109" t="s">
        <v>2453</v>
      </c>
      <c r="O91" s="116" t="s">
        <v>2455</v>
      </c>
      <c r="P91" s="116"/>
      <c r="Q91" s="109" t="s">
        <v>2245</v>
      </c>
    </row>
    <row r="92" spans="1:17" ht="18" x14ac:dyDescent="0.25">
      <c r="A92" s="116" t="str">
        <f>VLOOKUP(E92,'LISTADO ATM'!$A$2:$C$898,3,0)</f>
        <v>DISTRITO NACIONAL</v>
      </c>
      <c r="B92" s="137">
        <v>3335933621</v>
      </c>
      <c r="C92" s="110">
        <v>44375.02003472222</v>
      </c>
      <c r="D92" s="110" t="s">
        <v>2180</v>
      </c>
      <c r="E92" s="133">
        <v>325</v>
      </c>
      <c r="F92" s="116" t="str">
        <f>VLOOKUP(E92,VIP!$A$2:$O13937,2,0)</f>
        <v>DRBR325</v>
      </c>
      <c r="G92" s="116" t="str">
        <f>VLOOKUP(E92,'LISTADO ATM'!$A$2:$B$897,2,0)</f>
        <v>ATM Casa Edwin</v>
      </c>
      <c r="H92" s="116" t="str">
        <f>VLOOKUP(E92,VIP!$A$2:$O18820,7,FALSE)</f>
        <v>Si</v>
      </c>
      <c r="I92" s="116" t="str">
        <f>VLOOKUP(E92,VIP!$A$2:$O10785,8,FALSE)</f>
        <v>Si</v>
      </c>
      <c r="J92" s="116" t="str">
        <f>VLOOKUP(E92,VIP!$A$2:$O10735,8,FALSE)</f>
        <v>Si</v>
      </c>
      <c r="K92" s="116" t="str">
        <f>VLOOKUP(E92,VIP!$A$2:$O14309,6,0)</f>
        <v>NO</v>
      </c>
      <c r="L92" s="141" t="s">
        <v>2627</v>
      </c>
      <c r="M92" s="109" t="s">
        <v>2446</v>
      </c>
      <c r="N92" s="109" t="s">
        <v>2453</v>
      </c>
      <c r="O92" s="116" t="s">
        <v>2455</v>
      </c>
      <c r="P92" s="116"/>
      <c r="Q92" s="109" t="s">
        <v>2627</v>
      </c>
    </row>
    <row r="93" spans="1:17" ht="18" x14ac:dyDescent="0.25">
      <c r="A93" s="116" t="str">
        <f>VLOOKUP(E93,'LISTADO ATM'!$A$2:$C$898,3,0)</f>
        <v>NORTE</v>
      </c>
      <c r="B93" s="137">
        <v>3335933622</v>
      </c>
      <c r="C93" s="110">
        <v>44375.033993055556</v>
      </c>
      <c r="D93" s="110" t="s">
        <v>2470</v>
      </c>
      <c r="E93" s="133">
        <v>77</v>
      </c>
      <c r="F93" s="116" t="str">
        <f>VLOOKUP(E93,VIP!$A$2:$O13936,2,0)</f>
        <v>DRBR077</v>
      </c>
      <c r="G93" s="116" t="str">
        <f>VLOOKUP(E93,'LISTADO ATM'!$A$2:$B$897,2,0)</f>
        <v xml:space="preserve">ATM Oficina Cruce de Imbert </v>
      </c>
      <c r="H93" s="116" t="str">
        <f>VLOOKUP(E93,VIP!$A$2:$O18819,7,FALSE)</f>
        <v>Si</v>
      </c>
      <c r="I93" s="116" t="str">
        <f>VLOOKUP(E93,VIP!$A$2:$O10784,8,FALSE)</f>
        <v>Si</v>
      </c>
      <c r="J93" s="116" t="str">
        <f>VLOOKUP(E93,VIP!$A$2:$O10734,8,FALSE)</f>
        <v>Si</v>
      </c>
      <c r="K93" s="116" t="str">
        <f>VLOOKUP(E93,VIP!$A$2:$O14308,6,0)</f>
        <v>SI</v>
      </c>
      <c r="L93" s="141" t="s">
        <v>2418</v>
      </c>
      <c r="M93" s="109" t="s">
        <v>2446</v>
      </c>
      <c r="N93" s="109" t="s">
        <v>2453</v>
      </c>
      <c r="O93" s="116" t="s">
        <v>2471</v>
      </c>
      <c r="P93" s="116"/>
      <c r="Q93" s="109" t="s">
        <v>2418</v>
      </c>
    </row>
    <row r="94" spans="1:17" ht="18" x14ac:dyDescent="0.25">
      <c r="A94" s="116" t="str">
        <f>VLOOKUP(E94,'LISTADO ATM'!$A$2:$C$898,3,0)</f>
        <v>ESTE</v>
      </c>
      <c r="B94" s="137">
        <v>3335933623</v>
      </c>
      <c r="C94" s="110">
        <v>44375.055162037039</v>
      </c>
      <c r="D94" s="110" t="s">
        <v>2180</v>
      </c>
      <c r="E94" s="133">
        <v>159</v>
      </c>
      <c r="F94" s="116" t="str">
        <f>VLOOKUP(E94,VIP!$A$2:$O13935,2,0)</f>
        <v>DRBR159</v>
      </c>
      <c r="G94" s="116" t="str">
        <f>VLOOKUP(E94,'LISTADO ATM'!$A$2:$B$897,2,0)</f>
        <v xml:space="preserve">ATM Hotel Dreams Bayahibe I </v>
      </c>
      <c r="H94" s="116" t="str">
        <f>VLOOKUP(E94,VIP!$A$2:$O18818,7,FALSE)</f>
        <v>Si</v>
      </c>
      <c r="I94" s="116" t="str">
        <f>VLOOKUP(E94,VIP!$A$2:$O10783,8,FALSE)</f>
        <v>Si</v>
      </c>
      <c r="J94" s="116" t="str">
        <f>VLOOKUP(E94,VIP!$A$2:$O10733,8,FALSE)</f>
        <v>Si</v>
      </c>
      <c r="K94" s="116" t="str">
        <f>VLOOKUP(E94,VIP!$A$2:$O14307,6,0)</f>
        <v>NO</v>
      </c>
      <c r="L94" s="141" t="s">
        <v>2245</v>
      </c>
      <c r="M94" s="109" t="s">
        <v>2446</v>
      </c>
      <c r="N94" s="109" t="s">
        <v>2453</v>
      </c>
      <c r="O94" s="116" t="s">
        <v>2455</v>
      </c>
      <c r="P94" s="116"/>
      <c r="Q94" s="109" t="s">
        <v>2245</v>
      </c>
    </row>
    <row r="95" spans="1:17" ht="18" x14ac:dyDescent="0.25">
      <c r="A95" s="116" t="str">
        <f>VLOOKUP(E95,'LISTADO ATM'!$A$2:$C$898,3,0)</f>
        <v>ESTE</v>
      </c>
      <c r="B95" s="137">
        <v>3335933624</v>
      </c>
      <c r="C95" s="110">
        <v>44375.066400462965</v>
      </c>
      <c r="D95" s="110" t="s">
        <v>2470</v>
      </c>
      <c r="E95" s="133">
        <v>114</v>
      </c>
      <c r="F95" s="116" t="str">
        <f>VLOOKUP(E95,VIP!$A$2:$O13934,2,0)</f>
        <v>DRBR114</v>
      </c>
      <c r="G95" s="116" t="str">
        <f>VLOOKUP(E95,'LISTADO ATM'!$A$2:$B$897,2,0)</f>
        <v xml:space="preserve">ATM Oficina Hato Mayor </v>
      </c>
      <c r="H95" s="116" t="str">
        <f>VLOOKUP(E95,VIP!$A$2:$O18817,7,FALSE)</f>
        <v>Si</v>
      </c>
      <c r="I95" s="116" t="str">
        <f>VLOOKUP(E95,VIP!$A$2:$O10782,8,FALSE)</f>
        <v>Si</v>
      </c>
      <c r="J95" s="116" t="str">
        <f>VLOOKUP(E95,VIP!$A$2:$O10732,8,FALSE)</f>
        <v>Si</v>
      </c>
      <c r="K95" s="116" t="str">
        <f>VLOOKUP(E95,VIP!$A$2:$O14306,6,0)</f>
        <v>NO</v>
      </c>
      <c r="L95" s="141" t="s">
        <v>2418</v>
      </c>
      <c r="M95" s="109" t="s">
        <v>2446</v>
      </c>
      <c r="N95" s="109" t="s">
        <v>2453</v>
      </c>
      <c r="O95" s="116" t="s">
        <v>2471</v>
      </c>
      <c r="P95" s="116"/>
      <c r="Q95" s="109" t="s">
        <v>2418</v>
      </c>
    </row>
    <row r="96" spans="1:17" ht="18" x14ac:dyDescent="0.25">
      <c r="A96" s="116" t="str">
        <f>VLOOKUP(E96,'LISTADO ATM'!$A$2:$C$898,3,0)</f>
        <v>ESTE</v>
      </c>
      <c r="B96" s="137">
        <v>3335933625</v>
      </c>
      <c r="C96" s="110">
        <v>44375.069155092591</v>
      </c>
      <c r="D96" s="110" t="s">
        <v>2470</v>
      </c>
      <c r="E96" s="133">
        <v>385</v>
      </c>
      <c r="F96" s="116" t="str">
        <f>VLOOKUP(E96,VIP!$A$2:$O13933,2,0)</f>
        <v>DRBR385</v>
      </c>
      <c r="G96" s="116" t="str">
        <f>VLOOKUP(E96,'LISTADO ATM'!$A$2:$B$897,2,0)</f>
        <v xml:space="preserve">ATM Plaza Verón I </v>
      </c>
      <c r="H96" s="116" t="str">
        <f>VLOOKUP(E96,VIP!$A$2:$O18816,7,FALSE)</f>
        <v>Si</v>
      </c>
      <c r="I96" s="116" t="str">
        <f>VLOOKUP(E96,VIP!$A$2:$O10781,8,FALSE)</f>
        <v>Si</v>
      </c>
      <c r="J96" s="116" t="str">
        <f>VLOOKUP(E96,VIP!$A$2:$O10731,8,FALSE)</f>
        <v>Si</v>
      </c>
      <c r="K96" s="116" t="str">
        <f>VLOOKUP(E96,VIP!$A$2:$O14305,6,0)</f>
        <v>NO</v>
      </c>
      <c r="L96" s="141" t="s">
        <v>2418</v>
      </c>
      <c r="M96" s="109" t="s">
        <v>2446</v>
      </c>
      <c r="N96" s="109" t="s">
        <v>2453</v>
      </c>
      <c r="O96" s="116" t="s">
        <v>2471</v>
      </c>
      <c r="P96" s="116"/>
      <c r="Q96" s="109" t="s">
        <v>2418</v>
      </c>
    </row>
    <row r="97" spans="1:17" ht="18" x14ac:dyDescent="0.25">
      <c r="A97" s="116" t="str">
        <f>VLOOKUP(E97,'LISTADO ATM'!$A$2:$C$898,3,0)</f>
        <v>DISTRITO NACIONAL</v>
      </c>
      <c r="B97" s="137">
        <v>3335933626</v>
      </c>
      <c r="C97" s="110">
        <v>44375.074583333335</v>
      </c>
      <c r="D97" s="110" t="s">
        <v>2449</v>
      </c>
      <c r="E97" s="133">
        <v>580</v>
      </c>
      <c r="F97" s="116" t="str">
        <f>VLOOKUP(E97,VIP!$A$2:$O13932,2,0)</f>
        <v>DRBR523</v>
      </c>
      <c r="G97" s="116" t="str">
        <f>VLOOKUP(E97,'LISTADO ATM'!$A$2:$B$897,2,0)</f>
        <v xml:space="preserve">ATM Edificio Propagas </v>
      </c>
      <c r="H97" s="116" t="str">
        <f>VLOOKUP(E97,VIP!$A$2:$O18815,7,FALSE)</f>
        <v>Si</v>
      </c>
      <c r="I97" s="116" t="str">
        <f>VLOOKUP(E97,VIP!$A$2:$O10780,8,FALSE)</f>
        <v>Si</v>
      </c>
      <c r="J97" s="116" t="str">
        <f>VLOOKUP(E97,VIP!$A$2:$O10730,8,FALSE)</f>
        <v>Si</v>
      </c>
      <c r="K97" s="116" t="str">
        <f>VLOOKUP(E97,VIP!$A$2:$O14304,6,0)</f>
        <v>NO</v>
      </c>
      <c r="L97" s="141" t="s">
        <v>2442</v>
      </c>
      <c r="M97" s="109" t="s">
        <v>2446</v>
      </c>
      <c r="N97" s="109" t="s">
        <v>2453</v>
      </c>
      <c r="O97" s="116" t="s">
        <v>2454</v>
      </c>
      <c r="P97" s="116"/>
      <c r="Q97" s="109" t="s">
        <v>2442</v>
      </c>
    </row>
    <row r="98" spans="1:17" ht="18" x14ac:dyDescent="0.25">
      <c r="A98" s="116" t="str">
        <f>VLOOKUP(E98,'LISTADO ATM'!$A$2:$C$898,3,0)</f>
        <v>DISTRITO NACIONAL</v>
      </c>
      <c r="B98" s="137">
        <v>3335933627</v>
      </c>
      <c r="C98" s="110">
        <v>44375.076666666668</v>
      </c>
      <c r="D98" s="110" t="s">
        <v>2449</v>
      </c>
      <c r="E98" s="133">
        <v>684</v>
      </c>
      <c r="F98" s="116" t="str">
        <f>VLOOKUP(E98,VIP!$A$2:$O13931,2,0)</f>
        <v>DRBR684</v>
      </c>
      <c r="G98" s="116" t="str">
        <f>VLOOKUP(E98,'LISTADO ATM'!$A$2:$B$897,2,0)</f>
        <v>ATM Estación Texaco Prolongación 27 Febrero</v>
      </c>
      <c r="H98" s="116" t="str">
        <f>VLOOKUP(E98,VIP!$A$2:$O18814,7,FALSE)</f>
        <v>NO</v>
      </c>
      <c r="I98" s="116" t="str">
        <f>VLOOKUP(E98,VIP!$A$2:$O10779,8,FALSE)</f>
        <v>NO</v>
      </c>
      <c r="J98" s="116" t="str">
        <f>VLOOKUP(E98,VIP!$A$2:$O10729,8,FALSE)</f>
        <v>NO</v>
      </c>
      <c r="K98" s="116" t="str">
        <f>VLOOKUP(E98,VIP!$A$2:$O14303,6,0)</f>
        <v>NO</v>
      </c>
      <c r="L98" s="141" t="s">
        <v>2418</v>
      </c>
      <c r="M98" s="109" t="s">
        <v>2446</v>
      </c>
      <c r="N98" s="109" t="s">
        <v>2453</v>
      </c>
      <c r="O98" s="116" t="s">
        <v>2454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DISTRITO NACIONAL</v>
      </c>
      <c r="B99" s="137">
        <v>3335933628</v>
      </c>
      <c r="C99" s="110">
        <v>44375.079236111109</v>
      </c>
      <c r="D99" s="110" t="s">
        <v>2470</v>
      </c>
      <c r="E99" s="133">
        <v>721</v>
      </c>
      <c r="F99" s="116" t="str">
        <f>VLOOKUP(E99,VIP!$A$2:$O13930,2,0)</f>
        <v>DRBR23A</v>
      </c>
      <c r="G99" s="116" t="str">
        <f>VLOOKUP(E99,'LISTADO ATM'!$A$2:$B$897,2,0)</f>
        <v xml:space="preserve">ATM Oficina Charles de Gaulle II </v>
      </c>
      <c r="H99" s="116" t="str">
        <f>VLOOKUP(E99,VIP!$A$2:$O18813,7,FALSE)</f>
        <v>Si</v>
      </c>
      <c r="I99" s="116" t="str">
        <f>VLOOKUP(E99,VIP!$A$2:$O10778,8,FALSE)</f>
        <v>Si</v>
      </c>
      <c r="J99" s="116" t="str">
        <f>VLOOKUP(E99,VIP!$A$2:$O10728,8,FALSE)</f>
        <v>Si</v>
      </c>
      <c r="K99" s="116" t="str">
        <f>VLOOKUP(E99,VIP!$A$2:$O14302,6,0)</f>
        <v>NO</v>
      </c>
      <c r="L99" s="141" t="s">
        <v>2418</v>
      </c>
      <c r="M99" s="109" t="s">
        <v>2446</v>
      </c>
      <c r="N99" s="109" t="s">
        <v>2453</v>
      </c>
      <c r="O99" s="116" t="s">
        <v>2471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ESTE</v>
      </c>
      <c r="B100" s="137">
        <v>3335933630</v>
      </c>
      <c r="C100" s="110">
        <v>44375.091481481482</v>
      </c>
      <c r="D100" s="110" t="s">
        <v>2470</v>
      </c>
      <c r="E100" s="133">
        <v>330</v>
      </c>
      <c r="F100" s="116" t="str">
        <f>VLOOKUP(E100,VIP!$A$2:$O13929,2,0)</f>
        <v>DRBR330</v>
      </c>
      <c r="G100" s="116" t="str">
        <f>VLOOKUP(E100,'LISTADO ATM'!$A$2:$B$897,2,0)</f>
        <v xml:space="preserve">ATM Oficina Boulevard (Higuey) </v>
      </c>
      <c r="H100" s="116" t="str">
        <f>VLOOKUP(E100,VIP!$A$2:$O18812,7,FALSE)</f>
        <v>Si</v>
      </c>
      <c r="I100" s="116" t="str">
        <f>VLOOKUP(E100,VIP!$A$2:$O10777,8,FALSE)</f>
        <v>Si</v>
      </c>
      <c r="J100" s="116" t="str">
        <f>VLOOKUP(E100,VIP!$A$2:$O10727,8,FALSE)</f>
        <v>Si</v>
      </c>
      <c r="K100" s="116" t="str">
        <f>VLOOKUP(E100,VIP!$A$2:$O14301,6,0)</f>
        <v>SI</v>
      </c>
      <c r="L100" s="141" t="s">
        <v>2568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2568</v>
      </c>
    </row>
    <row r="101" spans="1:17" ht="18" x14ac:dyDescent="0.25">
      <c r="A101" s="116" t="str">
        <f>VLOOKUP(E101,'LISTADO ATM'!$A$2:$C$898,3,0)</f>
        <v>NORTE</v>
      </c>
      <c r="B101" s="137">
        <v>3335933631</v>
      </c>
      <c r="C101" s="110">
        <v>44375.093113425923</v>
      </c>
      <c r="D101" s="110" t="s">
        <v>2181</v>
      </c>
      <c r="E101" s="133">
        <v>854</v>
      </c>
      <c r="F101" s="116" t="str">
        <f>VLOOKUP(E101,VIP!$A$2:$O13928,2,0)</f>
        <v>DRBR854</v>
      </c>
      <c r="G101" s="116" t="str">
        <f>VLOOKUP(E101,'LISTADO ATM'!$A$2:$B$897,2,0)</f>
        <v xml:space="preserve">ATM Centro Comercial Blanco Batista </v>
      </c>
      <c r="H101" s="116" t="str">
        <f>VLOOKUP(E101,VIP!$A$2:$O18811,7,FALSE)</f>
        <v>Si</v>
      </c>
      <c r="I101" s="116" t="str">
        <f>VLOOKUP(E101,VIP!$A$2:$O10776,8,FALSE)</f>
        <v>Si</v>
      </c>
      <c r="J101" s="116" t="str">
        <f>VLOOKUP(E101,VIP!$A$2:$O10726,8,FALSE)</f>
        <v>Si</v>
      </c>
      <c r="K101" s="116" t="str">
        <f>VLOOKUP(E101,VIP!$A$2:$O14300,6,0)</f>
        <v>NO</v>
      </c>
      <c r="L101" s="141" t="s">
        <v>2219</v>
      </c>
      <c r="M101" s="109" t="s">
        <v>2446</v>
      </c>
      <c r="N101" s="109" t="s">
        <v>2453</v>
      </c>
      <c r="O101" s="116" t="s">
        <v>2585</v>
      </c>
      <c r="P101" s="116"/>
      <c r="Q101" s="109" t="s">
        <v>2219</v>
      </c>
    </row>
    <row r="102" spans="1:17" ht="18" x14ac:dyDescent="0.25">
      <c r="A102" s="116" t="str">
        <f>VLOOKUP(E102,'LISTADO ATM'!$A$2:$C$898,3,0)</f>
        <v>ESTE</v>
      </c>
      <c r="B102" s="137">
        <v>3335933632</v>
      </c>
      <c r="C102" s="110">
        <v>44375.093981481485</v>
      </c>
      <c r="D102" s="110" t="s">
        <v>2180</v>
      </c>
      <c r="E102" s="133">
        <v>822</v>
      </c>
      <c r="F102" s="116" t="str">
        <f>VLOOKUP(E102,VIP!$A$2:$O13927,2,0)</f>
        <v>DRBR822</v>
      </c>
      <c r="G102" s="116" t="str">
        <f>VLOOKUP(E102,'LISTADO ATM'!$A$2:$B$897,2,0)</f>
        <v xml:space="preserve">ATM INDUSPALMA </v>
      </c>
      <c r="H102" s="116" t="str">
        <f>VLOOKUP(E102,VIP!$A$2:$O18810,7,FALSE)</f>
        <v>Si</v>
      </c>
      <c r="I102" s="116" t="str">
        <f>VLOOKUP(E102,VIP!$A$2:$O10775,8,FALSE)</f>
        <v>Si</v>
      </c>
      <c r="J102" s="116" t="str">
        <f>VLOOKUP(E102,VIP!$A$2:$O10725,8,FALSE)</f>
        <v>Si</v>
      </c>
      <c r="K102" s="116" t="str">
        <f>VLOOKUP(E102,VIP!$A$2:$O14299,6,0)</f>
        <v>NO</v>
      </c>
      <c r="L102" s="141" t="s">
        <v>2245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2245</v>
      </c>
    </row>
    <row r="103" spans="1:17" ht="18" x14ac:dyDescent="0.25">
      <c r="A103" s="116" t="str">
        <f>VLOOKUP(E103,'LISTADO ATM'!$A$2:$C$898,3,0)</f>
        <v>DISTRITO NACIONAL</v>
      </c>
      <c r="B103" s="137">
        <v>3335933633</v>
      </c>
      <c r="C103" s="110">
        <v>44375.115277777775</v>
      </c>
      <c r="D103" s="110" t="s">
        <v>2180</v>
      </c>
      <c r="E103" s="133">
        <v>180</v>
      </c>
      <c r="F103" s="116" t="str">
        <f>VLOOKUP(E103,VIP!$A$2:$O13957,2,0)</f>
        <v>DRBR180</v>
      </c>
      <c r="G103" s="116" t="str">
        <f>VLOOKUP(E103,'LISTADO ATM'!$A$2:$B$897,2,0)</f>
        <v xml:space="preserve">ATM Megacentro II </v>
      </c>
      <c r="H103" s="116" t="str">
        <f>VLOOKUP(E103,VIP!$A$2:$O18918,7,FALSE)</f>
        <v>Si</v>
      </c>
      <c r="I103" s="116" t="str">
        <f>VLOOKUP(E103,VIP!$A$2:$O10883,8,FALSE)</f>
        <v>Si</v>
      </c>
      <c r="J103" s="116" t="str">
        <f>VLOOKUP(E103,VIP!$A$2:$O10833,8,FALSE)</f>
        <v>Si</v>
      </c>
      <c r="K103" s="116" t="str">
        <f>VLOOKUP(E103,VIP!$A$2:$O14407,6,0)</f>
        <v>SI</v>
      </c>
      <c r="L103" s="141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</sheetData>
  <autoFilter ref="A4:Q4" xr:uid="{00000000-0009-0000-0000-000007000000}">
    <sortState xmlns:xlrd2="http://schemas.microsoft.com/office/spreadsheetml/2017/richdata2" ref="A5:Q10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4:B1048576 B35:B49 B1:B13">
    <cfRule type="duplicateValues" dxfId="434" priority="131348"/>
  </conditionalFormatting>
  <conditionalFormatting sqref="B104:B1048576 B35:B49 B5:B13">
    <cfRule type="duplicateValues" dxfId="433" priority="131358"/>
  </conditionalFormatting>
  <conditionalFormatting sqref="B104:B1048576 B35:B49 B1:B13">
    <cfRule type="duplicateValues" dxfId="432" priority="774"/>
    <cfRule type="duplicateValues" dxfId="431" priority="775"/>
    <cfRule type="duplicateValues" dxfId="430" priority="776"/>
  </conditionalFormatting>
  <conditionalFormatting sqref="E104:E1048576 E35:E49 E1:E13">
    <cfRule type="duplicateValues" dxfId="429" priority="132379"/>
    <cfRule type="duplicateValues" dxfId="428" priority="132380"/>
  </conditionalFormatting>
  <conditionalFormatting sqref="E104:E1048576 E35:E49 E1:E13">
    <cfRule type="duplicateValues" dxfId="427" priority="132385"/>
    <cfRule type="duplicateValues" dxfId="426" priority="132386"/>
    <cfRule type="duplicateValues" dxfId="425" priority="132387"/>
  </conditionalFormatting>
  <conditionalFormatting sqref="E104:E1048576 E35:E49 E1:E13">
    <cfRule type="duplicateValues" dxfId="424" priority="132394"/>
  </conditionalFormatting>
  <conditionalFormatting sqref="E104:E1048576 E35:E49 E5:E13">
    <cfRule type="duplicateValues" dxfId="423" priority="132397"/>
  </conditionalFormatting>
  <conditionalFormatting sqref="E104:E1048576 E35:E49">
    <cfRule type="duplicateValues" dxfId="422" priority="574"/>
  </conditionalFormatting>
  <conditionalFormatting sqref="B104:B1048576 B35:B49">
    <cfRule type="duplicateValues" dxfId="421" priority="573"/>
  </conditionalFormatting>
  <conditionalFormatting sqref="B50:B52">
    <cfRule type="duplicateValues" dxfId="420" priority="457"/>
  </conditionalFormatting>
  <conditionalFormatting sqref="B50:B52">
    <cfRule type="duplicateValues" dxfId="419" priority="456"/>
  </conditionalFormatting>
  <conditionalFormatting sqref="B50:B52">
    <cfRule type="duplicateValues" dxfId="418" priority="453"/>
    <cfRule type="duplicateValues" dxfId="417" priority="454"/>
    <cfRule type="duplicateValues" dxfId="416" priority="455"/>
  </conditionalFormatting>
  <conditionalFormatting sqref="E50:E52">
    <cfRule type="duplicateValues" dxfId="415" priority="451"/>
    <cfRule type="duplicateValues" dxfId="414" priority="452"/>
  </conditionalFormatting>
  <conditionalFormatting sqref="E50:E52">
    <cfRule type="duplicateValues" dxfId="413" priority="448"/>
    <cfRule type="duplicateValues" dxfId="412" priority="449"/>
    <cfRule type="duplicateValues" dxfId="411" priority="450"/>
  </conditionalFormatting>
  <conditionalFormatting sqref="E50:E52">
    <cfRule type="duplicateValues" dxfId="410" priority="447"/>
  </conditionalFormatting>
  <conditionalFormatting sqref="E50:E52">
    <cfRule type="duplicateValues" dxfId="409" priority="446"/>
  </conditionalFormatting>
  <conditionalFormatting sqref="E50:E52">
    <cfRule type="duplicateValues" dxfId="408" priority="445"/>
  </conditionalFormatting>
  <conditionalFormatting sqref="B50:B52">
    <cfRule type="duplicateValues" dxfId="407" priority="444"/>
  </conditionalFormatting>
  <conditionalFormatting sqref="E50:E52">
    <cfRule type="duplicateValues" dxfId="406" priority="443"/>
  </conditionalFormatting>
  <conditionalFormatting sqref="B50:B52">
    <cfRule type="duplicateValues" dxfId="405" priority="442"/>
  </conditionalFormatting>
  <conditionalFormatting sqref="B50:B52">
    <cfRule type="duplicateValues" dxfId="404" priority="441"/>
  </conditionalFormatting>
  <conditionalFormatting sqref="B50:B52">
    <cfRule type="duplicateValues" dxfId="403" priority="440"/>
  </conditionalFormatting>
  <conditionalFormatting sqref="B50:B52">
    <cfRule type="duplicateValues" dxfId="402" priority="437"/>
    <cfRule type="duplicateValues" dxfId="401" priority="438"/>
    <cfRule type="duplicateValues" dxfId="400" priority="439"/>
  </conditionalFormatting>
  <conditionalFormatting sqref="E50:E52">
    <cfRule type="duplicateValues" dxfId="399" priority="435"/>
    <cfRule type="duplicateValues" dxfId="398" priority="436"/>
  </conditionalFormatting>
  <conditionalFormatting sqref="E50:E52">
    <cfRule type="duplicateValues" dxfId="397" priority="432"/>
    <cfRule type="duplicateValues" dxfId="396" priority="433"/>
    <cfRule type="duplicateValues" dxfId="395" priority="434"/>
  </conditionalFormatting>
  <conditionalFormatting sqref="E50:E52">
    <cfRule type="duplicateValues" dxfId="394" priority="431"/>
  </conditionalFormatting>
  <conditionalFormatting sqref="E50:E52">
    <cfRule type="duplicateValues" dxfId="393" priority="430"/>
  </conditionalFormatting>
  <conditionalFormatting sqref="E50:E52">
    <cfRule type="duplicateValues" dxfId="392" priority="429"/>
  </conditionalFormatting>
  <conditionalFormatting sqref="B50:B52">
    <cfRule type="duplicateValues" dxfId="391" priority="428"/>
  </conditionalFormatting>
  <conditionalFormatting sqref="B50:B52">
    <cfRule type="duplicateValues" dxfId="390" priority="427"/>
  </conditionalFormatting>
  <conditionalFormatting sqref="B50:B52">
    <cfRule type="duplicateValues" dxfId="389" priority="426"/>
  </conditionalFormatting>
  <conditionalFormatting sqref="B50:B52">
    <cfRule type="duplicateValues" dxfId="388" priority="425"/>
  </conditionalFormatting>
  <conditionalFormatting sqref="B50:B52">
    <cfRule type="duplicateValues" dxfId="387" priority="422"/>
    <cfRule type="duplicateValues" dxfId="386" priority="423"/>
    <cfRule type="duplicateValues" dxfId="385" priority="424"/>
  </conditionalFormatting>
  <conditionalFormatting sqref="B50:B52">
    <cfRule type="duplicateValues" dxfId="384" priority="421"/>
  </conditionalFormatting>
  <conditionalFormatting sqref="E50:E52">
    <cfRule type="duplicateValues" dxfId="383" priority="419"/>
    <cfRule type="duplicateValues" dxfId="382" priority="420"/>
  </conditionalFormatting>
  <conditionalFormatting sqref="E50:E52">
    <cfRule type="duplicateValues" dxfId="381" priority="416"/>
    <cfRule type="duplicateValues" dxfId="380" priority="417"/>
    <cfRule type="duplicateValues" dxfId="379" priority="418"/>
  </conditionalFormatting>
  <conditionalFormatting sqref="E50:E52">
    <cfRule type="duplicateValues" dxfId="378" priority="415"/>
  </conditionalFormatting>
  <conditionalFormatting sqref="E50:E52">
    <cfRule type="duplicateValues" dxfId="377" priority="414"/>
  </conditionalFormatting>
  <conditionalFormatting sqref="E50:E52">
    <cfRule type="duplicateValues" dxfId="376" priority="413"/>
  </conditionalFormatting>
  <conditionalFormatting sqref="B50:B52">
    <cfRule type="duplicateValues" dxfId="375" priority="412"/>
  </conditionalFormatting>
  <conditionalFormatting sqref="B50:B52">
    <cfRule type="duplicateValues" dxfId="374" priority="409"/>
    <cfRule type="duplicateValues" dxfId="373" priority="410"/>
    <cfRule type="duplicateValues" dxfId="372" priority="411"/>
  </conditionalFormatting>
  <conditionalFormatting sqref="E50:E52">
    <cfRule type="duplicateValues" dxfId="371" priority="408"/>
  </conditionalFormatting>
  <conditionalFormatting sqref="E50:E52">
    <cfRule type="duplicateValues" dxfId="370" priority="406"/>
    <cfRule type="duplicateValues" dxfId="369" priority="407"/>
  </conditionalFormatting>
  <conditionalFormatting sqref="E50:E52">
    <cfRule type="duplicateValues" dxfId="368" priority="403"/>
    <cfRule type="duplicateValues" dxfId="367" priority="404"/>
    <cfRule type="duplicateValues" dxfId="366" priority="405"/>
  </conditionalFormatting>
  <conditionalFormatting sqref="E50:E52">
    <cfRule type="duplicateValues" dxfId="365" priority="402"/>
  </conditionalFormatting>
  <conditionalFormatting sqref="B50:B52">
    <cfRule type="duplicateValues" dxfId="364" priority="401"/>
  </conditionalFormatting>
  <conditionalFormatting sqref="E50:E52">
    <cfRule type="duplicateValues" dxfId="363" priority="400"/>
  </conditionalFormatting>
  <conditionalFormatting sqref="B50:B52">
    <cfRule type="duplicateValues" dxfId="362" priority="399"/>
  </conditionalFormatting>
  <conditionalFormatting sqref="B54">
    <cfRule type="duplicateValues" dxfId="361" priority="300"/>
  </conditionalFormatting>
  <conditionalFormatting sqref="B54">
    <cfRule type="duplicateValues" dxfId="360" priority="299"/>
  </conditionalFormatting>
  <conditionalFormatting sqref="B54">
    <cfRule type="duplicateValues" dxfId="359" priority="296"/>
    <cfRule type="duplicateValues" dxfId="358" priority="297"/>
    <cfRule type="duplicateValues" dxfId="357" priority="298"/>
  </conditionalFormatting>
  <conditionalFormatting sqref="E54">
    <cfRule type="duplicateValues" dxfId="356" priority="294"/>
    <cfRule type="duplicateValues" dxfId="355" priority="295"/>
  </conditionalFormatting>
  <conditionalFormatting sqref="E54">
    <cfRule type="duplicateValues" dxfId="354" priority="291"/>
    <cfRule type="duplicateValues" dxfId="353" priority="292"/>
    <cfRule type="duplicateValues" dxfId="352" priority="293"/>
  </conditionalFormatting>
  <conditionalFormatting sqref="E54">
    <cfRule type="duplicateValues" dxfId="351" priority="290"/>
  </conditionalFormatting>
  <conditionalFormatting sqref="E54">
    <cfRule type="duplicateValues" dxfId="350" priority="289"/>
  </conditionalFormatting>
  <conditionalFormatting sqref="E54">
    <cfRule type="duplicateValues" dxfId="349" priority="288"/>
  </conditionalFormatting>
  <conditionalFormatting sqref="B54">
    <cfRule type="duplicateValues" dxfId="348" priority="287"/>
  </conditionalFormatting>
  <conditionalFormatting sqref="E54">
    <cfRule type="duplicateValues" dxfId="347" priority="286"/>
  </conditionalFormatting>
  <conditionalFormatting sqref="B54">
    <cfRule type="duplicateValues" dxfId="346" priority="285"/>
  </conditionalFormatting>
  <conditionalFormatting sqref="B54">
    <cfRule type="duplicateValues" dxfId="345" priority="284"/>
  </conditionalFormatting>
  <conditionalFormatting sqref="B54">
    <cfRule type="duplicateValues" dxfId="344" priority="283"/>
  </conditionalFormatting>
  <conditionalFormatting sqref="B54">
    <cfRule type="duplicateValues" dxfId="343" priority="280"/>
    <cfRule type="duplicateValues" dxfId="342" priority="281"/>
    <cfRule type="duplicateValues" dxfId="341" priority="282"/>
  </conditionalFormatting>
  <conditionalFormatting sqref="E54">
    <cfRule type="duplicateValues" dxfId="340" priority="278"/>
    <cfRule type="duplicateValues" dxfId="339" priority="279"/>
  </conditionalFormatting>
  <conditionalFormatting sqref="E54">
    <cfRule type="duplicateValues" dxfId="338" priority="275"/>
    <cfRule type="duplicateValues" dxfId="337" priority="276"/>
    <cfRule type="duplicateValues" dxfId="336" priority="277"/>
  </conditionalFormatting>
  <conditionalFormatting sqref="E54">
    <cfRule type="duplicateValues" dxfId="335" priority="274"/>
  </conditionalFormatting>
  <conditionalFormatting sqref="E54">
    <cfRule type="duplicateValues" dxfId="334" priority="273"/>
  </conditionalFormatting>
  <conditionalFormatting sqref="E54">
    <cfRule type="duplicateValues" dxfId="333" priority="272"/>
  </conditionalFormatting>
  <conditionalFormatting sqref="B54">
    <cfRule type="duplicateValues" dxfId="332" priority="271"/>
  </conditionalFormatting>
  <conditionalFormatting sqref="B54">
    <cfRule type="duplicateValues" dxfId="331" priority="270"/>
  </conditionalFormatting>
  <conditionalFormatting sqref="B54">
    <cfRule type="duplicateValues" dxfId="330" priority="269"/>
  </conditionalFormatting>
  <conditionalFormatting sqref="B54">
    <cfRule type="duplicateValues" dxfId="329" priority="268"/>
  </conditionalFormatting>
  <conditionalFormatting sqref="B54">
    <cfRule type="duplicateValues" dxfId="328" priority="265"/>
    <cfRule type="duplicateValues" dxfId="327" priority="266"/>
    <cfRule type="duplicateValues" dxfId="326" priority="267"/>
  </conditionalFormatting>
  <conditionalFormatting sqref="B54">
    <cfRule type="duplicateValues" dxfId="325" priority="264"/>
  </conditionalFormatting>
  <conditionalFormatting sqref="E54">
    <cfRule type="duplicateValues" dxfId="324" priority="262"/>
    <cfRule type="duplicateValues" dxfId="323" priority="263"/>
  </conditionalFormatting>
  <conditionalFormatting sqref="E54">
    <cfRule type="duplicateValues" dxfId="322" priority="259"/>
    <cfRule type="duplicateValues" dxfId="321" priority="260"/>
    <cfRule type="duplicateValues" dxfId="320" priority="261"/>
  </conditionalFormatting>
  <conditionalFormatting sqref="E54">
    <cfRule type="duplicateValues" dxfId="319" priority="258"/>
  </conditionalFormatting>
  <conditionalFormatting sqref="E54">
    <cfRule type="duplicateValues" dxfId="318" priority="257"/>
  </conditionalFormatting>
  <conditionalFormatting sqref="E54">
    <cfRule type="duplicateValues" dxfId="317" priority="256"/>
  </conditionalFormatting>
  <conditionalFormatting sqref="B54">
    <cfRule type="duplicateValues" dxfId="316" priority="255"/>
  </conditionalFormatting>
  <conditionalFormatting sqref="B54">
    <cfRule type="duplicateValues" dxfId="315" priority="252"/>
    <cfRule type="duplicateValues" dxfId="314" priority="253"/>
    <cfRule type="duplicateValues" dxfId="313" priority="254"/>
  </conditionalFormatting>
  <conditionalFormatting sqref="E54">
    <cfRule type="duplicateValues" dxfId="312" priority="251"/>
  </conditionalFormatting>
  <conditionalFormatting sqref="E54">
    <cfRule type="duplicateValues" dxfId="311" priority="249"/>
    <cfRule type="duplicateValues" dxfId="310" priority="250"/>
  </conditionalFormatting>
  <conditionalFormatting sqref="E54">
    <cfRule type="duplicateValues" dxfId="309" priority="246"/>
    <cfRule type="duplicateValues" dxfId="308" priority="247"/>
    <cfRule type="duplicateValues" dxfId="307" priority="248"/>
  </conditionalFormatting>
  <conditionalFormatting sqref="E54">
    <cfRule type="duplicateValues" dxfId="306" priority="245"/>
  </conditionalFormatting>
  <conditionalFormatting sqref="B54">
    <cfRule type="duplicateValues" dxfId="305" priority="244"/>
  </conditionalFormatting>
  <conditionalFormatting sqref="E54">
    <cfRule type="duplicateValues" dxfId="304" priority="243"/>
  </conditionalFormatting>
  <conditionalFormatting sqref="B54">
    <cfRule type="duplicateValues" dxfId="303" priority="242"/>
  </conditionalFormatting>
  <conditionalFormatting sqref="E104:E1048576 E1:E78">
    <cfRule type="duplicateValues" dxfId="302" priority="123"/>
  </conditionalFormatting>
  <conditionalFormatting sqref="B79:B88">
    <cfRule type="duplicateValues" dxfId="301" priority="122"/>
  </conditionalFormatting>
  <conditionalFormatting sqref="B79:B88">
    <cfRule type="duplicateValues" dxfId="300" priority="121"/>
  </conditionalFormatting>
  <conditionalFormatting sqref="B79:B88">
    <cfRule type="duplicateValues" dxfId="299" priority="118"/>
    <cfRule type="duplicateValues" dxfId="298" priority="119"/>
    <cfRule type="duplicateValues" dxfId="297" priority="120"/>
  </conditionalFormatting>
  <conditionalFormatting sqref="E79:E88">
    <cfRule type="duplicateValues" dxfId="296" priority="116"/>
    <cfRule type="duplicateValues" dxfId="295" priority="117"/>
  </conditionalFormatting>
  <conditionalFormatting sqref="E79:E88">
    <cfRule type="duplicateValues" dxfId="294" priority="113"/>
    <cfRule type="duplicateValues" dxfId="293" priority="114"/>
    <cfRule type="duplicateValues" dxfId="292" priority="115"/>
  </conditionalFormatting>
  <conditionalFormatting sqref="E79:E88">
    <cfRule type="duplicateValues" dxfId="291" priority="112"/>
  </conditionalFormatting>
  <conditionalFormatting sqref="E79:E88">
    <cfRule type="duplicateValues" dxfId="290" priority="111"/>
  </conditionalFormatting>
  <conditionalFormatting sqref="E79:E88">
    <cfRule type="duplicateValues" dxfId="289" priority="110"/>
  </conditionalFormatting>
  <conditionalFormatting sqref="B79:B88">
    <cfRule type="duplicateValues" dxfId="288" priority="109"/>
  </conditionalFormatting>
  <conditionalFormatting sqref="E79:E88">
    <cfRule type="duplicateValues" dxfId="287" priority="108"/>
  </conditionalFormatting>
  <conditionalFormatting sqref="B79:B88">
    <cfRule type="duplicateValues" dxfId="286" priority="107"/>
  </conditionalFormatting>
  <conditionalFormatting sqref="B79:B88">
    <cfRule type="duplicateValues" dxfId="285" priority="106"/>
  </conditionalFormatting>
  <conditionalFormatting sqref="B79:B88">
    <cfRule type="duplicateValues" dxfId="284" priority="105"/>
  </conditionalFormatting>
  <conditionalFormatting sqref="B79:B88">
    <cfRule type="duplicateValues" dxfId="283" priority="102"/>
    <cfRule type="duplicateValues" dxfId="282" priority="103"/>
    <cfRule type="duplicateValues" dxfId="281" priority="104"/>
  </conditionalFormatting>
  <conditionalFormatting sqref="E79:E88">
    <cfRule type="duplicateValues" dxfId="280" priority="100"/>
    <cfRule type="duplicateValues" dxfId="279" priority="101"/>
  </conditionalFormatting>
  <conditionalFormatting sqref="E79:E88">
    <cfRule type="duplicateValues" dxfId="278" priority="97"/>
    <cfRule type="duplicateValues" dxfId="277" priority="98"/>
    <cfRule type="duplicateValues" dxfId="276" priority="99"/>
  </conditionalFormatting>
  <conditionalFormatting sqref="E79:E88">
    <cfRule type="duplicateValues" dxfId="275" priority="96"/>
  </conditionalFormatting>
  <conditionalFormatting sqref="E79:E88">
    <cfRule type="duplicateValues" dxfId="274" priority="95"/>
  </conditionalFormatting>
  <conditionalFormatting sqref="E79:E88">
    <cfRule type="duplicateValues" dxfId="273" priority="94"/>
  </conditionalFormatting>
  <conditionalFormatting sqref="B79:B88">
    <cfRule type="duplicateValues" dxfId="272" priority="93"/>
  </conditionalFormatting>
  <conditionalFormatting sqref="B79:B88">
    <cfRule type="duplicateValues" dxfId="271" priority="92"/>
  </conditionalFormatting>
  <conditionalFormatting sqref="B79:B88">
    <cfRule type="duplicateValues" dxfId="270" priority="91"/>
  </conditionalFormatting>
  <conditionalFormatting sqref="B79:B88">
    <cfRule type="duplicateValues" dxfId="269" priority="90"/>
  </conditionalFormatting>
  <conditionalFormatting sqref="B79:B88">
    <cfRule type="duplicateValues" dxfId="268" priority="87"/>
    <cfRule type="duplicateValues" dxfId="267" priority="88"/>
    <cfRule type="duplicateValues" dxfId="266" priority="89"/>
  </conditionalFormatting>
  <conditionalFormatting sqref="B79:B88">
    <cfRule type="duplicateValues" dxfId="265" priority="86"/>
  </conditionalFormatting>
  <conditionalFormatting sqref="E79:E88">
    <cfRule type="duplicateValues" dxfId="264" priority="84"/>
    <cfRule type="duplicateValues" dxfId="263" priority="85"/>
  </conditionalFormatting>
  <conditionalFormatting sqref="E79:E88">
    <cfRule type="duplicateValues" dxfId="262" priority="81"/>
    <cfRule type="duplicateValues" dxfId="261" priority="82"/>
    <cfRule type="duplicateValues" dxfId="260" priority="83"/>
  </conditionalFormatting>
  <conditionalFormatting sqref="E79:E88">
    <cfRule type="duplicateValues" dxfId="259" priority="80"/>
  </conditionalFormatting>
  <conditionalFormatting sqref="E79:E88">
    <cfRule type="duplicateValues" dxfId="258" priority="79"/>
  </conditionalFormatting>
  <conditionalFormatting sqref="E79:E88">
    <cfRule type="duplicateValues" dxfId="257" priority="78"/>
  </conditionalFormatting>
  <conditionalFormatting sqref="B79:B88">
    <cfRule type="duplicateValues" dxfId="256" priority="77"/>
  </conditionalFormatting>
  <conditionalFormatting sqref="B79:B88">
    <cfRule type="duplicateValues" dxfId="255" priority="74"/>
    <cfRule type="duplicateValues" dxfId="254" priority="75"/>
    <cfRule type="duplicateValues" dxfId="253" priority="76"/>
  </conditionalFormatting>
  <conditionalFormatting sqref="E79:E88">
    <cfRule type="duplicateValues" dxfId="252" priority="73"/>
  </conditionalFormatting>
  <conditionalFormatting sqref="E79:E88">
    <cfRule type="duplicateValues" dxfId="251" priority="71"/>
    <cfRule type="duplicateValues" dxfId="250" priority="72"/>
  </conditionalFormatting>
  <conditionalFormatting sqref="E79:E88">
    <cfRule type="duplicateValues" dxfId="249" priority="68"/>
    <cfRule type="duplicateValues" dxfId="248" priority="69"/>
    <cfRule type="duplicateValues" dxfId="247" priority="70"/>
  </conditionalFormatting>
  <conditionalFormatting sqref="E79:E88">
    <cfRule type="duplicateValues" dxfId="246" priority="67"/>
  </conditionalFormatting>
  <conditionalFormatting sqref="B79:B88">
    <cfRule type="duplicateValues" dxfId="245" priority="66"/>
  </conditionalFormatting>
  <conditionalFormatting sqref="E79:E88">
    <cfRule type="duplicateValues" dxfId="244" priority="65"/>
  </conditionalFormatting>
  <conditionalFormatting sqref="B79:B88">
    <cfRule type="duplicateValues" dxfId="243" priority="64"/>
  </conditionalFormatting>
  <conditionalFormatting sqref="E79:E88">
    <cfRule type="duplicateValues" dxfId="242" priority="63"/>
  </conditionalFormatting>
  <conditionalFormatting sqref="B14:B27">
    <cfRule type="duplicateValues" dxfId="241" priority="133359"/>
  </conditionalFormatting>
  <conditionalFormatting sqref="B14:B27">
    <cfRule type="duplicateValues" dxfId="240" priority="133361"/>
    <cfRule type="duplicateValues" dxfId="239" priority="133362"/>
    <cfRule type="duplicateValues" dxfId="238" priority="133363"/>
  </conditionalFormatting>
  <conditionalFormatting sqref="E14:E27">
    <cfRule type="duplicateValues" dxfId="237" priority="133367"/>
    <cfRule type="duplicateValues" dxfId="236" priority="133368"/>
  </conditionalFormatting>
  <conditionalFormatting sqref="E14:E27">
    <cfRule type="duplicateValues" dxfId="235" priority="133371"/>
    <cfRule type="duplicateValues" dxfId="234" priority="133372"/>
    <cfRule type="duplicateValues" dxfId="233" priority="133373"/>
  </conditionalFormatting>
  <conditionalFormatting sqref="E14:E27">
    <cfRule type="duplicateValues" dxfId="232" priority="133377"/>
  </conditionalFormatting>
  <conditionalFormatting sqref="B55:B63">
    <cfRule type="duplicateValues" dxfId="231" priority="133469"/>
  </conditionalFormatting>
  <conditionalFormatting sqref="B55:B63">
    <cfRule type="duplicateValues" dxfId="230" priority="133471"/>
    <cfRule type="duplicateValues" dxfId="229" priority="133472"/>
    <cfRule type="duplicateValues" dxfId="228" priority="133473"/>
  </conditionalFormatting>
  <conditionalFormatting sqref="E55:E63">
    <cfRule type="duplicateValues" dxfId="227" priority="133474"/>
    <cfRule type="duplicateValues" dxfId="226" priority="133475"/>
  </conditionalFormatting>
  <conditionalFormatting sqref="E55:E63">
    <cfRule type="duplicateValues" dxfId="225" priority="133476"/>
    <cfRule type="duplicateValues" dxfId="224" priority="133477"/>
    <cfRule type="duplicateValues" dxfId="223" priority="133478"/>
  </conditionalFormatting>
  <conditionalFormatting sqref="E55:E63">
    <cfRule type="duplicateValues" dxfId="222" priority="133479"/>
  </conditionalFormatting>
  <conditionalFormatting sqref="B64:B78">
    <cfRule type="duplicateValues" dxfId="221" priority="133602"/>
  </conditionalFormatting>
  <conditionalFormatting sqref="B64:B78">
    <cfRule type="duplicateValues" dxfId="220" priority="133604"/>
    <cfRule type="duplicateValues" dxfId="219" priority="133605"/>
    <cfRule type="duplicateValues" dxfId="218" priority="133606"/>
  </conditionalFormatting>
  <conditionalFormatting sqref="E64:E78">
    <cfRule type="duplicateValues" dxfId="217" priority="133610"/>
    <cfRule type="duplicateValues" dxfId="216" priority="133611"/>
  </conditionalFormatting>
  <conditionalFormatting sqref="E64:E78">
    <cfRule type="duplicateValues" dxfId="215" priority="133614"/>
    <cfRule type="duplicateValues" dxfId="214" priority="133615"/>
    <cfRule type="duplicateValues" dxfId="213" priority="133616"/>
  </conditionalFormatting>
  <conditionalFormatting sqref="E64:E78">
    <cfRule type="duplicateValues" dxfId="212" priority="133620"/>
  </conditionalFormatting>
  <conditionalFormatting sqref="E35:E49">
    <cfRule type="duplicateValues" dxfId="211" priority="133728"/>
  </conditionalFormatting>
  <conditionalFormatting sqref="B35:B49">
    <cfRule type="duplicateValues" dxfId="210" priority="133730"/>
  </conditionalFormatting>
  <conditionalFormatting sqref="B28:B49">
    <cfRule type="duplicateValues" dxfId="209" priority="133732"/>
  </conditionalFormatting>
  <conditionalFormatting sqref="B28:B49">
    <cfRule type="duplicateValues" dxfId="208" priority="133734"/>
    <cfRule type="duplicateValues" dxfId="207" priority="133735"/>
    <cfRule type="duplicateValues" dxfId="206" priority="133736"/>
  </conditionalFormatting>
  <conditionalFormatting sqref="E28:E49">
    <cfRule type="duplicateValues" dxfId="205" priority="133740"/>
    <cfRule type="duplicateValues" dxfId="204" priority="133741"/>
  </conditionalFormatting>
  <conditionalFormatting sqref="E28:E49">
    <cfRule type="duplicateValues" dxfId="203" priority="133744"/>
    <cfRule type="duplicateValues" dxfId="202" priority="133745"/>
    <cfRule type="duplicateValues" dxfId="201" priority="133746"/>
  </conditionalFormatting>
  <conditionalFormatting sqref="E28:E49">
    <cfRule type="duplicateValues" dxfId="200" priority="133750"/>
  </conditionalFormatting>
  <conditionalFormatting sqref="B53">
    <cfRule type="duplicateValues" dxfId="199" priority="133777"/>
  </conditionalFormatting>
  <conditionalFormatting sqref="B53">
    <cfRule type="duplicateValues" dxfId="198" priority="133779"/>
    <cfRule type="duplicateValues" dxfId="197" priority="133780"/>
    <cfRule type="duplicateValues" dxfId="196" priority="133781"/>
  </conditionalFormatting>
  <conditionalFormatting sqref="E53">
    <cfRule type="duplicateValues" dxfId="195" priority="133782"/>
    <cfRule type="duplicateValues" dxfId="194" priority="133783"/>
  </conditionalFormatting>
  <conditionalFormatting sqref="E53">
    <cfRule type="duplicateValues" dxfId="193" priority="133784"/>
    <cfRule type="duplicateValues" dxfId="192" priority="133785"/>
    <cfRule type="duplicateValues" dxfId="191" priority="133786"/>
  </conditionalFormatting>
  <conditionalFormatting sqref="E53">
    <cfRule type="duplicateValues" dxfId="190" priority="133787"/>
  </conditionalFormatting>
  <conditionalFormatting sqref="B89:B103">
    <cfRule type="duplicateValues" dxfId="189" priority="62"/>
  </conditionalFormatting>
  <conditionalFormatting sqref="B89:B103">
    <cfRule type="duplicateValues" dxfId="188" priority="61"/>
  </conditionalFormatting>
  <conditionalFormatting sqref="B89:B103">
    <cfRule type="duplicateValues" dxfId="187" priority="58"/>
    <cfRule type="duplicateValues" dxfId="186" priority="59"/>
    <cfRule type="duplicateValues" dxfId="185" priority="60"/>
  </conditionalFormatting>
  <conditionalFormatting sqref="E89:E103">
    <cfRule type="duplicateValues" dxfId="184" priority="56"/>
    <cfRule type="duplicateValues" dxfId="183" priority="57"/>
  </conditionalFormatting>
  <conditionalFormatting sqref="E89:E103">
    <cfRule type="duplicateValues" dxfId="182" priority="53"/>
    <cfRule type="duplicateValues" dxfId="181" priority="54"/>
    <cfRule type="duplicateValues" dxfId="180" priority="55"/>
  </conditionalFormatting>
  <conditionalFormatting sqref="E89:E103">
    <cfRule type="duplicateValues" dxfId="179" priority="52"/>
  </conditionalFormatting>
  <conditionalFormatting sqref="E89:E103">
    <cfRule type="duplicateValues" dxfId="178" priority="51"/>
  </conditionalFormatting>
  <conditionalFormatting sqref="E89:E103">
    <cfRule type="duplicateValues" dxfId="177" priority="50"/>
  </conditionalFormatting>
  <conditionalFormatting sqref="B89:B103">
    <cfRule type="duplicateValues" dxfId="176" priority="49"/>
  </conditionalFormatting>
  <conditionalFormatting sqref="E89:E103">
    <cfRule type="duplicateValues" dxfId="175" priority="48"/>
  </conditionalFormatting>
  <conditionalFormatting sqref="B89:B103">
    <cfRule type="duplicateValues" dxfId="174" priority="47"/>
  </conditionalFormatting>
  <conditionalFormatting sqref="B89:B103">
    <cfRule type="duplicateValues" dxfId="173" priority="46"/>
  </conditionalFormatting>
  <conditionalFormatting sqref="B89:B103">
    <cfRule type="duplicateValues" dxfId="172" priority="45"/>
  </conditionalFormatting>
  <conditionalFormatting sqref="B89:B103">
    <cfRule type="duplicateValues" dxfId="171" priority="42"/>
    <cfRule type="duplicateValues" dxfId="170" priority="43"/>
    <cfRule type="duplicateValues" dxfId="169" priority="44"/>
  </conditionalFormatting>
  <conditionalFormatting sqref="E89:E103">
    <cfRule type="duplicateValues" dxfId="168" priority="40"/>
    <cfRule type="duplicateValues" dxfId="167" priority="41"/>
  </conditionalFormatting>
  <conditionalFormatting sqref="E89:E103">
    <cfRule type="duplicateValues" dxfId="166" priority="37"/>
    <cfRule type="duplicateValues" dxfId="165" priority="38"/>
    <cfRule type="duplicateValues" dxfId="164" priority="39"/>
  </conditionalFormatting>
  <conditionalFormatting sqref="E89:E103">
    <cfRule type="duplicateValues" dxfId="163" priority="36"/>
  </conditionalFormatting>
  <conditionalFormatting sqref="E89:E103">
    <cfRule type="duplicateValues" dxfId="162" priority="35"/>
  </conditionalFormatting>
  <conditionalFormatting sqref="E89:E103">
    <cfRule type="duplicateValues" dxfId="161" priority="34"/>
  </conditionalFormatting>
  <conditionalFormatting sqref="B89:B103">
    <cfRule type="duplicateValues" dxfId="160" priority="33"/>
  </conditionalFormatting>
  <conditionalFormatting sqref="B89:B103">
    <cfRule type="duplicateValues" dxfId="159" priority="32"/>
  </conditionalFormatting>
  <conditionalFormatting sqref="B89:B103">
    <cfRule type="duplicateValues" dxfId="158" priority="31"/>
  </conditionalFormatting>
  <conditionalFormatting sqref="B89:B103">
    <cfRule type="duplicateValues" dxfId="157" priority="30"/>
  </conditionalFormatting>
  <conditionalFormatting sqref="B89:B103">
    <cfRule type="duplicateValues" dxfId="156" priority="27"/>
    <cfRule type="duplicateValues" dxfId="155" priority="28"/>
    <cfRule type="duplicateValues" dxfId="154" priority="29"/>
  </conditionalFormatting>
  <conditionalFormatting sqref="B89:B103">
    <cfRule type="duplicateValues" dxfId="153" priority="26"/>
  </conditionalFormatting>
  <conditionalFormatting sqref="E89:E103">
    <cfRule type="duplicateValues" dxfId="152" priority="24"/>
    <cfRule type="duplicateValues" dxfId="151" priority="25"/>
  </conditionalFormatting>
  <conditionalFormatting sqref="E89:E103">
    <cfRule type="duplicateValues" dxfId="150" priority="21"/>
    <cfRule type="duplicateValues" dxfId="149" priority="22"/>
    <cfRule type="duplicateValues" dxfId="148" priority="23"/>
  </conditionalFormatting>
  <conditionalFormatting sqref="E89:E103">
    <cfRule type="duplicateValues" dxfId="147" priority="20"/>
  </conditionalFormatting>
  <conditionalFormatting sqref="E89:E103">
    <cfRule type="duplicateValues" dxfId="146" priority="19"/>
  </conditionalFormatting>
  <conditionalFormatting sqref="E89:E103">
    <cfRule type="duplicateValues" dxfId="145" priority="18"/>
  </conditionalFormatting>
  <conditionalFormatting sqref="B89:B103">
    <cfRule type="duplicateValues" dxfId="144" priority="17"/>
  </conditionalFormatting>
  <conditionalFormatting sqref="B89:B103">
    <cfRule type="duplicateValues" dxfId="143" priority="14"/>
    <cfRule type="duplicateValues" dxfId="142" priority="15"/>
    <cfRule type="duplicateValues" dxfId="141" priority="16"/>
  </conditionalFormatting>
  <conditionalFormatting sqref="E89:E103">
    <cfRule type="duplicateValues" dxfId="140" priority="13"/>
  </conditionalFormatting>
  <conditionalFormatting sqref="E89:E103">
    <cfRule type="duplicateValues" dxfId="139" priority="11"/>
    <cfRule type="duplicateValues" dxfId="138" priority="12"/>
  </conditionalFormatting>
  <conditionalFormatting sqref="E89:E103">
    <cfRule type="duplicateValues" dxfId="137" priority="8"/>
    <cfRule type="duplicateValues" dxfId="136" priority="9"/>
    <cfRule type="duplicateValues" dxfId="135" priority="10"/>
  </conditionalFormatting>
  <conditionalFormatting sqref="E89:E103">
    <cfRule type="duplicateValues" dxfId="134" priority="7"/>
  </conditionalFormatting>
  <conditionalFormatting sqref="B89:B103">
    <cfRule type="duplicateValues" dxfId="133" priority="6"/>
  </conditionalFormatting>
  <conditionalFormatting sqref="E89:E103">
    <cfRule type="duplicateValues" dxfId="132" priority="5"/>
  </conditionalFormatting>
  <conditionalFormatting sqref="B89:B103">
    <cfRule type="duplicateValues" dxfId="131" priority="4"/>
  </conditionalFormatting>
  <conditionalFormatting sqref="E89:E103">
    <cfRule type="duplicateValues" dxfId="130" priority="3"/>
  </conditionalFormatting>
  <conditionalFormatting sqref="E1:E1048576">
    <cfRule type="duplicateValues" dxfId="129" priority="2"/>
  </conditionalFormatting>
  <conditionalFormatting sqref="B1:B1048576">
    <cfRule type="duplicateValues" dxfId="128" priority="1"/>
  </conditionalFormatting>
  <conditionalFormatting sqref="B5:B13">
    <cfRule type="duplicateValues" dxfId="9" priority="134161"/>
  </conditionalFormatting>
  <conditionalFormatting sqref="B5:B13">
    <cfRule type="duplicateValues" dxfId="8" priority="134162"/>
    <cfRule type="duplicateValues" dxfId="7" priority="134163"/>
    <cfRule type="duplicateValues" dxfId="6" priority="134164"/>
  </conditionalFormatting>
  <conditionalFormatting sqref="E5:E13">
    <cfRule type="duplicateValues" dxfId="5" priority="134165"/>
    <cfRule type="duplicateValues" dxfId="4" priority="134166"/>
  </conditionalFormatting>
  <conditionalFormatting sqref="E5:E13">
    <cfRule type="duplicateValues" dxfId="3" priority="134167"/>
    <cfRule type="duplicateValues" dxfId="2" priority="134168"/>
    <cfRule type="duplicateValues" dxfId="1" priority="134169"/>
  </conditionalFormatting>
  <conditionalFormatting sqref="E5:E13">
    <cfRule type="duplicateValues" dxfId="0" priority="13417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1"/>
  <sheetViews>
    <sheetView zoomScale="70" zoomScaleNormal="70" workbookViewId="0">
      <selection activeCell="H15" sqref="H1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3" t="s">
        <v>2150</v>
      </c>
      <c r="B1" s="184"/>
      <c r="C1" s="184"/>
      <c r="D1" s="184"/>
      <c r="E1" s="185"/>
      <c r="F1" s="178" t="s">
        <v>2555</v>
      </c>
      <c r="G1" s="179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86" t="s">
        <v>2451</v>
      </c>
      <c r="B2" s="187"/>
      <c r="C2" s="187"/>
      <c r="D2" s="187"/>
      <c r="E2" s="188"/>
      <c r="F2" s="114" t="s">
        <v>2554</v>
      </c>
      <c r="G2" s="113">
        <f>G3+G4</f>
        <v>99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99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0" t="s">
        <v>2415</v>
      </c>
      <c r="B7" s="181"/>
      <c r="C7" s="181"/>
      <c r="D7" s="181"/>
      <c r="E7" s="182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2617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2618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2621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2619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2624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2623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2620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9"/>
      <c r="D56" s="190"/>
      <c r="E56" s="191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0" t="s">
        <v>2474</v>
      </c>
      <c r="B58" s="181"/>
      <c r="C58" s="181"/>
      <c r="D58" s="181"/>
      <c r="E58" s="182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9"/>
      <c r="D69" s="190"/>
      <c r="E69" s="191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3" t="s">
        <v>2475</v>
      </c>
      <c r="B71" s="174"/>
      <c r="C71" s="174"/>
      <c r="D71" s="174"/>
      <c r="E71" s="175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2625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2626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3" t="s">
        <v>2535</v>
      </c>
      <c r="B82" s="174"/>
      <c r="C82" s="174"/>
      <c r="D82" s="174"/>
      <c r="E82" s="175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2622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2" t="s">
        <v>2476</v>
      </c>
      <c r="B97" s="193"/>
      <c r="C97" s="193"/>
      <c r="D97" s="193"/>
      <c r="E97" s="194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1" t="s">
        <v>2477</v>
      </c>
      <c r="B113" s="172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3" t="s">
        <v>2478</v>
      </c>
      <c r="B116" s="174"/>
      <c r="C116" s="174"/>
      <c r="D116" s="174"/>
      <c r="E116" s="175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76" t="s">
        <v>2419</v>
      </c>
      <c r="E117" s="177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69" t="s">
        <v>2569</v>
      </c>
      <c r="E118" s="170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69" t="s">
        <v>2549</v>
      </c>
      <c r="E119" s="170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69" t="s">
        <v>2586</v>
      </c>
      <c r="E120" s="170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69" t="s">
        <v>2549</v>
      </c>
      <c r="E121" s="170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69" t="s">
        <v>2569</v>
      </c>
      <c r="E122" s="170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69" t="s">
        <v>2549</v>
      </c>
      <c r="E123" s="170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127" priority="1154"/>
  </conditionalFormatting>
  <conditionalFormatting sqref="B132:B1048576">
    <cfRule type="duplicateValues" dxfId="126" priority="849"/>
  </conditionalFormatting>
  <conditionalFormatting sqref="E124:E131 E1:E59 E67:E122">
    <cfRule type="duplicateValues" dxfId="125" priority="39"/>
  </conditionalFormatting>
  <conditionalFormatting sqref="E123">
    <cfRule type="duplicateValues" dxfId="124" priority="38"/>
  </conditionalFormatting>
  <conditionalFormatting sqref="B1:B59 B67:B131">
    <cfRule type="duplicateValues" dxfId="123" priority="132183"/>
  </conditionalFormatting>
  <conditionalFormatting sqref="B63:B66">
    <cfRule type="duplicateValues" dxfId="122" priority="37"/>
  </conditionalFormatting>
  <conditionalFormatting sqref="B63:B66">
    <cfRule type="duplicateValues" dxfId="121" priority="35"/>
    <cfRule type="duplicateValues" dxfId="120" priority="36"/>
  </conditionalFormatting>
  <conditionalFormatting sqref="B63:B66">
    <cfRule type="duplicateValues" dxfId="119" priority="32"/>
    <cfRule type="duplicateValues" dxfId="118" priority="33"/>
    <cfRule type="duplicateValues" dxfId="117" priority="34"/>
  </conditionalFormatting>
  <conditionalFormatting sqref="B63:B66">
    <cfRule type="duplicateValues" dxfId="116" priority="31"/>
  </conditionalFormatting>
  <conditionalFormatting sqref="B60:B66">
    <cfRule type="duplicateValues" dxfId="115" priority="30"/>
  </conditionalFormatting>
  <conditionalFormatting sqref="B62">
    <cfRule type="duplicateValues" dxfId="114" priority="29"/>
  </conditionalFormatting>
  <conditionalFormatting sqref="B62">
    <cfRule type="duplicateValues" dxfId="113" priority="27"/>
    <cfRule type="duplicateValues" dxfId="112" priority="28"/>
  </conditionalFormatting>
  <conditionalFormatting sqref="B62">
    <cfRule type="duplicateValues" dxfId="111" priority="24"/>
    <cfRule type="duplicateValues" dxfId="110" priority="25"/>
    <cfRule type="duplicateValues" dxfId="109" priority="26"/>
  </conditionalFormatting>
  <conditionalFormatting sqref="B60:B61">
    <cfRule type="duplicateValues" dxfId="108" priority="23"/>
  </conditionalFormatting>
  <conditionalFormatting sqref="B60:B61">
    <cfRule type="duplicateValues" dxfId="107" priority="21"/>
    <cfRule type="duplicateValues" dxfId="106" priority="22"/>
  </conditionalFormatting>
  <conditionalFormatting sqref="B60:B61">
    <cfRule type="duplicateValues" dxfId="105" priority="18"/>
    <cfRule type="duplicateValues" dxfId="104" priority="19"/>
    <cfRule type="duplicateValues" dxfId="103" priority="20"/>
  </conditionalFormatting>
  <conditionalFormatting sqref="B60:B66">
    <cfRule type="duplicateValues" dxfId="102" priority="17"/>
  </conditionalFormatting>
  <conditionalFormatting sqref="B60:B66">
    <cfRule type="duplicateValues" dxfId="101" priority="15"/>
    <cfRule type="duplicateValues" dxfId="100" priority="16"/>
  </conditionalFormatting>
  <conditionalFormatting sqref="B60:B66">
    <cfRule type="duplicateValues" dxfId="99" priority="12"/>
    <cfRule type="duplicateValues" dxfId="98" priority="13"/>
    <cfRule type="duplicateValues" dxfId="97" priority="14"/>
  </conditionalFormatting>
  <conditionalFormatting sqref="E60:E62">
    <cfRule type="duplicateValues" dxfId="96" priority="9"/>
    <cfRule type="duplicateValues" dxfId="95" priority="10"/>
    <cfRule type="duplicateValues" dxfId="94" priority="11"/>
  </conditionalFormatting>
  <conditionalFormatting sqref="E63:E66">
    <cfRule type="duplicateValues" dxfId="93" priority="8"/>
  </conditionalFormatting>
  <conditionalFormatting sqref="E63:E66">
    <cfRule type="duplicateValues" dxfId="92" priority="7"/>
  </conditionalFormatting>
  <conditionalFormatting sqref="E63:E66">
    <cfRule type="duplicateValues" dxfId="91" priority="4"/>
    <cfRule type="duplicateValues" dxfId="90" priority="5"/>
    <cfRule type="duplicateValues" dxfId="89" priority="6"/>
  </conditionalFormatting>
  <conditionalFormatting sqref="E60:E66">
    <cfRule type="duplicateValues" dxfId="88" priority="3"/>
  </conditionalFormatting>
  <conditionalFormatting sqref="E62">
    <cfRule type="duplicateValues" dxfId="87" priority="2"/>
  </conditionalFormatting>
  <conditionalFormatting sqref="E60:E61">
    <cfRule type="duplicateValues" dxfId="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2628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2021-06-28T06:51:25Z</dcterms:modified>
</cp:coreProperties>
</file>