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3\"/>
    </mc:Choice>
  </mc:AlternateContent>
  <bookViews>
    <workbookView xWindow="0" yWindow="0" windowWidth="10515" windowHeight="46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26" i="16" l="1"/>
  <c r="B115" i="16"/>
  <c r="B81" i="16"/>
  <c r="B6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A84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20" i="1" l="1"/>
  <c r="A119" i="1"/>
  <c r="A118" i="1"/>
  <c r="A116" i="1"/>
  <c r="A114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6" i="1"/>
  <c r="G116" i="1"/>
  <c r="H116" i="1"/>
  <c r="I116" i="1"/>
  <c r="J116" i="1"/>
  <c r="K116" i="1"/>
  <c r="F114" i="1"/>
  <c r="G114" i="1"/>
  <c r="H114" i="1"/>
  <c r="I114" i="1"/>
  <c r="J114" i="1"/>
  <c r="K114" i="1"/>
  <c r="A117" i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F117" i="1"/>
  <c r="G117" i="1"/>
  <c r="H117" i="1"/>
  <c r="I117" i="1"/>
  <c r="J117" i="1"/>
  <c r="K117" i="1"/>
  <c r="F115" i="1"/>
  <c r="G115" i="1"/>
  <c r="H115" i="1"/>
  <c r="I115" i="1"/>
  <c r="J115" i="1"/>
  <c r="K115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G55" i="1"/>
  <c r="F99" i="1"/>
  <c r="G99" i="1"/>
  <c r="H99" i="1"/>
  <c r="I99" i="1"/>
  <c r="J99" i="1"/>
  <c r="K99" i="1"/>
  <c r="F98" i="1"/>
  <c r="G98" i="1"/>
  <c r="H98" i="1"/>
  <c r="I98" i="1"/>
  <c r="J98" i="1"/>
  <c r="K98" i="1"/>
  <c r="A99" i="1"/>
  <c r="A98" i="1"/>
  <c r="G24" i="1"/>
  <c r="A97" i="1" l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6" i="1" l="1"/>
  <c r="F6" i="1"/>
  <c r="G6" i="1"/>
  <c r="H6" i="1"/>
  <c r="I6" i="1"/>
  <c r="J6" i="1"/>
  <c r="K6" i="1"/>
  <c r="A7" i="1"/>
  <c r="F7" i="1"/>
  <c r="G7" i="1"/>
  <c r="H7" i="1"/>
  <c r="I7" i="1"/>
  <c r="J7" i="1"/>
  <c r="K7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90" i="1"/>
  <c r="A89" i="1"/>
  <c r="A88" i="1"/>
  <c r="A87" i="1"/>
  <c r="A86" i="1"/>
  <c r="A85" i="1"/>
  <c r="A84" i="1"/>
  <c r="A83" i="1"/>
  <c r="F82" i="1" l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82" i="1"/>
  <c r="A81" i="1"/>
  <c r="A80" i="1"/>
  <c r="A79" i="1"/>
  <c r="A78" i="1"/>
  <c r="A77" i="1"/>
  <c r="F76" i="1" l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0" i="1" l="1"/>
  <c r="A51" i="1"/>
  <c r="A52" i="1"/>
  <c r="A53" i="1"/>
  <c r="A54" i="1"/>
  <c r="A55" i="1"/>
  <c r="A56" i="1"/>
  <c r="A57" i="1"/>
  <c r="A58" i="1"/>
  <c r="A5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30" i="1" l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A30" i="1"/>
  <c r="A29" i="1"/>
  <c r="A28" i="1"/>
  <c r="A27" i="1"/>
  <c r="A26" i="1"/>
  <c r="F25" i="1" l="1"/>
  <c r="G25" i="1"/>
  <c r="H25" i="1"/>
  <c r="I25" i="1"/>
  <c r="J25" i="1"/>
  <c r="K25" i="1"/>
  <c r="F24" i="1"/>
  <c r="H24" i="1"/>
  <c r="I24" i="1"/>
  <c r="J24" i="1"/>
  <c r="K24" i="1"/>
  <c r="A25" i="1"/>
  <c r="A24" i="1"/>
  <c r="A23" i="1" l="1"/>
  <c r="K23" i="1"/>
  <c r="J23" i="1"/>
  <c r="I23" i="1"/>
  <c r="H23" i="1"/>
  <c r="G23" i="1"/>
  <c r="F23" i="1"/>
  <c r="A22" i="1" l="1"/>
  <c r="A21" i="1"/>
  <c r="A20" i="1"/>
  <c r="A19" i="1"/>
  <c r="A18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17" i="1" l="1"/>
  <c r="A16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A15" i="1"/>
  <c r="F13" i="1" l="1"/>
  <c r="G13" i="1"/>
  <c r="H13" i="1"/>
  <c r="I13" i="1"/>
  <c r="J13" i="1"/>
  <c r="K13" i="1"/>
  <c r="F11" i="1"/>
  <c r="G11" i="1"/>
  <c r="H11" i="1"/>
  <c r="I11" i="1"/>
  <c r="J11" i="1"/>
  <c r="K11" i="1"/>
  <c r="F8" i="1"/>
  <c r="G8" i="1"/>
  <c r="H8" i="1"/>
  <c r="I8" i="1"/>
  <c r="J8" i="1"/>
  <c r="K8" i="1"/>
  <c r="F14" i="1"/>
  <c r="G14" i="1"/>
  <c r="H14" i="1"/>
  <c r="I14" i="1"/>
  <c r="J14" i="1"/>
  <c r="K14" i="1"/>
  <c r="A14" i="1"/>
  <c r="A13" i="1"/>
  <c r="A12" i="1"/>
  <c r="A11" i="1"/>
  <c r="A10" i="1"/>
  <c r="F12" i="1"/>
  <c r="G12" i="1"/>
  <c r="H12" i="1"/>
  <c r="I12" i="1"/>
  <c r="J12" i="1"/>
  <c r="K12" i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A8" i="1" l="1"/>
  <c r="F5" i="1" l="1"/>
  <c r="G5" i="1"/>
  <c r="H5" i="1"/>
  <c r="I5" i="1"/>
  <c r="J5" i="1"/>
  <c r="K5" i="1"/>
  <c r="A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<sst xmlns="http://schemas.openxmlformats.org/spreadsheetml/2006/main" count="13509" uniqueCount="2547">
  <si>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</si>
  <si>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</si>
  <si>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</si>
  <si>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</si>
  <si>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</si>
  <si>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</si>
  <si>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</si>
  <si>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</si>
  <si>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</si>
  <si>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</si>
  <si>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</si>
  <si>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</si>
  <si>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</si>
  <si>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</si>
  <si>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</si>
  <si>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</si>
  <si>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</si>
  <si>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</si>
  <si>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</si>
  <si>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</si>
  <si>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</si>
  <si>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</si>
  <si>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</si>
  <si>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</si>
  <si>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</si>
  <si>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</si>
  <si>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</si>
  <si>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</si>
  <si>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</si>
  <si>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</si>
  <si>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</si>
  <si>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</si>
  <si>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</si>
  <si>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</si>
  <si>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</si>
  <si>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</si>
  <si>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</si>
  <si>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</si>
  <si>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</si>
  <si>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</si>
  <si>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</si>
  <si>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</si>
  <si>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</si>
  <si>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</si>
  <si>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</si>
  <si>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</si>
  <si>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</si>
  <si>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</si>
  <si>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</si>
  <si>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</si>
  <si>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</si>
  <si>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</si>
  <si>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</si>
  <si>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</si>
  <si>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</si>
  <si>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</si>
  <si>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</si>
  <si>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</si>
  <si>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</si>
  <si>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</si>
  <si>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</si>
  <si>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</si>
  <si>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</si>
  <si>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</si>
  <si>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</si>
  <si>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</si>
  <si>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</si>
  <si>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</si>
  <si>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</si>
  <si>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</si>
  <si>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</si>
  <si>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</si>
  <si>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</si>
  <si>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</si>
  <si>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</si>
  <si>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</si>
  <si>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</si>
  <si>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</si>
  <si>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</si>
  <si>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</si>
  <si>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</si>
  <si>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</si>
  <si>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</si>
  <si>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</si>
  <si>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</si>
  <si>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</si>
  <si>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</si>
  <si>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</si>
  <si>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</si>
  <si>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</si>
  <si>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</si>
  <si>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</si>
  <si>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</si>
  <si>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</si>
  <si>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</si>
  <si>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</si>
  <si>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</si>
  <si>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</si>
  <si>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</si>
  <si>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</si>
  <si>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</si>
  <si>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</si>
  <si>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</si>
  <si>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</si>
  <si>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</si>
  <si>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</si>
  <si>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</si>
  <si>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</si>
  <si>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</si>
  <si>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</si>
  <si>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</si>
  <si>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</si>
  <si>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</si>
  <si>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</si>
  <si>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</si>
  <si>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</si>
  <si>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</si>
  <si>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</si>
  <si>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</si>
  <si>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</si>
  <si>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</si>
  <si>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</si>
  <si>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</si>
  <si>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</si>
  <si>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</si>
  <si>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</si>
  <si>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</si>
  <si>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</si>
  <si>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</si>
  <si>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</si>
  <si>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</si>
  <si>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</si>
  <si>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</si>
  <si>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</si>
  <si>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</si>
  <si>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</si>
  <si>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</si>
  <si>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</si>
  <si>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</si>
  <si>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</si>
  <si>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</si>
  <si>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</si>
  <si>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</si>
  <si>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</si>
  <si>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</si>
  <si>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</si>
  <si>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</si>
  <si>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</si>
  <si>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</si>
  <si>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</si>
  <si>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</si>
  <si>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</si>
  <si>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</si>
  <si>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</si>
  <si>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</si>
  <si>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</si>
  <si>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</si>
  <si>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</si>
  <si>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</si>
  <si>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</si>
  <si>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</si>
  <si>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</si>
  <si>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</si>
  <si>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</si>
  <si>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</si>
  <si>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</si>
  <si>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</si>
  <si>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</si>
  <si>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</si>
  <si>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</si>
  <si>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</si>
  <si>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</si>
  <si>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</si>
  <si>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</si>
  <si>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</si>
  <si>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</si>
  <si>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</si>
  <si>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</si>
  <si>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</si>
  <si>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</si>
  <si>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</si>
  <si>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</si>
  <si>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</si>
  <si>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</si>
  <si>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</si>
  <si>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</si>
  <si>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</si>
  <si>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</si>
  <si>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</si>
  <si>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</si>
  <si>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</si>
  <si>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</si>
  <si>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</si>
  <si>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</si>
  <si>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</si>
  <si>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</si>
  <si>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</si>
  <si>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</si>
  <si>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</si>
  <si>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</si>
  <si>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</si>
  <si>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</si>
  <si>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</si>
  <si>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</si>
  <si>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</si>
  <si>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</si>
  <si>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</si>
  <si>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</si>
  <si>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</si>
  <si>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</si>
  <si>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</si>
  <si>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</si>
  <si>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</si>
  <si>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</si>
  <si>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</si>
  <si>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</si>
  <si>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</si>
  <si>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</si>
  <si>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</si>
  <si>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</si>
  <si>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</si>
  <si>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</si>
  <si>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</si>
  <si>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</si>
  <si>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</si>
  <si>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</si>
  <si>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</si>
  <si>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</si>
  <si>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</si>
  <si>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</si>
  <si>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</si>
  <si>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</si>
  <si>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</si>
  <si>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</si>
  <si>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</si>
  <si>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</si>
  <si>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</si>
  <si>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</si>
  <si>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</si>
  <si>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</si>
  <si>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</si>
  <si>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</si>
  <si>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</si>
  <si>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</si>
  <si>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</si>
  <si>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</si>
  <si>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</si>
  <si>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</si>
  <si>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</si>
  <si>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</si>
  <si>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</si>
  <si>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</si>
  <si>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</si>
  <si>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</si>
  <si>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</si>
  <si>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</si>
  <si>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</si>
  <si>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</si>
  <si>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</si>
  <si>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</si>
  <si>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</si>
  <si>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</si>
  <si>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</si>
  <si>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</si>
  <si>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</si>
  <si>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</si>
  <si>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</si>
  <si>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</si>
  <si>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</si>
  <si>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</si>
  <si>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</si>
  <si>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</si>
  <si>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</si>
  <si>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</si>
  <si>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</si>
  <si>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</si>
  <si>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</si>
  <si>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</si>
  <si>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</si>
  <si>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</si>
  <si>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</si>
  <si>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</si>
  <si>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</si>
  <si>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</si>
  <si>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</si>
  <si>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</si>
  <si>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</si>
  <si>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</si>
  <si>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</si>
  <si>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</si>
  <si>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</si>
  <si>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</si>
  <si>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</si>
  <si>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</si>
  <si>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</si>
  <si>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</si>
  <si>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</si>
  <si>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</si>
  <si>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</si>
  <si>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</si>
  <si>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</si>
  <si>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</si>
  <si>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</si>
  <si>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</si>
  <si>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</si>
  <si>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</si>
  <si>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</si>
  <si>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</si>
  <si>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</si>
  <si>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</si>
  <si>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</si>
  <si>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</si>
  <si>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</si>
  <si>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</si>
  <si>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</si>
  <si>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</si>
  <si>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</si>
  <si>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</si>
  <si>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</si>
  <si>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</si>
  <si>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</si>
  <si>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</si>
  <si>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</si>
  <si>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</si>
  <si>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</si>
  <si>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</si>
  <si>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</si>
  <si>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</si>
  <si>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</si>
  <si>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</si>
  <si>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</si>
  <si>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</si>
  <si>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</si>
  <si>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</si>
  <si>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</si>
  <si>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</si>
  <si>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</si>
  <si>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</si>
  <si>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</si>
  <si>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</si>
  <si>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</si>
  <si>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</si>
  <si>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</si>
  <si>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</si>
  <si>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</si>
  <si>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</si>
  <si>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</si>
  <si>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</si>
  <si>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</si>
  <si>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</si>
  <si>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</si>
  <si>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</si>
  <si>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</si>
  <si>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</si>
  <si>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</si>
  <si>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</si>
  <si>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</si>
  <si>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</si>
  <si>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</si>
  <si>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</si>
  <si>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</si>
  <si>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</si>
  <si>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</si>
  <si>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</si>
  <si>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</si>
  <si>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</si>
  <si>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</si>
  <si>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</si>
  <si>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</si>
  <si>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</si>
  <si>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</si>
  <si>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</si>
  <si>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</si>
  <si>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</si>
  <si>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</si>
  <si>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</si>
  <si>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</si>
  <si>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</si>
  <si>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</si>
  <si>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</si>
  <si>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</si>
  <si>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</si>
  <si>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</si>
  <si>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</si>
  <si>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</si>
  <si>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</si>
  <si>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</si>
  <si>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</si>
  <si>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</si>
  <si>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</si>
  <si>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</si>
  <si>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</si>
  <si>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</si>
  <si>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</si>
  <si>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</si>
  <si>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</si>
  <si>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</si>
  <si>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</si>
  <si>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</si>
  <si>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</si>
  <si>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</si>
  <si>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</si>
  <si>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</si>
  <si>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</si>
  <si>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</si>
  <si>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</si>
  <si>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</si>
  <si>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</si>
  <si>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</si>
  <si>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</si>
  <si>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</si>
  <si>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</si>
  <si>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</si>
  <si>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</si>
  <si>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</si>
  <si>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</si>
  <si>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</si>
  <si>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</si>
  <si>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</si>
  <si>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</si>
  <si>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</si>
  <si>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</si>
  <si>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</si>
  <si>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</si>
  <si>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</si>
  <si>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</si>
  <si>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</si>
  <si>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</si>
  <si>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</si>
  <si>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</si>
  <si>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</si>
  <si>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</si>
  <si>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</si>
  <si>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</si>
  <si>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</si>
  <si>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</si>
  <si>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</si>
  <si>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</si>
  <si>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</si>
  <si>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</si>
  <si>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</si>
  <si>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</si>
  <si>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</si>
  <si>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</si>
  <si>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</si>
  <si>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</si>
  <si>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</si>
  <si>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</si>
  <si>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</si>
  <si>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</si>
  <si>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</si>
  <si>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</si>
  <si>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</si>
  <si>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</si>
  <si>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</si>
  <si>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</si>
  <si>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</si>
  <si>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</si>
  <si>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</si>
  <si>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</si>
  <si>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</si>
  <si>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</si>
  <si>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</si>
  <si>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</si>
  <si>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</si>
  <si>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</si>
  <si>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</si>
  <si>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</si>
  <si>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</si>
  <si>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</si>
  <si>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</si>
  <si>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</si>
  <si>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</si>
  <si>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</si>
  <si>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</si>
  <si>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</si>
  <si>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</si>
  <si>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</si>
  <si>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</si>
  <si>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</si>
  <si>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</si>
  <si>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</si>
  <si>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</si>
  <si>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</si>
  <si>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</si>
  <si>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</si>
  <si>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</si>
  <si>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</si>
  <si>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</si>
  <si>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</si>
  <si>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</si>
  <si>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</si>
  <si>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</si>
  <si>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</si>
  <si>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</si>
  <si>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</si>
  <si>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</si>
  <si>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</si>
  <si>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</si>
  <si>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</si>
  <si>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</si>
  <si>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</si>
  <si>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</si>
  <si>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</si>
  <si>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</si>
  <si>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</si>
  <si>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</si>
  <si>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</si>
  <si>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</si>
  <si>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</si>
  <si>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</si>
  <si>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</si>
  <si>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</si>
  <si>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</si>
  <si>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</si>
  <si>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</si>
  <si>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</si>
  <si>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</si>
  <si>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</si>
  <si>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</si>
  <si>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</si>
  <si>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</si>
  <si>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</si>
  <si>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</si>
  <si>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</si>
  <si>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</si>
  <si>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</si>
  <si>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</si>
  <si>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</si>
  <si>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</si>
  <si>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</si>
  <si>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</si>
  <si>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</si>
  <si>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</si>
  <si>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</si>
  <si>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</si>
  <si>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</si>
  <si>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</si>
  <si>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</si>
  <si>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</si>
  <si>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</si>
  <si>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</si>
  <si>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</si>
  <si>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</si>
  <si>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</si>
  <si>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</si>
  <si>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</si>
  <si>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</si>
  <si>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</si>
  <si>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</si>
  <si>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</si>
  <si>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</si>
  <si>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</si>
  <si>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</si>
  <si>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</si>
  <si>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</si>
  <si>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</si>
  <si>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</si>
  <si>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</si>
  <si>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</si>
  <si>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</si>
  <si>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</si>
  <si>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</si>
  <si>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</si>
  <si>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</si>
  <si>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</si>
  <si>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</si>
  <si>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</si>
  <si>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</si>
  <si>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</si>
  <si>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</si>
  <si>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</si>
  <si>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</si>
  <si>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</si>
  <si>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</si>
  <si>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</si>
  <si>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</si>
  <si>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</si>
  <si>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</si>
  <si>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</si>
  <si>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</si>
  <si>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</si>
  <si>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</si>
  <si>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</si>
  <si>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</si>
  <si>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</si>
  <si>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</si>
  <si>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</si>
  <si>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</si>
  <si>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</si>
  <si>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</si>
  <si>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</si>
  <si>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</si>
  <si>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</si>
  <si>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</si>
  <si>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</si>
  <si>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</si>
  <si>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</si>
  <si>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</si>
  <si>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</si>
  <si>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</si>
  <si>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</si>
  <si>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</si>
  <si>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</si>
  <si>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</si>
  <si>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</si>
  <si>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</si>
  <si>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</si>
  <si>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</si>
  <si>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</si>
  <si>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</si>
  <si>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</si>
  <si>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</si>
  <si>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</si>
  <si>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</si>
  <si>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</si>
  <si>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</si>
  <si>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</si>
  <si>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</si>
  <si>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</si>
  <si>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</si>
  <si>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</si>
  <si>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</si>
  <si>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</si>
  <si>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</si>
  <si>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</si>
  <si>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</si>
  <si>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</si>
  <si>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</si>
  <si>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</si>
  <si>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</si>
  <si>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</si>
  <si>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</si>
  <si>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</si>
  <si>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</si>
  <si>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</si>
  <si>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</si>
  <si>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</si>
  <si>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</si>
  <si>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</si>
  <si>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</si>
  <si>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</si>
  <si>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</si>
  <si>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</si>
  <si>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</si>
  <si>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</si>
  <si>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</si>
  <si>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</si>
  <si>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</si>
  <si>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</si>
  <si>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</si>
  <si>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</si>
  <si>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</si>
  <si>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</si>
  <si>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</si>
  <si>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</si>
  <si>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</si>
  <si>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</si>
  <si>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</si>
  <si>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</si>
  <si>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</si>
  <si>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</si>
  <si>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</si>
  <si>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</si>
  <si>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</si>
  <si>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</si>
  <si>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</si>
  <si>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</si>
  <si>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</si>
  <si>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</si>
  <si>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</si>
  <si>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</si>
  <si>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</si>
  <si>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</si>
  <si>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</si>
  <si>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</si>
  <si>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</si>
  <si>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</si>
  <si>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</si>
  <si>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</si>
  <si>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</si>
  <si>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</si>
  <si>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</si>
  <si>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</si>
  <si>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</si>
  <si>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</si>
  <si>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</si>
  <si>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</si>
  <si>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</si>
  <si>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</si>
  <si>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</si>
  <si>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</si>
  <si>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</si>
  <si>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</si>
  <si>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</si>
  <si>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</si>
  <si>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</si>
  <si>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</si>
  <si>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</si>
  <si>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</si>
  <si>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</si>
  <si>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</si>
  <si>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</si>
  <si>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</si>
  <si>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</si>
  <si>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</si>
  <si>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</si>
  <si>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</si>
  <si>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</si>
  <si>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</si>
  <si>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</si>
  <si>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</si>
  <si>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</si>
  <si>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</si>
  <si>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</si>
  <si>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</si>
  <si>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</si>
  <si>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</si>
  <si>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</si>
  <si>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</si>
  <si>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</si>
  <si>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</si>
  <si>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</si>
  <si>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</si>
  <si>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</si>
  <si>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</si>
  <si>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</si>
  <si>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</si>
  <si>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</si>
  <si>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</si>
  <si>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</si>
  <si>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</si>
  <si>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</si>
  <si>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</si>
  <si>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</si>
  <si>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</si>
  <si>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</si>
  <si>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</si>
  <si>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</si>
  <si>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</si>
  <si>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</si>
  <si>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</si>
  <si>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</si>
  <si>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</si>
  <si>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</si>
  <si>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</si>
  <si>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</si>
  <si>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</si>
  <si>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</si>
  <si>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</si>
  <si>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</si>
  <si>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</si>
  <si>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</si>
  <si>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</si>
  <si>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</si>
  <si>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</si>
  <si>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</si>
  <si>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</si>
  <si>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</si>
  <si>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</si>
  <si>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</si>
  <si>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</si>
  <si>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</si>
  <si>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</si>
  <si>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</si>
  <si>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</si>
  <si>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</si>
  <si>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</si>
  <si>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</si>
  <si>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</si>
  <si>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</si>
  <si>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</si>
  <si>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</si>
  <si>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</si>
  <si>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</si>
  <si>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</si>
  <si>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</si>
  <si>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</si>
  <si>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</si>
  <si>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</si>
  <si>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</si>
  <si>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</si>
  <si>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</si>
  <si>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</si>
  <si>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</si>
  <si>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</si>
  <si>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</si>
  <si>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</si>
  <si>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</si>
  <si>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</si>
  <si>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</si>
  <si>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</si>
  <si>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</si>
  <si>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</si>
  <si>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</si>
  <si>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</si>
  <si>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</si>
  <si>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</si>
  <si>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</si>
  <si>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</si>
  <si>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</si>
  <si>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</si>
  <si>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</si>
  <si>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</si>
  <si>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</si>
  <si>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</si>
  <si>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</si>
  <si>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</si>
  <si>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</si>
  <si>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</si>
  <si>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</si>
  <si>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</si>
  <si>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</si>
  <si>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</si>
  <si>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</si>
  <si>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</si>
  <si>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</si>
  <si>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</si>
  <si>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</si>
  <si>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</si>
  <si>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</si>
  <si>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</si>
  <si>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</si>
  <si>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</si>
  <si>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</si>
  <si>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</si>
  <si>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</si>
  <si>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</si>
  <si>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</si>
  <si>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</si>
  <si>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</si>
  <si>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</si>
  <si>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</si>
  <si>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</si>
  <si>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</si>
  <si>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</si>
  <si>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</si>
  <si>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</si>
  <si>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</si>
  <si>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</si>
  <si>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</si>
  <si>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</si>
  <si>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</si>
  <si>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</si>
  <si>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</si>
  <si>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</si>
  <si>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</si>
  <si>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</si>
  <si>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</si>
  <si>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</si>
  <si>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</si>
  <si>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</si>
  <si>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</si>
  <si>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</si>
  <si>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</si>
  <si>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</si>
  <si>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</si>
  <si>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</si>
  <si>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</si>
  <si>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</si>
  <si>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</si>
  <si>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</si>
  <si>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</si>
  <si>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</si>
  <si>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</si>
  <si>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</si>
  <si>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</si>
  <si>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</si>
  <si>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</si>
  <si>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</si>
  <si>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</si>
  <si>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</si>
  <si>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</si>
  <si>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</si>
  <si>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</si>
  <si>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</si>
  <si>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</si>
  <si>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</si>
  <si>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</si>
  <si>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</si>
  <si>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</si>
  <si>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</si>
  <si>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</si>
  <si>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</si>
  <si>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</si>
  <si>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</si>
  <si>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</si>
  <si>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</si>
  <si>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</si>
  <si>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</si>
  <si>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</si>
  <si>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</si>
  <si>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</si>
  <si>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</si>
  <si>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</si>
  <si>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</si>
  <si>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</si>
  <si>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</si>
  <si>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</si>
  <si>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</si>
  <si>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</si>
  <si>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</si>
  <si>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</si>
  <si>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</si>
  <si>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</si>
  <si>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</si>
  <si>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</si>
  <si>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</si>
  <si>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</si>
  <si>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</si>
  <si>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</si>
  <si>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</si>
  <si>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</si>
  <si>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</si>
  <si>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</si>
  <si>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</si>
  <si>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</si>
  <si>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</si>
  <si>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</si>
  <si>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</si>
  <si>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</si>
  <si>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</si>
  <si>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</si>
  <si>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</si>
  <si>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</si>
  <si>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</si>
  <si>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</si>
  <si>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</si>
  <si>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</si>
  <si>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</si>
  <si>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</si>
  <si>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</si>
  <si>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</si>
  <si>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</si>
  <si>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</si>
  <si>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</si>
  <si>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</si>
  <si>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</si>
  <si>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</si>
  <si>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</si>
  <si>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</si>
  <si>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</si>
  <si>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</si>
  <si>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</si>
  <si>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</si>
  <si>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</si>
  <si>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</si>
  <si>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</si>
  <si>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</si>
  <si>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</si>
  <si>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</si>
  <si>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</si>
  <si>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</si>
  <si>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</si>
  <si>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</si>
  <si>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</si>
  <si>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</si>
  <si>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</si>
  <si>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</si>
  <si>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</si>
  <si>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</si>
  <si>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</si>
  <si>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</si>
  <si>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</si>
  <si>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</si>
  <si>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</si>
  <si>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</si>
  <si>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</si>
  <si>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</si>
  <si>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</si>
  <si>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</si>
  <si>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</si>
  <si>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</si>
  <si>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</si>
  <si>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</si>
  <si>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</si>
  <si>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</si>
  <si>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</si>
  <si>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</si>
  <si>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</si>
  <si>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</si>
  <si>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</si>
  <si>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</si>
  <si>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</si>
  <si>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</si>
  <si>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</si>
  <si>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</si>
  <si>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</si>
  <si>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</si>
  <si>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</si>
  <si>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</si>
  <si>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</si>
  <si>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</si>
  <si>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</si>
  <si>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</si>
  <si>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</si>
  <si>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</si>
  <si>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</si>
  <si>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</si>
  <si>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</si>
  <si>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</si>
  <si>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</si>
  <si>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</si>
  <si>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</si>
  <si>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</si>
  <si>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</si>
  <si>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</si>
  <si>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</si>
  <si>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</si>
  <si>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</si>
  <si>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</si>
  <si>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</si>
  <si>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</si>
  <si>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</si>
  <si>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</si>
  <si>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</si>
  <si>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</si>
  <si>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</si>
  <si>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</si>
  <si>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</si>
  <si>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</si>
  <si>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</si>
  <si>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</si>
  <si>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</si>
  <si>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</si>
  <si>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</si>
  <si>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</si>
  <si>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</si>
  <si>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</si>
  <si>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</si>
  <si>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</si>
  <si>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</si>
  <si>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</si>
  <si>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</si>
  <si>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</si>
  <si>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</si>
  <si>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</si>
  <si>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</si>
  <si>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</si>
  <si>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</si>
  <si>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</si>
  <si>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</si>
  <si>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</si>
  <si>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</si>
  <si>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</si>
  <si>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</si>
  <si>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</si>
  <si>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</si>
  <si>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</si>
  <si>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</si>
  <si>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</si>
  <si>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</si>
  <si>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</si>
  <si>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</si>
  <si>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</si>
  <si>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</si>
  <si>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</si>
  <si>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</si>
  <si>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</si>
  <si>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</si>
  <si>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</si>
  <si>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</si>
  <si>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</si>
  <si>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</si>
  <si>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</si>
  <si>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</si>
  <si>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</si>
  <si>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</si>
  <si>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</si>
  <si>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</si>
  <si>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</si>
  <si>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</si>
  <si>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</si>
  <si>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</si>
  <si>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</si>
  <si>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</si>
  <si>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</si>
  <si>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</si>
  <si>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</si>
  <si>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</si>
  <si>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</si>
  <si>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</si>
  <si>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</si>
  <si>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</si>
  <si>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</si>
  <si>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</si>
  <si>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</si>
  <si>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</si>
  <si>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</si>
  <si>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</si>
  <si>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</si>
  <si>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</si>
  <si>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</si>
  <si>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</si>
  <si>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</si>
  <si>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</si>
  <si>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</si>
  <si>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</si>
  <si>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</si>
  <si>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</si>
  <si>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</si>
  <si>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</si>
  <si>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</si>
  <si>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</si>
  <si>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</si>
  <si>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</si>
  <si>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</si>
  <si>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</si>
  <si>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</si>
  <si>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</si>
  <si>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</si>
  <si>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</si>
  <si>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</si>
  <si>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</si>
  <si>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</si>
  <si>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</si>
  <si>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</si>
  <si>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</si>
  <si>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</si>
  <si>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</si>
  <si>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</si>
  <si>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</si>
  <si>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</si>
  <si>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</si>
  <si>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</si>
  <si>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</si>
  <si>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</si>
  <si>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</si>
  <si>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</si>
  <si>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</si>
  <si>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</si>
  <si>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</si>
  <si>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</si>
  <si>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</si>
  <si>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</si>
  <si>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</si>
  <si>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</si>
  <si>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</si>
  <si>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</si>
  <si>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</si>
  <si>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</si>
  <si>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</si>
  <si>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</si>
  <si>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</si>
  <si>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</si>
  <si>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</si>
  <si>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</si>
  <si>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</si>
  <si>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</si>
  <si>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</si>
  <si>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</si>
  <si>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</si>
  <si>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</si>
  <si>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</si>
  <si>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</si>
  <si>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</si>
  <si>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</si>
  <si>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</si>
  <si>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</si>
  <si>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</si>
  <si>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</si>
  <si>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</si>
  <si>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</si>
  <si>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</si>
  <si>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</si>
  <si>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</si>
  <si>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</si>
  <si>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</si>
  <si>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</si>
  <si>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</si>
  <si>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</si>
  <si>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</si>
  <si>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</si>
  <si>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</si>
  <si>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</si>
  <si>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</si>
  <si>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</si>
  <si>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</si>
  <si>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</si>
  <si>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</si>
  <si>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</si>
  <si>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</si>
  <si>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</si>
  <si>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</si>
  <si>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</si>
  <si>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</si>
  <si>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</si>
  <si>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</si>
  <si>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</si>
  <si>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</si>
  <si>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</si>
  <si>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</si>
  <si>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</si>
  <si>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</si>
  <si>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</si>
  <si>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</si>
  <si>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</si>
  <si>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</si>
  <si>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</si>
  <si>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</si>
  <si>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</si>
  <si>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</si>
  <si>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</si>
  <si>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</si>
  <si>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</si>
  <si>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</si>
  <si>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</si>
  <si>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</si>
  <si>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</si>
  <si>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</si>
  <si>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</si>
  <si>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</si>
  <si>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</si>
  <si>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</si>
  <si>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</si>
  <si>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</si>
  <si>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</si>
  <si>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</si>
  <si>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</si>
  <si>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</si>
  <si>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</si>
  <si>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</si>
  <si>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</si>
  <si>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</si>
  <si>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</si>
  <si>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</si>
  <si>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</si>
  <si>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</si>
  <si>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</si>
  <si>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</si>
  <si>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</si>
  <si>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</si>
  <si>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</si>
  <si>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</si>
  <si>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</si>
  <si>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</si>
  <si>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</si>
  <si>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</si>
  <si>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</si>
  <si>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</si>
  <si>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</si>
  <si>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</si>
  <si>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</si>
  <si>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</si>
  <si>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</si>
  <si>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</si>
  <si>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</si>
  <si>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</si>
  <si>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</si>
  <si>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</si>
  <si>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</si>
  <si>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</si>
  <si>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</si>
  <si>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</si>
  <si>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</si>
  <si>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</si>
  <si>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</si>
  <si>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</si>
  <si>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</si>
  <si>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</si>
  <si>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</si>
  <si>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</si>
  <si>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</si>
  <si>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</si>
  <si>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</si>
  <si>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</si>
  <si>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</si>
  <si>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</si>
  <si>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</si>
  <si>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</si>
  <si>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</si>
  <si>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</si>
  <si>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</si>
  <si>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</si>
  <si>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</si>
  <si>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</si>
  <si>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</si>
  <si>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</si>
  <si>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</si>
  <si>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</si>
  <si>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</si>
  <si>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</si>
  <si>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</si>
  <si>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</si>
  <si>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</si>
  <si>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</si>
  <si>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</si>
  <si>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</si>
  <si>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</si>
  <si>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</si>
  <si>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</si>
  <si>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</si>
  <si>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</si>
  <si>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</si>
  <si>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</si>
  <si>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</si>
  <si>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</si>
  <si>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</si>
  <si>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</si>
  <si>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</si>
  <si>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</si>
  <si>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</si>
  <si>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</si>
  <si>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</si>
  <si>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</si>
  <si>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</si>
  <si>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</si>
  <si>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</si>
  <si>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</si>
  <si>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</si>
  <si>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</si>
  <si>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</si>
  <si>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</si>
  <si>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</si>
  <si>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</si>
  <si>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</si>
  <si>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</si>
  <si>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</si>
  <si>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</si>
  <si>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</si>
  <si>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</si>
  <si>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</si>
  <si>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</si>
  <si>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</si>
  <si>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</si>
  <si>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</si>
  <si>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</si>
  <si>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</si>
  <si>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</si>
  <si>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</si>
  <si>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</si>
  <si>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</si>
  <si>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</si>
  <si>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</si>
  <si>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</si>
  <si>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</si>
  <si>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</si>
  <si>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</si>
  <si>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</si>
  <si>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</si>
  <si>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</si>
  <si>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</si>
  <si>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</si>
  <si>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</si>
  <si>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</si>
  <si>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</si>
  <si>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</si>
  <si>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</si>
  <si>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</si>
  <si>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</si>
  <si>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</si>
  <si>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</si>
  <si>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</si>
  <si>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</si>
  <si>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</si>
  <si>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</si>
  <si>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</si>
  <si>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</si>
  <si>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</si>
  <si>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</si>
  <si>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</si>
  <si>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</si>
  <si>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</si>
  <si>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</si>
  <si>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</si>
  <si>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</si>
  <si>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</si>
  <si>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</si>
  <si>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</si>
  <si>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</si>
  <si>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</si>
  <si>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</si>
  <si>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</si>
  <si>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</si>
  <si>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</si>
  <si>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</si>
  <si>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</si>
  <si>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</si>
  <si>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</si>
  <si>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</si>
  <si>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</si>
  <si>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</si>
  <si>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</si>
  <si>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</si>
  <si>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</si>
  <si>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</si>
  <si>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</si>
  <si>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</si>
  <si>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</si>
  <si>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</si>
  <si>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</si>
  <si>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</si>
  <si>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</si>
  <si>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</si>
  <si>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</si>
  <si>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</si>
  <si>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</si>
  <si>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</si>
  <si>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</si>
  <si>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</si>
  <si>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</si>
  <si>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</si>
  <si>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</si>
  <si>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</si>
  <si>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</si>
  <si>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</si>
  <si>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</si>
  <si>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</si>
  <si>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</si>
  <si>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</si>
  <si>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</si>
  <si>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</si>
  <si>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</si>
  <si>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</si>
  <si>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</si>
  <si>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</si>
  <si>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</si>
  <si>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</si>
  <si>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</si>
  <si>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</si>
  <si>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</si>
  <si>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</si>
  <si>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</si>
  <si>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</si>
  <si>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</si>
  <si>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</si>
  <si>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</si>
  <si>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</si>
  <si>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</si>
  <si>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</si>
  <si>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</si>
  <si>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</si>
  <si>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</si>
  <si>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</si>
  <si>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</si>
  <si>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</si>
  <si>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</si>
  <si>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</si>
  <si>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</si>
  <si>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</si>
  <si>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</si>
  <si>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</si>
  <si>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</si>
  <si>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</si>
  <si>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</si>
  <si>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</si>
  <si>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</si>
  <si>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</si>
  <si>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</si>
  <si>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</si>
  <si>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</si>
  <si>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</si>
  <si>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</si>
  <si>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</si>
  <si>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</si>
  <si>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</si>
  <si>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</si>
  <si>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</si>
  <si>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</si>
  <si>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</si>
  <si>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</si>
  <si>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</si>
  <si>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</si>
  <si>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</si>
  <si>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</si>
  <si>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</si>
  <si>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</si>
  <si>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</si>
  <si>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</si>
  <si>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</si>
  <si>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</si>
  <si>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</si>
  <si>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</si>
  <si>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</si>
  <si>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</si>
  <si>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</si>
  <si>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</si>
  <si>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</si>
  <si>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</si>
  <si>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</si>
  <si>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</si>
  <si>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</si>
  <si>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</si>
  <si>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</si>
  <si>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</si>
  <si>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</si>
  <si>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</si>
  <si>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</si>
  <si>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</si>
  <si>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</si>
  <si>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</si>
  <si>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</si>
  <si>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</si>
  <si>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</si>
  <si>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</si>
  <si>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</si>
  <si>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</si>
  <si>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</si>
  <si>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</si>
  <si>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</si>
  <si>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</si>
  <si>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</si>
  <si>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</si>
  <si>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</si>
  <si>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</si>
  <si>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</si>
  <si>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</si>
  <si>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</si>
  <si>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</si>
  <si>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</si>
  <si>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</si>
  <si>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</si>
  <si>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</si>
  <si>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</si>
  <si>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</si>
  <si>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</si>
  <si>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</si>
  <si>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</si>
  <si>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</si>
  <si>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</si>
  <si>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</si>
  <si>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</si>
  <si>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</si>
  <si>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</si>
  <si>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</si>
  <si>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</si>
  <si>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</si>
  <si>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</si>
  <si>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</si>
  <si>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</si>
  <si>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</si>
  <si>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</si>
  <si>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</si>
  <si>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</si>
  <si>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</si>
  <si>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</si>
  <si>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</si>
  <si>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</si>
  <si>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</si>
  <si>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</si>
  <si>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</si>
  <si>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</si>
  <si>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</si>
  <si>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</si>
  <si>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</si>
  <si>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</si>
  <si>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</si>
  <si>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</si>
  <si>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</si>
  <si>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</si>
  <si>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</si>
  <si>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</si>
  <si>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</si>
  <si>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</si>
  <si>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</si>
  <si>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</si>
  <si>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</si>
  <si>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</si>
  <si>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</si>
  <si>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</si>
  <si>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</si>
  <si>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</si>
  <si>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</si>
  <si>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</si>
  <si>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</si>
  <si>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</si>
  <si>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</si>
  <si>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</si>
  <si>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</si>
  <si>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</si>
  <si>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</si>
  <si>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</si>
  <si>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</si>
  <si>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</si>
  <si>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</si>
  <si>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</si>
  <si>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</si>
  <si>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</si>
  <si>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</si>
  <si>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</si>
  <si>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</si>
  <si>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</si>
  <si>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</si>
  <si>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</si>
  <si>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</si>
  <si>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</si>
  <si>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</si>
  <si>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</si>
  <si>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</si>
  <si>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</si>
  <si>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</si>
  <si>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</si>
  <si>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</si>
  <si>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</si>
  <si>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</si>
  <si>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</si>
  <si>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</si>
  <si>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</si>
  <si>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</si>
  <si>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</si>
  <si>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</si>
  <si>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</si>
  <si>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</si>
  <si>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</si>
  <si>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</si>
  <si>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</si>
  <si>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</si>
  <si>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</si>
  <si>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</si>
  <si>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</si>
  <si>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</si>
  <si>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</si>
  <si>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</si>
  <si>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</si>
  <si>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</si>
  <si>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</si>
  <si>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</si>
  <si>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</si>
  <si>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</si>
  <si>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</si>
  <si>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</si>
  <si>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</si>
  <si>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</si>
  <si>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</si>
  <si>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</si>
  <si>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</si>
  <si>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</si>
  <si>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</si>
  <si>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</si>
  <si>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</si>
  <si>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</si>
  <si>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</si>
  <si>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</si>
  <si>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</si>
  <si>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</si>
  <si>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</si>
  <si>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</si>
  <si>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</si>
  <si>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</si>
  <si>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</si>
  <si>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</si>
  <si>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</si>
  <si>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</si>
  <si>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</si>
  <si>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</si>
  <si>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</si>
  <si>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</si>
  <si>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</si>
  <si>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</si>
  <si>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</si>
  <si>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</si>
  <si>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</si>
  <si>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</si>
  <si>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</si>
  <si>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</si>
  <si>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</si>
  <si>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</si>
  <si>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</si>
  <si>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</si>
  <si>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</si>
  <si>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</si>
  <si>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</si>
  <si>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</si>
  <si>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</si>
  <si>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</si>
  <si>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</si>
  <si>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</si>
  <si>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</si>
  <si>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</si>
  <si>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</si>
  <si>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</si>
  <si>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</si>
  <si>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</si>
  <si>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</si>
  <si>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</si>
  <si>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</si>
  <si>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</si>
  <si>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</si>
  <si>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</si>
  <si>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</si>
  <si>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</si>
  <si>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</si>
  <si>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</si>
  <si>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</si>
  <si>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</si>
  <si>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</si>
  <si>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</si>
  <si>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</si>
  <si>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</si>
  <si>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</si>
  <si>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</si>
  <si>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</si>
  <si>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</si>
  <si>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</si>
  <si>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</si>
  <si>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</si>
  <si>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</si>
  <si>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</si>
  <si>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</si>
  <si>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</si>
  <si>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</si>
  <si>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</si>
  <si>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</si>
  <si>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</si>
  <si>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</si>
  <si>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</si>
  <si>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</si>
  <si>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</si>
  <si>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</si>
  <si>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</si>
  <si>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</si>
  <si>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</si>
  <si>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</si>
  <si>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</si>
  <si>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</si>
  <si>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</si>
  <si>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</si>
  <si>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</si>
  <si>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</si>
  <si>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</si>
  <si>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</si>
  <si>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</si>
  <si>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</si>
  <si>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</si>
  <si>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</si>
  <si>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</si>
  <si>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</si>
  <si>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</si>
  <si>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</si>
  <si>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</si>
  <si>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</si>
  <si>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</si>
  <si>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</si>
  <si>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</si>
  <si>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</si>
  <si>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</si>
  <si>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</si>
  <si>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</si>
  <si>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</si>
  <si>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</si>
  <si>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</si>
  <si>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</si>
  <si>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</si>
  <si>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</si>
  <si>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</si>
  <si>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</si>
  <si>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</si>
  <si>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</si>
  <si>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</si>
  <si>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</si>
  <si>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</si>
  <si>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</si>
  <si>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</si>
  <si>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</si>
  <si>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</si>
  <si>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</si>
  <si>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</si>
  <si>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</si>
  <si>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</si>
  <si>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</si>
  <si>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</si>
  <si>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</si>
  <si>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</si>
  <si>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</si>
  <si>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</si>
  <si>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</si>
  <si>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</si>
  <si>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</si>
  <si>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</si>
  <si>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</si>
  <si>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</si>
  <si>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</si>
  <si>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</si>
  <si>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</si>
  <si>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</si>
  <si>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</si>
  <si>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</si>
  <si>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</si>
  <si>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</si>
  <si>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</si>
  <si>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</si>
  <si>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</si>
  <si>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</si>
  <si>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</si>
  <si>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</si>
  <si>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</si>
  <si>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</si>
  <si>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</si>
  <si>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</si>
  <si>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</si>
  <si>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</si>
  <si>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</si>
  <si>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</si>
  <si>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</si>
  <si>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</si>
  <si>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</si>
  <si>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</si>
  <si>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</si>
  <si>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</si>
  <si>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</si>
  <si>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</si>
  <si>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</si>
  <si>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</si>
  <si>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</si>
  <si>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</si>
  <si>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</si>
  <si>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</si>
  <si>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</si>
  <si>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</si>
  <si>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</si>
  <si>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</si>
  <si>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</si>
  <si>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</si>
  <si>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</si>
  <si>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</si>
  <si>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</si>
  <si>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</si>
  <si>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</si>
  <si>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</si>
  <si>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</si>
  <si>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</si>
  <si>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</si>
  <si>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</si>
  <si>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</si>
  <si>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</si>
  <si>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</si>
  <si>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</si>
  <si>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</si>
  <si>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</si>
  <si>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</si>
  <si>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</si>
  <si>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</si>
  <si>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</si>
  <si>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</si>
  <si>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</si>
  <si>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</si>
  <si>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</si>
  <si>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</si>
  <si>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</si>
  <si>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</si>
  <si>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</si>
  <si>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</si>
  <si>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</si>
  <si>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</si>
  <si>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</si>
  <si>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</si>
  <si>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</si>
  <si>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</si>
  <si>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</si>
  <si>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</si>
  <si>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</si>
  <si>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</si>
  <si>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</si>
  <si>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</si>
  <si>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</si>
  <si>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</si>
  <si>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</si>
  <si>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</si>
  <si>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</si>
  <si>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</si>
  <si>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</si>
  <si>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</si>
  <si>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</si>
  <si>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</si>
  <si>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</si>
  <si>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</si>
  <si>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</si>
  <si>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</si>
  <si>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</si>
  <si>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</si>
  <si>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</si>
  <si>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</si>
  <si>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</si>
  <si>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</si>
  <si>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</si>
  <si>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</si>
  <si>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</si>
  <si>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</si>
  <si>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</si>
  <si>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</si>
  <si>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</si>
  <si>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</si>
  <si>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</si>
  <si>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</si>
  <si>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</si>
  <si>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</si>
  <si>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</si>
  <si>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</si>
  <si>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</si>
  <si>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</si>
  <si>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</si>
  <si>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</si>
  <si>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</si>
  <si>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</si>
  <si>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</si>
  <si>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</si>
  <si>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</si>
  <si>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</si>
  <si>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</si>
  <si>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</si>
  <si>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</si>
  <si>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</si>
  <si>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</si>
  <si>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</si>
  <si>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</si>
  <si>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</si>
  <si>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</si>
  <si>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</si>
  <si>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</si>
  <si>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</si>
  <si>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</si>
  <si>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</si>
  <si>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</si>
  <si>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</si>
  <si>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</si>
  <si>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</si>
  <si>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</si>
  <si>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</si>
  <si>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</si>
  <si>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</si>
  <si>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</si>
  <si>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</si>
  <si>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</si>
  <si>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</si>
  <si>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</si>
  <si>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</si>
  <si>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</si>
  <si>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</si>
  <si>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</si>
  <si>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</si>
  <si>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</si>
  <si>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</si>
  <si>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</si>
  <si>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</si>
  <si>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</si>
  <si>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</si>
  <si>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</si>
  <si>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</si>
  <si>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</si>
  <si>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</si>
  <si>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</si>
  <si>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</si>
  <si>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</si>
  <si>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</si>
  <si>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</si>
  <si>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</si>
  <si>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</si>
  <si>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</si>
  <si>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</si>
  <si>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</si>
  <si>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</si>
  <si>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</si>
  <si>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</si>
  <si>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</si>
  <si>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</si>
  <si>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</si>
  <si>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</si>
  <si>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</si>
  <si>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</si>
  <si>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</si>
  <si>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</si>
  <si>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</si>
  <si>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</si>
  <si>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</si>
  <si>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</si>
  <si>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</si>
  <si>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</si>
  <si>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</si>
  <si>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</si>
  <si>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</si>
  <si>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</si>
  <si>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</si>
  <si>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</si>
  <si>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</si>
  <si>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</si>
  <si>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</si>
  <si>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</si>
  <si>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</si>
  <si>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</si>
  <si>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</si>
  <si>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</si>
  <si>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</si>
  <si>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</si>
  <si>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</si>
  <si>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</si>
  <si>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</si>
  <si>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</si>
  <si>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</si>
  <si>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</si>
  <si>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</si>
  <si>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</si>
  <si>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</si>
  <si>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</si>
  <si>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</si>
  <si>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</si>
  <si>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</si>
  <si>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</si>
  <si>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</si>
  <si>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</si>
  <si>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</si>
  <si>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</si>
  <si>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</si>
  <si>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</si>
  <si>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</si>
  <si>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</si>
  <si>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</si>
  <si>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</si>
  <si>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</si>
  <si>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</si>
  <si>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</si>
  <si>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</si>
  <si>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</si>
  <si>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</si>
  <si>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</si>
  <si>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</si>
  <si>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</si>
  <si>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</si>
  <si>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</si>
  <si>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</si>
  <si>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</si>
  <si>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</si>
  <si>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</si>
  <si>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</si>
  <si>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</si>
  <si>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</si>
  <si>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</si>
  <si>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</si>
  <si>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</si>
  <si>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</si>
  <si>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</si>
  <si>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</si>
  <si>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</si>
  <si>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</si>
  <si>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</si>
  <si>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</si>
  <si>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</si>
  <si>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</si>
  <si>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</si>
  <si>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</si>
  <si>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</si>
  <si>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</si>
  <si>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</si>
  <si>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</si>
  <si>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</si>
  <si>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</si>
  <si>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</si>
  <si>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</si>
  <si>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</si>
  <si>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</si>
  <si>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</si>
  <si>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</si>
  <si>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</si>
  <si>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</si>
  <si>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</si>
  <si>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</si>
  <si>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</si>
  <si>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</si>
  <si>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</si>
  <si>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</si>
  <si>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</si>
  <si>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</si>
  <si>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</si>
  <si>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</si>
  <si>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</si>
  <si>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</si>
  <si>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</si>
  <si>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</si>
  <si>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</si>
  <si>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</si>
  <si>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</si>
  <si>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</si>
  <si>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</si>
  <si>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</si>
  <si>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</si>
  <si>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</si>
  <si>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</si>
  <si>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</si>
  <si>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</si>
  <si>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</si>
  <si>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</si>
  <si>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</si>
  <si>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</si>
  <si>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</si>
  <si>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</si>
  <si>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</si>
  <si>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</si>
  <si>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</si>
  <si>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</si>
  <si>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</si>
  <si>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</si>
  <si>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</si>
  <si>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</si>
  <si>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</si>
  <si>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</si>
  <si>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</si>
  <si>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</si>
  <si>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</si>
  <si>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</si>
  <si>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</si>
  <si>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</si>
  <si>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</si>
  <si>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</si>
  <si>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</si>
  <si>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</si>
  <si>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</si>
  <si>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</si>
  <si>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</si>
  <si>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</si>
  <si>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</si>
  <si>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</si>
  <si>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</si>
  <si>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</si>
  <si>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</si>
  <si>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</si>
  <si>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</si>
  <si>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</si>
  <si>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</si>
  <si>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</si>
  <si>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</si>
  <si>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</si>
  <si>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</si>
  <si>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</si>
  <si>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</si>
  <si>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</si>
  <si>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</si>
  <si>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</si>
  <si>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</si>
  <si>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</si>
  <si>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</si>
  <si>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</si>
  <si>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</si>
  <si>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</si>
  <si>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</si>
  <si>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</si>
  <si>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</si>
  <si>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</si>
  <si>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</si>
  <si>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</si>
  <si>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</si>
  <si>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</si>
  <si>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</si>
  <si>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</si>
  <si>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</si>
  <si>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</si>
  <si>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</si>
  <si>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</si>
  <si>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</si>
  <si>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</si>
  <si>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</si>
  <si>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</si>
  <si>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</si>
  <si>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</si>
  <si>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</si>
  <si>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</si>
  <si>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</si>
  <si>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</si>
  <si>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</si>
  <si>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</si>
  <si>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</si>
  <si>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</si>
  <si>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</si>
  <si>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</si>
  <si>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</si>
  <si>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</si>
  <si>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</si>
  <si>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</si>
  <si>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</si>
  <si>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</si>
  <si>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</si>
  <si>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</si>
  <si>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</si>
  <si>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</si>
  <si>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</si>
  <si>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</si>
  <si>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</si>
  <si>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</si>
  <si>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</si>
  <si>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</si>
  <si>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</si>
  <si>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</si>
  <si>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</si>
  <si>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</si>
  <si>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</si>
  <si>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</si>
  <si>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</si>
  <si>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</si>
  <si>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</si>
  <si>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</si>
  <si>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</si>
  <si>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</si>
  <si>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</si>
  <si>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</si>
  <si>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</si>
  <si>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</si>
  <si>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</si>
  <si>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</si>
  <si>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</si>
  <si>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</si>
  <si>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</si>
  <si>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</si>
  <si>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</si>
  <si>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</si>
  <si>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</si>
  <si>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</si>
  <si>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</si>
  <si>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</si>
  <si>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</si>
  <si>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</si>
  <si>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</si>
  <si>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</si>
  <si>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</si>
  <si>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</si>
  <si>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</si>
  <si>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</si>
  <si>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</si>
  <si>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</si>
  <si>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</si>
  <si>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</si>
  <si>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</si>
  <si>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</si>
  <si>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</si>
  <si>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</si>
  <si>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</si>
  <si>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</si>
  <si>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</si>
  <si>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</si>
  <si>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</si>
  <si>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</si>
  <si>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</si>
  <si>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</si>
  <si>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</si>
  <si>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</si>
  <si>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</si>
  <si>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</si>
  <si>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</si>
  <si>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</si>
  <si>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</si>
  <si>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</si>
  <si>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</si>
  <si>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</si>
  <si>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</si>
  <si>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</si>
  <si>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</si>
  <si>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</si>
  <si>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</si>
  <si>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</si>
  <si>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</si>
  <si>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</si>
  <si>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</si>
  <si>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</si>
  <si>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</si>
  <si>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</si>
  <si>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</si>
  <si>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</si>
  <si>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</si>
  <si>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</si>
  <si>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</si>
  <si>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</si>
  <si>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</si>
  <si>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</si>
  <si>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</si>
  <si>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</si>
  <si>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</si>
  <si>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</si>
  <si>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</si>
  <si>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</si>
  <si>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</si>
  <si>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</si>
  <si>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</si>
  <si>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</si>
  <si>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</si>
  <si>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</si>
  <si>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</si>
  <si>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</si>
  <si>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</si>
  <si>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</si>
  <si>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</si>
  <si>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</si>
  <si>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</si>
  <si>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</si>
  <si>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</si>
  <si>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</si>
  <si>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</si>
  <si>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</si>
  <si>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</si>
  <si>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</si>
  <si>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</si>
  <si>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</si>
  <si>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</si>
  <si>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</si>
  <si>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</si>
  <si>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</si>
  <si>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</si>
  <si>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</si>
  <si>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</si>
  <si>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</si>
  <si>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</si>
  <si>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</si>
  <si>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</si>
  <si>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</si>
  <si>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</si>
  <si>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</si>
  <si>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</si>
  <si>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</si>
  <si>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</si>
  <si>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</si>
  <si>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</si>
  <si>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</si>
  <si>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</si>
  <si>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</si>
  <si>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</si>
  <si>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</si>
  <si>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</si>
  <si>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</si>
  <si>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</si>
  <si>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</si>
  <si>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</si>
  <si>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</si>
  <si>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</si>
  <si>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</si>
  <si>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</si>
  <si>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</si>
  <si>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</si>
  <si>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</si>
  <si>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</si>
  <si>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</si>
  <si>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</si>
  <si>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</si>
  <si>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</si>
  <si>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</si>
  <si>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</si>
  <si>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</si>
  <si>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</si>
  <si>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</si>
  <si>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</si>
  <si>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</si>
  <si>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</si>
  <si>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</si>
  <si>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</si>
  <si>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</si>
  <si>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</si>
  <si>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</si>
  <si>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</si>
  <si>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</si>
  <si>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</si>
  <si>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</si>
  <si>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</si>
  <si>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</si>
  <si>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</si>
  <si>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</si>
  <si>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</si>
  <si>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</si>
  <si>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</si>
  <si>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</si>
  <si>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</si>
  <si>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</si>
  <si>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</si>
  <si>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</si>
  <si>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</si>
  <si>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</si>
  <si>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</si>
  <si>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</si>
  <si>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</si>
  <si>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</si>
  <si>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</si>
  <si>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</si>
  <si>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</si>
  <si>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</si>
  <si>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</si>
  <si>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</si>
  <si>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</si>
  <si>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</si>
  <si>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</si>
  <si>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</si>
  <si>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</si>
  <si>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</si>
  <si>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</si>
  <si>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</si>
  <si>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</si>
  <si>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</si>
  <si>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</si>
  <si>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</si>
  <si>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</si>
  <si>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</si>
  <si>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</si>
  <si>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</si>
  <si>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</si>
  <si>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</si>
  <si>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</si>
  <si>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</si>
  <si>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</si>
  <si>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</si>
  <si>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</si>
  <si>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</si>
  <si>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</si>
  <si>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</si>
  <si>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</si>
  <si>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</si>
  <si>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</si>
  <si>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</si>
  <si>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</si>
  <si>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</si>
  <si>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</si>
  <si>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</si>
  <si>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</si>
  <si>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</si>
  <si>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</si>
  <si>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</si>
  <si>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</si>
  <si>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</si>
  <si>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</si>
  <si>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</si>
  <si>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</si>
  <si>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</si>
  <si>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</si>
  <si>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</si>
  <si>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</si>
  <si>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</si>
  <si>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</si>
  <si>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</si>
  <si>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</si>
  <si>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</si>
  <si>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</si>
  <si>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</si>
  <si>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</si>
  <si>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</si>
  <si>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</si>
  <si>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</si>
  <si>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</si>
  <si>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</si>
  <si>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</si>
  <si>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</si>
  <si>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</si>
  <si>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</si>
  <si>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</si>
  <si>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</si>
  <si>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</si>
  <si>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</si>
  <si>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</si>
  <si>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</si>
  <si>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</si>
  <si>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</si>
  <si>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</si>
  <si>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</si>
  <si>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</si>
  <si>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</si>
  <si>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</si>
  <si>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</si>
  <si>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</si>
  <si>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</si>
  <si>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</si>
  <si>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</si>
  <si>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</si>
  <si>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</si>
  <si>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</si>
  <si>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</si>
  <si>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</si>
  <si>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</si>
  <si>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</si>
  <si>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</si>
  <si>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</si>
  <si>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</si>
  <si>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</si>
  <si>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</si>
  <si>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</si>
  <si>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</si>
  <si>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</si>
  <si>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</si>
  <si>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</si>
  <si>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</si>
  <si>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</si>
  <si>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</si>
  <si>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</si>
  <si>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</si>
  <si>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</si>
  <si>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</si>
  <si>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</si>
  <si>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</si>
  <si>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</si>
  <si>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</si>
  <si>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</si>
  <si>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</si>
  <si>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</si>
  <si>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</si>
  <si>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</si>
  <si>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</si>
  <si>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</si>
  <si>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</si>
  <si>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</si>
  <si>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</si>
  <si>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</si>
  <si>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</si>
  <si>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</si>
  <si>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</si>
  <si>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</si>
  <si>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</si>
  <si>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</si>
  <si>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</si>
  <si>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</si>
  <si>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</si>
  <si>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>ReservaC Norte</t>
  </si>
  <si>
    <t xml:space="preserve">Brioso Luciano, Cristino </t>
  </si>
  <si>
    <t xml:space="preserve">GAVETAS VACIAS + GAVETAS FALLANDO </t>
  </si>
  <si>
    <t>Abastecido</t>
  </si>
  <si>
    <t>ATM Plaza Lama Aut. Duarte</t>
  </si>
  <si>
    <t>Peguero Solano, Victor Manuel</t>
  </si>
  <si>
    <t>ERROR EN PRINTER DE DEPOSITO</t>
  </si>
  <si>
    <t>INHIBDO</t>
  </si>
  <si>
    <t>GAVETA DE DEPOSITOS LLENA</t>
  </si>
  <si>
    <t>03 Marzo de 2021</t>
  </si>
  <si>
    <t>2 Gavetas Vacias y 1 Fallando</t>
  </si>
  <si>
    <t>335809474</t>
  </si>
  <si>
    <t>335809473</t>
  </si>
  <si>
    <t>335809472</t>
  </si>
  <si>
    <t>335809471</t>
  </si>
  <si>
    <t>335809469</t>
  </si>
  <si>
    <t>335809468</t>
  </si>
  <si>
    <t>335809467</t>
  </si>
  <si>
    <t>335809520</t>
  </si>
  <si>
    <t>335809485</t>
  </si>
  <si>
    <t>En Servicio</t>
  </si>
  <si>
    <t>335810032</t>
  </si>
  <si>
    <t>335809953</t>
  </si>
  <si>
    <t>335809910</t>
  </si>
  <si>
    <t>335809814</t>
  </si>
  <si>
    <t>335809777</t>
  </si>
  <si>
    <t>335809772</t>
  </si>
  <si>
    <t>335809771</t>
  </si>
  <si>
    <t>335809769</t>
  </si>
  <si>
    <t>335809763</t>
  </si>
  <si>
    <t>335809758</t>
  </si>
  <si>
    <t>335809756</t>
  </si>
  <si>
    <t>335809752</t>
  </si>
  <si>
    <t>335809744</t>
  </si>
  <si>
    <t>335809735</t>
  </si>
  <si>
    <t>335809678</t>
  </si>
  <si>
    <t>335809540</t>
  </si>
  <si>
    <t>Toribio Batista, Junior De Jesus</t>
  </si>
  <si>
    <t>Fernandez Pichardo, Jorge Rafael</t>
  </si>
  <si>
    <t>335810073</t>
  </si>
  <si>
    <t>335810056</t>
  </si>
  <si>
    <t>335810046</t>
  </si>
  <si>
    <t>335809983</t>
  </si>
  <si>
    <t>335809936</t>
  </si>
  <si>
    <t>Closed</t>
  </si>
  <si>
    <t>ENVIO DE GARGA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</si>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</sst>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58" xfId="0" applyNumberFormat="1" applyFont="1" applyFill="1" applyBorder="1" applyAlignment="1">
      <alignment horizontal="center" vertical="center"/>
    </xf>
    <xf numFmtId="0" fontId="30" fillId="40" borderId="4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74"/>
      <tableStyleElement type="headerRow" dxfId="673"/>
      <tableStyleElement type="totalRow" dxfId="672"/>
      <tableStyleElement type="firstColumn" dxfId="671"/>
      <tableStyleElement type="lastColumn" dxfId="670"/>
      <tableStyleElement type="firstRowStripe" dxfId="669"/>
      <tableStyleElement type="firstColumnStripe" dxfId="66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16977" TargetMode="External"/><Relationship Id="rId18" Type="http://schemas.openxmlformats.org/officeDocument/2006/relationships/hyperlink" Target="http://s460-helpdesk/CAisd/pdmweb.exe?OP=SEARCH+FACTORY=in+SKIPLIST=1+QBE.EQ.id=3516907" TargetMode="External"/><Relationship Id="rId26" Type="http://schemas.openxmlformats.org/officeDocument/2006/relationships/hyperlink" Target="http://s460-helpdesk/CAisd/pdmweb.exe?OP=SEARCH+FACTORY=in+SKIPLIST=1+QBE.EQ.id=3517187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16883" TargetMode="External"/><Relationship Id="rId34" Type="http://schemas.openxmlformats.org/officeDocument/2006/relationships/hyperlink" Target="http://s460-helpdesk/CAisd/pdmweb.exe?OP=SEARCH+FACTORY=in+SKIPLIST=1+QBE.EQ.id=3517103" TargetMode="External"/><Relationship Id="rId7" Type="http://schemas.openxmlformats.org/officeDocument/2006/relationships/hyperlink" Target="http://s460-helpdesk/CAisd/pdmweb.exe?OP=SEARCH+FACTORY=in+SKIPLIST=1+QBE.EQ.id=3517086" TargetMode="External"/><Relationship Id="rId12" Type="http://schemas.openxmlformats.org/officeDocument/2006/relationships/hyperlink" Target="http://s460-helpdesk/CAisd/pdmweb.exe?OP=SEARCH+FACTORY=in+SKIPLIST=1+QBE.EQ.id=3517024" TargetMode="External"/><Relationship Id="rId17" Type="http://schemas.openxmlformats.org/officeDocument/2006/relationships/hyperlink" Target="http://s460-helpdesk/CAisd/pdmweb.exe?OP=SEARCH+FACTORY=in+SKIPLIST=1+QBE.EQ.id=3516911" TargetMode="External"/><Relationship Id="rId25" Type="http://schemas.openxmlformats.org/officeDocument/2006/relationships/hyperlink" Target="http://s460-helpdesk/CAisd/pdmweb.exe?OP=SEARCH+FACTORY=in+SKIPLIST=1+QBE.EQ.id=3516639" TargetMode="External"/><Relationship Id="rId33" Type="http://schemas.openxmlformats.org/officeDocument/2006/relationships/hyperlink" Target="http://s460-helpdesk/CAisd/pdmweb.exe?OP=SEARCH+FACTORY=in+SKIPLIST=1+QBE.EQ.id=351711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16912" TargetMode="External"/><Relationship Id="rId20" Type="http://schemas.openxmlformats.org/officeDocument/2006/relationships/hyperlink" Target="http://s460-helpdesk/CAisd/pdmweb.exe?OP=SEARCH+FACTORY=in+SKIPLIST=1+QBE.EQ.id=3516890" TargetMode="External"/><Relationship Id="rId29" Type="http://schemas.openxmlformats.org/officeDocument/2006/relationships/hyperlink" Target="http://s460-helpdesk/CAisd/pdmweb.exe?OP=SEARCH+FACTORY=in+SKIPLIST=1+QBE.EQ.id=351713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17032" TargetMode="External"/><Relationship Id="rId24" Type="http://schemas.openxmlformats.org/officeDocument/2006/relationships/hyperlink" Target="http://s460-helpdesk/CAisd/pdmweb.exe?OP=SEARCH+FACTORY=in+SKIPLIST=1+QBE.EQ.id=3516840" TargetMode="External"/><Relationship Id="rId32" Type="http://schemas.openxmlformats.org/officeDocument/2006/relationships/hyperlink" Target="http://s460-helpdesk/CAisd/pdmweb.exe?OP=SEARCH+FACTORY=in+SKIPLIST=1+QBE.EQ.id=3517114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16914" TargetMode="External"/><Relationship Id="rId23" Type="http://schemas.openxmlformats.org/officeDocument/2006/relationships/hyperlink" Target="http://s460-helpdesk/CAisd/pdmweb.exe?OP=SEARCH+FACTORY=in+SKIPLIST=1+QBE.EQ.id=3516850" TargetMode="External"/><Relationship Id="rId28" Type="http://schemas.openxmlformats.org/officeDocument/2006/relationships/hyperlink" Target="http://s460-helpdesk/CAisd/pdmweb.exe?OP=SEARCH+FACTORY=in+SKIPLIST=1+QBE.EQ.id=3517172" TargetMode="External"/><Relationship Id="rId36" Type="http://schemas.openxmlformats.org/officeDocument/2006/relationships/printerSettings" Target="../printerSettings/printerSettings7.bin"/><Relationship Id="rId10" Type="http://schemas.openxmlformats.org/officeDocument/2006/relationships/hyperlink" Target="http://s460-helpdesk/CAisd/pdmweb.exe?OP=SEARCH+FACTORY=in+SKIPLIST=1+QBE.EQ.id=3517047" TargetMode="External"/><Relationship Id="rId19" Type="http://schemas.openxmlformats.org/officeDocument/2006/relationships/hyperlink" Target="http://s460-helpdesk/CAisd/pdmweb.exe?OP=SEARCH+FACTORY=in+SKIPLIST=1+QBE.EQ.id=3516893" TargetMode="External"/><Relationship Id="rId31" Type="http://schemas.openxmlformats.org/officeDocument/2006/relationships/hyperlink" Target="http://s460-helpdesk/CAisd/pdmweb.exe?OP=SEARCH+FACTORY=in+SKIPLIST=1+QBE.EQ.id=351713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17071" TargetMode="External"/><Relationship Id="rId14" Type="http://schemas.openxmlformats.org/officeDocument/2006/relationships/hyperlink" Target="http://s460-helpdesk/CAisd/pdmweb.exe?OP=SEARCH+FACTORY=in+SKIPLIST=1+QBE.EQ.id=3516946" TargetMode="External"/><Relationship Id="rId22" Type="http://schemas.openxmlformats.org/officeDocument/2006/relationships/hyperlink" Target="http://s460-helpdesk/CAisd/pdmweb.exe?OP=SEARCH+FACTORY=in+SKIPLIST=1+QBE.EQ.id=3516874" TargetMode="External"/><Relationship Id="rId27" Type="http://schemas.openxmlformats.org/officeDocument/2006/relationships/hyperlink" Target="http://s460-helpdesk/CAisd/pdmweb.exe?OP=SEARCH+FACTORY=in+SKIPLIST=1+QBE.EQ.id=3517176" TargetMode="External"/><Relationship Id="rId30" Type="http://schemas.openxmlformats.org/officeDocument/2006/relationships/hyperlink" Target="http://s460-helpdesk/CAisd/pdmweb.exe?OP=SEARCH+FACTORY=in+SKIPLIST=1+QBE.EQ.id=3517136" TargetMode="External"/><Relationship Id="rId35" Type="http://schemas.openxmlformats.org/officeDocument/2006/relationships/hyperlink" Target="http://s460-helpdesk/CAisd/pdmweb.exe?OP=SEARCH+FACTORY=in+SKIPLIST=1+QBE.EQ.id=3517092" TargetMode="External"/><Relationship Id="rId8" Type="http://schemas.openxmlformats.org/officeDocument/2006/relationships/hyperlink" Target="http://s460-helpdesk/CAisd/pdmweb.exe?OP=SEARCH+FACTORY=in+SKIPLIST=1+QBE.EQ.id=3517083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0"/>
  <sheetViews>
    <sheetView tabSelected="1" zoomScale="85" zoomScaleNormal="85" workbookViewId="0">
      <pane ySplit="4" topLeftCell="A5" activePane="bottomLeft" state="frozen"/>
      <selection pane="bottomLeft" activeCell="P5" sqref="P5:P9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8.42578125" style="47" customWidth="1"/>
    <col min="4" max="4" width="29.42578125" style="94" customWidth="1"/>
    <col min="5" max="5" width="12.28515625" style="90" customWidth="1"/>
    <col min="6" max="6" width="12.140625" style="48" customWidth="1"/>
    <col min="7" max="7" width="62.42578125" style="48" customWidth="1"/>
    <col min="8" max="11" width="7" style="48" customWidth="1"/>
    <col min="12" max="12" width="50.28515625" style="48" customWidth="1"/>
    <col min="13" max="13" width="19.85546875" style="94" customWidth="1"/>
    <col min="14" max="14" width="18" style="94" customWidth="1"/>
    <col min="15" max="15" width="42.42578125" style="94" customWidth="1"/>
    <col min="16" max="16" width="23.5703125" style="74" customWidth="1"/>
    <col min="17" max="17" width="50.28515625" style="83" bestFit="1" customWidth="1"/>
    <col min="18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.75" thickBot="1" x14ac:dyDescent="0.3">
      <c r="A3" s="133" t="s">
        <v>2509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ht="18" x14ac:dyDescent="0.25">
      <c r="A5" s="96" t="str">
        <f>VLOOKUP(E5,'LISTADO ATM'!$A$2:$C$900,3,0)</f>
        <v>DISTRITO NACIONAL</v>
      </c>
      <c r="B5" s="113">
        <v>335805638</v>
      </c>
      <c r="C5" s="97">
        <v>44253.743148148147</v>
      </c>
      <c r="D5" s="96" t="s">
        <v>2472</v>
      </c>
      <c r="E5" s="106">
        <v>627</v>
      </c>
      <c r="F5" s="96" t="str">
        <f>VLOOKUP(E5,VIP!$A$2:$O11547,2,0)</f>
        <v>DRBR163</v>
      </c>
      <c r="G5" s="96" t="str">
        <f>VLOOKUP(E5,'LISTADO ATM'!$A$2:$B$899,2,0)</f>
        <v xml:space="preserve">ATM CAASD </v>
      </c>
      <c r="H5" s="96" t="str">
        <f>VLOOKUP(E5,VIP!$A$2:$O16468,7,FALSE)</f>
        <v>Si</v>
      </c>
      <c r="I5" s="96" t="str">
        <f>VLOOKUP(E5,VIP!$A$2:$O8433,8,FALSE)</f>
        <v>Si</v>
      </c>
      <c r="J5" s="96" t="str">
        <f>VLOOKUP(E5,VIP!$A$2:$O8383,8,FALSE)</f>
        <v>Si</v>
      </c>
      <c r="K5" s="96" t="str">
        <f>VLOOKUP(E5,VIP!$A$2:$O11957,6,0)</f>
        <v>NO</v>
      </c>
      <c r="L5" s="98" t="s">
        <v>2462</v>
      </c>
      <c r="M5" s="99" t="s">
        <v>2469</v>
      </c>
      <c r="N5" s="100" t="s">
        <v>2476</v>
      </c>
      <c r="O5" s="96" t="s">
        <v>2477</v>
      </c>
      <c r="P5" s="101"/>
      <c r="Q5" s="99" t="s">
        <v>2462</v>
      </c>
    </row>
    <row r="6" spans="1:17" ht="18" x14ac:dyDescent="0.25">
      <c r="A6" s="96" t="str">
        <f>VLOOKUP(E6,'LISTADO ATM'!$A$2:$C$900,3,0)</f>
        <v>DISTRITO NACIONAL</v>
      </c>
      <c r="B6" s="113">
        <v>335805687</v>
      </c>
      <c r="C6" s="97">
        <v>44253.789583333331</v>
      </c>
      <c r="D6" s="96" t="s">
        <v>2472</v>
      </c>
      <c r="E6" s="106">
        <v>875</v>
      </c>
      <c r="F6" s="96" t="str">
        <f>VLOOKUP(E6,VIP!$A$2:$O11557,2,0)</f>
        <v>DRBR875</v>
      </c>
      <c r="G6" s="96" t="str">
        <f>VLOOKUP(E6,'LISTADO ATM'!$A$2:$B$899,2,0)</f>
        <v xml:space="preserve">ATM Texaco Aut. Duarte KM 14 1/2 (Los Alcarrizos) </v>
      </c>
      <c r="H6" s="96" t="str">
        <f>VLOOKUP(E6,VIP!$A$2:$O16478,7,FALSE)</f>
        <v>Si</v>
      </c>
      <c r="I6" s="96" t="str">
        <f>VLOOKUP(E6,VIP!$A$2:$O8443,8,FALSE)</f>
        <v>Si</v>
      </c>
      <c r="J6" s="96" t="str">
        <f>VLOOKUP(E6,VIP!$A$2:$O8393,8,FALSE)</f>
        <v>Si</v>
      </c>
      <c r="K6" s="96" t="str">
        <f>VLOOKUP(E6,VIP!$A$2:$O11967,6,0)</f>
        <v>NO</v>
      </c>
      <c r="L6" s="98" t="s">
        <v>2430</v>
      </c>
      <c r="M6" s="99" t="s">
        <v>2469</v>
      </c>
      <c r="N6" s="100" t="s">
        <v>2476</v>
      </c>
      <c r="O6" s="96" t="s">
        <v>2477</v>
      </c>
      <c r="P6" s="101"/>
      <c r="Q6" s="99" t="s">
        <v>2430</v>
      </c>
    </row>
    <row r="7" spans="1:17" ht="18" x14ac:dyDescent="0.25">
      <c r="A7" s="96" t="str">
        <f>VLOOKUP(E7,'LISTADO ATM'!$A$2:$C$900,3,0)</f>
        <v>DISTRITO NACIONAL</v>
      </c>
      <c r="B7" s="113">
        <v>335805697</v>
      </c>
      <c r="C7" s="97">
        <v>44253.820138888892</v>
      </c>
      <c r="D7" s="96" t="s">
        <v>2189</v>
      </c>
      <c r="E7" s="106">
        <v>441</v>
      </c>
      <c r="F7" s="96" t="str">
        <f>VLOOKUP(E7,VIP!$A$2:$O11556,2,0)</f>
        <v>DRBR441</v>
      </c>
      <c r="G7" s="96" t="str">
        <f>VLOOKUP(E7,'LISTADO ATM'!$A$2:$B$899,2,0)</f>
        <v>ATM Estacion de Servicio Romulo Betancour</v>
      </c>
      <c r="H7" s="96" t="str">
        <f>VLOOKUP(E7,VIP!$A$2:$O16477,7,FALSE)</f>
        <v>NO</v>
      </c>
      <c r="I7" s="96" t="str">
        <f>VLOOKUP(E7,VIP!$A$2:$O8442,8,FALSE)</f>
        <v>NO</v>
      </c>
      <c r="J7" s="96" t="str">
        <f>VLOOKUP(E7,VIP!$A$2:$O8392,8,FALSE)</f>
        <v>NO</v>
      </c>
      <c r="K7" s="96" t="str">
        <f>VLOOKUP(E7,VIP!$A$2:$O11966,6,0)</f>
        <v>NO</v>
      </c>
      <c r="L7" s="98" t="s">
        <v>2430</v>
      </c>
      <c r="M7" s="99" t="s">
        <v>2469</v>
      </c>
      <c r="N7" s="100" t="s">
        <v>2476</v>
      </c>
      <c r="O7" s="96" t="s">
        <v>2477</v>
      </c>
      <c r="P7" s="101"/>
      <c r="Q7" s="99" t="s">
        <v>2430</v>
      </c>
    </row>
    <row r="8" spans="1:17" ht="18" x14ac:dyDescent="0.25">
      <c r="A8" s="96" t="str">
        <f>VLOOKUP(E8,'LISTADO ATM'!$A$2:$C$900,3,0)</f>
        <v>DISTRITO NACIONAL</v>
      </c>
      <c r="B8" s="113">
        <v>335805841</v>
      </c>
      <c r="C8" s="97">
        <v>44254.58935185185</v>
      </c>
      <c r="D8" s="96" t="s">
        <v>2189</v>
      </c>
      <c r="E8" s="106">
        <v>406</v>
      </c>
      <c r="F8" s="96" t="str">
        <f>VLOOKUP(E8,VIP!$A$2:$O11583,2,0)</f>
        <v>DRBR406</v>
      </c>
      <c r="G8" s="96" t="str">
        <f>VLOOKUP(E8,'LISTADO ATM'!$A$2:$B$899,2,0)</f>
        <v xml:space="preserve">ATM UNP Plaza Lama Máximo Gómez </v>
      </c>
      <c r="H8" s="96" t="str">
        <f>VLOOKUP(E8,VIP!$A$2:$O16504,7,FALSE)</f>
        <v>Si</v>
      </c>
      <c r="I8" s="96" t="str">
        <f>VLOOKUP(E8,VIP!$A$2:$O8469,8,FALSE)</f>
        <v>Si</v>
      </c>
      <c r="J8" s="96" t="str">
        <f>VLOOKUP(E8,VIP!$A$2:$O8419,8,FALSE)</f>
        <v>Si</v>
      </c>
      <c r="K8" s="96" t="str">
        <f>VLOOKUP(E8,VIP!$A$2:$O11993,6,0)</f>
        <v>SI</v>
      </c>
      <c r="L8" s="98" t="s">
        <v>2228</v>
      </c>
      <c r="M8" s="99" t="s">
        <v>2469</v>
      </c>
      <c r="N8" s="100" t="s">
        <v>2476</v>
      </c>
      <c r="O8" s="96" t="s">
        <v>2478</v>
      </c>
      <c r="P8" s="101"/>
      <c r="Q8" s="99" t="s">
        <v>2228</v>
      </c>
    </row>
    <row r="9" spans="1:17" ht="18" x14ac:dyDescent="0.25">
      <c r="A9" s="96" t="str">
        <f>VLOOKUP(E9,'LISTADO ATM'!$A$2:$C$900,3,0)</f>
        <v>ESTE</v>
      </c>
      <c r="B9" s="113">
        <v>335805892</v>
      </c>
      <c r="C9" s="97">
        <v>44254.86645833333</v>
      </c>
      <c r="D9" s="96" t="s">
        <v>2472</v>
      </c>
      <c r="E9" s="106">
        <v>330</v>
      </c>
      <c r="F9" s="96" t="str">
        <f>VLOOKUP(E9,VIP!$A$2:$O11511,2,0)</f>
        <v>DRBR330</v>
      </c>
      <c r="G9" s="96" t="str">
        <f>VLOOKUP(E9,'LISTADO ATM'!$A$2:$B$899,2,0)</f>
        <v xml:space="preserve">ATM Oficina Boulevard (Higuey) </v>
      </c>
      <c r="H9" s="96" t="str">
        <f>VLOOKUP(E9,VIP!$A$2:$O16387,7,FALSE)</f>
        <v>Si</v>
      </c>
      <c r="I9" s="96" t="str">
        <f>VLOOKUP(E9,VIP!$A$2:$O8352,8,FALSE)</f>
        <v>Si</v>
      </c>
      <c r="J9" s="96" t="str">
        <f>VLOOKUP(E9,VIP!$A$2:$O8302,8,FALSE)</f>
        <v>Si</v>
      </c>
      <c r="K9" s="96" t="str">
        <f>VLOOKUP(E9,VIP!$A$2:$O11876,6,0)</f>
        <v>SI</v>
      </c>
      <c r="L9" s="98" t="s">
        <v>2462</v>
      </c>
      <c r="M9" s="99" t="s">
        <v>2469</v>
      </c>
      <c r="N9" s="100" t="s">
        <v>2476</v>
      </c>
      <c r="O9" s="96" t="s">
        <v>2477</v>
      </c>
      <c r="P9" s="101"/>
      <c r="Q9" s="99" t="s">
        <v>2462</v>
      </c>
    </row>
    <row r="10" spans="1:17" ht="18" x14ac:dyDescent="0.25">
      <c r="A10" s="96" t="str">
        <f>VLOOKUP(E10,'LISTADO ATM'!$A$2:$C$900,3,0)</f>
        <v>DISTRITO NACIONAL</v>
      </c>
      <c r="B10" s="113">
        <v>335806136</v>
      </c>
      <c r="C10" s="97">
        <v>44256.321099537039</v>
      </c>
      <c r="D10" s="96" t="s">
        <v>2189</v>
      </c>
      <c r="E10" s="106">
        <v>658</v>
      </c>
      <c r="F10" s="96" t="str">
        <f>VLOOKUP(E10,VIP!$A$2:$O11573,2,0)</f>
        <v>DRBR658</v>
      </c>
      <c r="G10" s="96" t="str">
        <f>VLOOKUP(E10,'LISTADO ATM'!$A$2:$B$899,2,0)</f>
        <v>ATM Cámara de Cuentas</v>
      </c>
      <c r="H10" s="96" t="str">
        <f>VLOOKUP(E10,VIP!$A$2:$O16494,7,FALSE)</f>
        <v>Si</v>
      </c>
      <c r="I10" s="96" t="str">
        <f>VLOOKUP(E10,VIP!$A$2:$O8459,8,FALSE)</f>
        <v>Si</v>
      </c>
      <c r="J10" s="96" t="str">
        <f>VLOOKUP(E10,VIP!$A$2:$O8409,8,FALSE)</f>
        <v>Si</v>
      </c>
      <c r="K10" s="96" t="str">
        <f>VLOOKUP(E10,VIP!$A$2:$O11983,6,0)</f>
        <v>NO</v>
      </c>
      <c r="L10" s="98" t="s">
        <v>2228</v>
      </c>
      <c r="M10" s="99" t="s">
        <v>2469</v>
      </c>
      <c r="N10" s="100" t="s">
        <v>2476</v>
      </c>
      <c r="O10" s="96" t="s">
        <v>2478</v>
      </c>
      <c r="P10" s="101"/>
      <c r="Q10" s="99" t="s">
        <v>2228</v>
      </c>
    </row>
    <row r="11" spans="1:17" ht="18" x14ac:dyDescent="0.25">
      <c r="A11" s="96" t="str">
        <f>VLOOKUP(E11,'LISTADO ATM'!$A$2:$C$900,3,0)</f>
        <v>DISTRITO NACIONAL</v>
      </c>
      <c r="B11" s="113">
        <v>335806142</v>
      </c>
      <c r="C11" s="97">
        <v>44256.323078703703</v>
      </c>
      <c r="D11" s="96" t="s">
        <v>2189</v>
      </c>
      <c r="E11" s="106">
        <v>327</v>
      </c>
      <c r="F11" s="96" t="str">
        <f>VLOOKUP(E11,VIP!$A$2:$O11578,2,0)</f>
        <v>DRBR327</v>
      </c>
      <c r="G11" s="96" t="str">
        <f>VLOOKUP(E11,'LISTADO ATM'!$A$2:$B$899,2,0)</f>
        <v xml:space="preserve">ATM UNP CCN (Nacional 27 de Febrero) </v>
      </c>
      <c r="H11" s="96" t="str">
        <f>VLOOKUP(E11,VIP!$A$2:$O16499,7,FALSE)</f>
        <v>Si</v>
      </c>
      <c r="I11" s="96" t="str">
        <f>VLOOKUP(E11,VIP!$A$2:$O8464,8,FALSE)</f>
        <v>Si</v>
      </c>
      <c r="J11" s="96" t="str">
        <f>VLOOKUP(E11,VIP!$A$2:$O8414,8,FALSE)</f>
        <v>Si</v>
      </c>
      <c r="K11" s="96" t="str">
        <f>VLOOKUP(E11,VIP!$A$2:$O11988,6,0)</f>
        <v>NO</v>
      </c>
      <c r="L11" s="98" t="s">
        <v>2228</v>
      </c>
      <c r="M11" s="99" t="s">
        <v>2469</v>
      </c>
      <c r="N11" s="100" t="s">
        <v>2476</v>
      </c>
      <c r="O11" s="96" t="s">
        <v>2478</v>
      </c>
      <c r="P11" s="101"/>
      <c r="Q11" s="99" t="s">
        <v>2228</v>
      </c>
    </row>
    <row r="12" spans="1:17" ht="18" x14ac:dyDescent="0.25">
      <c r="A12" s="96" t="str">
        <f>VLOOKUP(E12,'LISTADO ATM'!$A$2:$C$900,3,0)</f>
        <v>DISTRITO NACIONAL</v>
      </c>
      <c r="B12" s="113">
        <v>335806150</v>
      </c>
      <c r="C12" s="97">
        <v>44256.32539351852</v>
      </c>
      <c r="D12" s="96" t="s">
        <v>2189</v>
      </c>
      <c r="E12" s="106">
        <v>70</v>
      </c>
      <c r="F12" s="96" t="str">
        <f>VLOOKUP(E12,VIP!$A$2:$O11567,2,0)</f>
        <v>DRBR070</v>
      </c>
      <c r="G12" s="96" t="str">
        <f>VLOOKUP(E12,'LISTADO ATM'!$A$2:$B$899,2,0)</f>
        <v xml:space="preserve">ATM Autoservicio Plaza Lama Zona Oriental </v>
      </c>
      <c r="H12" s="96" t="str">
        <f>VLOOKUP(E12,VIP!$A$2:$O16488,7,FALSE)</f>
        <v>Si</v>
      </c>
      <c r="I12" s="96" t="str">
        <f>VLOOKUP(E12,VIP!$A$2:$O8453,8,FALSE)</f>
        <v>Si</v>
      </c>
      <c r="J12" s="96" t="str">
        <f>VLOOKUP(E12,VIP!$A$2:$O8403,8,FALSE)</f>
        <v>Si</v>
      </c>
      <c r="K12" s="96" t="str">
        <f>VLOOKUP(E12,VIP!$A$2:$O11977,6,0)</f>
        <v>NO</v>
      </c>
      <c r="L12" s="98" t="s">
        <v>2228</v>
      </c>
      <c r="M12" s="99" t="s">
        <v>2469</v>
      </c>
      <c r="N12" s="100" t="s">
        <v>2476</v>
      </c>
      <c r="O12" s="96" t="s">
        <v>2478</v>
      </c>
      <c r="P12" s="101"/>
      <c r="Q12" s="99" t="s">
        <v>2228</v>
      </c>
    </row>
    <row r="13" spans="1:17" ht="18" x14ac:dyDescent="0.25">
      <c r="A13" s="96" t="str">
        <f>VLOOKUP(E13,'LISTADO ATM'!$A$2:$C$900,3,0)</f>
        <v>DISTRITO NACIONAL</v>
      </c>
      <c r="B13" s="113">
        <v>335806186</v>
      </c>
      <c r="C13" s="97">
        <v>44256.333252314813</v>
      </c>
      <c r="D13" s="96" t="s">
        <v>2189</v>
      </c>
      <c r="E13" s="106">
        <v>239</v>
      </c>
      <c r="F13" s="96" t="str">
        <f>VLOOKUP(E13,VIP!$A$2:$O11571,2,0)</f>
        <v>DRBR239</v>
      </c>
      <c r="G13" s="96" t="str">
        <f>VLOOKUP(E13,'LISTADO ATM'!$A$2:$B$899,2,0)</f>
        <v xml:space="preserve">ATM Autobanco Charles de Gaulle </v>
      </c>
      <c r="H13" s="96" t="str">
        <f>VLOOKUP(E13,VIP!$A$2:$O16492,7,FALSE)</f>
        <v>Si</v>
      </c>
      <c r="I13" s="96" t="str">
        <f>VLOOKUP(E13,VIP!$A$2:$O8457,8,FALSE)</f>
        <v>Si</v>
      </c>
      <c r="J13" s="96" t="str">
        <f>VLOOKUP(E13,VIP!$A$2:$O8407,8,FALSE)</f>
        <v>Si</v>
      </c>
      <c r="K13" s="96" t="str">
        <f>VLOOKUP(E13,VIP!$A$2:$O11981,6,0)</f>
        <v>SI</v>
      </c>
      <c r="L13" s="98" t="s">
        <v>2228</v>
      </c>
      <c r="M13" s="99" t="s">
        <v>2469</v>
      </c>
      <c r="N13" s="100" t="s">
        <v>2476</v>
      </c>
      <c r="O13" s="96" t="s">
        <v>2478</v>
      </c>
      <c r="P13" s="101"/>
      <c r="Q13" s="99" t="s">
        <v>2228</v>
      </c>
    </row>
    <row r="14" spans="1:17" ht="18" x14ac:dyDescent="0.25">
      <c r="A14" s="96" t="str">
        <f>VLOOKUP(E14,'LISTADO ATM'!$A$2:$C$900,3,0)</f>
        <v>DISTRITO NACIONAL</v>
      </c>
      <c r="B14" s="113">
        <v>335806206</v>
      </c>
      <c r="C14" s="97">
        <v>44256.336527777778</v>
      </c>
      <c r="D14" s="96" t="s">
        <v>2189</v>
      </c>
      <c r="E14" s="106">
        <v>487</v>
      </c>
      <c r="F14" s="96" t="str">
        <f>VLOOKUP(E14,VIP!$A$2:$O11586,2,0)</f>
        <v>DRBR487</v>
      </c>
      <c r="G14" s="96" t="str">
        <f>VLOOKUP(E14,'LISTADO ATM'!$A$2:$B$899,2,0)</f>
        <v xml:space="preserve">ATM Olé Hainamosa </v>
      </c>
      <c r="H14" s="96" t="str">
        <f>VLOOKUP(E14,VIP!$A$2:$O16507,7,FALSE)</f>
        <v>Si</v>
      </c>
      <c r="I14" s="96" t="str">
        <f>VLOOKUP(E14,VIP!$A$2:$O8472,8,FALSE)</f>
        <v>Si</v>
      </c>
      <c r="J14" s="96" t="str">
        <f>VLOOKUP(E14,VIP!$A$2:$O8422,8,FALSE)</f>
        <v>Si</v>
      </c>
      <c r="K14" s="96" t="str">
        <f>VLOOKUP(E14,VIP!$A$2:$O11996,6,0)</f>
        <v>SI</v>
      </c>
      <c r="L14" s="98" t="s">
        <v>2228</v>
      </c>
      <c r="M14" s="99" t="s">
        <v>2469</v>
      </c>
      <c r="N14" s="100" t="s">
        <v>2476</v>
      </c>
      <c r="O14" s="96" t="s">
        <v>2478</v>
      </c>
      <c r="P14" s="101"/>
      <c r="Q14" s="99" t="s">
        <v>2228</v>
      </c>
    </row>
    <row r="15" spans="1:17" ht="18" x14ac:dyDescent="0.25">
      <c r="A15" s="96" t="str">
        <f>VLOOKUP(E15,'LISTADO ATM'!$A$2:$C$900,3,0)</f>
        <v>DISTRITO NACIONAL</v>
      </c>
      <c r="B15" s="113">
        <v>335807561</v>
      </c>
      <c r="C15" s="97">
        <v>44256.640011574076</v>
      </c>
      <c r="D15" s="96" t="s">
        <v>2189</v>
      </c>
      <c r="E15" s="106">
        <v>34</v>
      </c>
      <c r="F15" s="96" t="str">
        <f>VLOOKUP(E15,VIP!$A$2:$O11627,2,0)</f>
        <v>DRBR034</v>
      </c>
      <c r="G15" s="96" t="str">
        <f>VLOOKUP(E15,'LISTADO ATM'!$A$2:$B$899,2,0)</f>
        <v xml:space="preserve">ATM Plaza de la Salud </v>
      </c>
      <c r="H15" s="96" t="str">
        <f>VLOOKUP(E15,VIP!$A$2:$O16548,7,FALSE)</f>
        <v>Si</v>
      </c>
      <c r="I15" s="96" t="str">
        <f>VLOOKUP(E15,VIP!$A$2:$O8513,8,FALSE)</f>
        <v>Si</v>
      </c>
      <c r="J15" s="96" t="str">
        <f>VLOOKUP(E15,VIP!$A$2:$O8463,8,FALSE)</f>
        <v>Si</v>
      </c>
      <c r="K15" s="96" t="str">
        <f>VLOOKUP(E15,VIP!$A$2:$O12037,6,0)</f>
        <v>NO</v>
      </c>
      <c r="L15" s="98" t="s">
        <v>2228</v>
      </c>
      <c r="M15" s="99" t="s">
        <v>2469</v>
      </c>
      <c r="N15" s="100" t="s">
        <v>2476</v>
      </c>
      <c r="O15" s="96" t="s">
        <v>2478</v>
      </c>
      <c r="P15" s="101"/>
      <c r="Q15" s="99" t="s">
        <v>2228</v>
      </c>
    </row>
    <row r="16" spans="1:17" ht="18" x14ac:dyDescent="0.25">
      <c r="A16" s="96" t="str">
        <f>VLOOKUP(E16,'LISTADO ATM'!$A$2:$C$900,3,0)</f>
        <v>ESTE</v>
      </c>
      <c r="B16" s="113">
        <v>335807783</v>
      </c>
      <c r="C16" s="97">
        <v>44256.715891203705</v>
      </c>
      <c r="D16" s="96" t="s">
        <v>2189</v>
      </c>
      <c r="E16" s="106">
        <v>268</v>
      </c>
      <c r="F16" s="96" t="str">
        <f>VLOOKUP(E16,VIP!$A$2:$O11651,2,0)</f>
        <v>DRBR268</v>
      </c>
      <c r="G16" s="96" t="str">
        <f>VLOOKUP(E16,'LISTADO ATM'!$A$2:$B$899,2,0)</f>
        <v xml:space="preserve">ATM Autobanco La Altagracia (Higuey) </v>
      </c>
      <c r="H16" s="96" t="str">
        <f>VLOOKUP(E16,VIP!$A$2:$O16572,7,FALSE)</f>
        <v>Si</v>
      </c>
      <c r="I16" s="96" t="str">
        <f>VLOOKUP(E16,VIP!$A$2:$O8537,8,FALSE)</f>
        <v>Si</v>
      </c>
      <c r="J16" s="96" t="str">
        <f>VLOOKUP(E16,VIP!$A$2:$O8487,8,FALSE)</f>
        <v>Si</v>
      </c>
      <c r="K16" s="96" t="str">
        <f>VLOOKUP(E16,VIP!$A$2:$O12061,6,0)</f>
        <v>NO</v>
      </c>
      <c r="L16" s="98" t="s">
        <v>2228</v>
      </c>
      <c r="M16" s="99" t="s">
        <v>2469</v>
      </c>
      <c r="N16" s="100" t="s">
        <v>2476</v>
      </c>
      <c r="O16" s="96" t="s">
        <v>2478</v>
      </c>
      <c r="P16" s="101"/>
      <c r="Q16" s="99" t="s">
        <v>2228</v>
      </c>
    </row>
    <row r="17" spans="1:17" ht="18" x14ac:dyDescent="0.25">
      <c r="A17" s="96" t="str">
        <f>VLOOKUP(E17,'LISTADO ATM'!$A$2:$C$900,3,0)</f>
        <v>NORTE</v>
      </c>
      <c r="B17" s="113">
        <v>335807795</v>
      </c>
      <c r="C17" s="97">
        <v>44256.7187037037</v>
      </c>
      <c r="D17" s="96" t="s">
        <v>2190</v>
      </c>
      <c r="E17" s="106">
        <v>496</v>
      </c>
      <c r="F17" s="96" t="str">
        <f>VLOOKUP(E17,VIP!$A$2:$O11647,2,0)</f>
        <v>DRBR496</v>
      </c>
      <c r="G17" s="96" t="str">
        <f>VLOOKUP(E17,'LISTADO ATM'!$A$2:$B$899,2,0)</f>
        <v xml:space="preserve">ATM Multicentro La Sirena Bonao </v>
      </c>
      <c r="H17" s="96" t="str">
        <f>VLOOKUP(E17,VIP!$A$2:$O16568,7,FALSE)</f>
        <v>Si</v>
      </c>
      <c r="I17" s="96" t="str">
        <f>VLOOKUP(E17,VIP!$A$2:$O8533,8,FALSE)</f>
        <v>Si</v>
      </c>
      <c r="J17" s="96" t="str">
        <f>VLOOKUP(E17,VIP!$A$2:$O8483,8,FALSE)</f>
        <v>Si</v>
      </c>
      <c r="K17" s="96" t="str">
        <f>VLOOKUP(E17,VIP!$A$2:$O12057,6,0)</f>
        <v>NO</v>
      </c>
      <c r="L17" s="98" t="s">
        <v>2228</v>
      </c>
      <c r="M17" s="99" t="s">
        <v>2469</v>
      </c>
      <c r="N17" s="100" t="s">
        <v>2476</v>
      </c>
      <c r="O17" s="96" t="s">
        <v>2497</v>
      </c>
      <c r="P17" s="101"/>
      <c r="Q17" s="99" t="s">
        <v>2228</v>
      </c>
    </row>
    <row r="18" spans="1:17" ht="18" x14ac:dyDescent="0.25">
      <c r="A18" s="96" t="str">
        <f>VLOOKUP(E18,'LISTADO ATM'!$A$2:$C$900,3,0)</f>
        <v>DISTRITO NACIONAL</v>
      </c>
      <c r="B18" s="113">
        <v>335807923</v>
      </c>
      <c r="C18" s="97">
        <v>44257.024444444447</v>
      </c>
      <c r="D18" s="96" t="s">
        <v>2472</v>
      </c>
      <c r="E18" s="106">
        <v>688</v>
      </c>
      <c r="F18" s="96" t="str">
        <f>VLOOKUP(E18,VIP!$A$2:$O11522,2,0)</f>
        <v>DRBR688</v>
      </c>
      <c r="G18" s="96" t="str">
        <f>VLOOKUP(E18,'LISTADO ATM'!$A$2:$B$899,2,0)</f>
        <v>ATM Innova Centro Ave. Kennedy</v>
      </c>
      <c r="H18" s="96" t="str">
        <f>VLOOKUP(E18,VIP!$A$2:$O16443,7,FALSE)</f>
        <v>Si</v>
      </c>
      <c r="I18" s="96" t="str">
        <f>VLOOKUP(E18,VIP!$A$2:$O8408,8,FALSE)</f>
        <v>Si</v>
      </c>
      <c r="J18" s="96" t="str">
        <f>VLOOKUP(E18,VIP!$A$2:$O8358,8,FALSE)</f>
        <v>Si</v>
      </c>
      <c r="K18" s="96" t="str">
        <f>VLOOKUP(E18,VIP!$A$2:$O11932,6,0)</f>
        <v>NO</v>
      </c>
      <c r="L18" s="98" t="s">
        <v>2462</v>
      </c>
      <c r="M18" s="99" t="s">
        <v>2469</v>
      </c>
      <c r="N18" s="100" t="s">
        <v>2476</v>
      </c>
      <c r="O18" s="96" t="s">
        <v>2477</v>
      </c>
      <c r="P18" s="101"/>
      <c r="Q18" s="99" t="s">
        <v>2462</v>
      </c>
    </row>
    <row r="19" spans="1:17" ht="18" x14ac:dyDescent="0.25">
      <c r="A19" s="96" t="str">
        <f>VLOOKUP(E19,'LISTADO ATM'!$A$2:$C$900,3,0)</f>
        <v>DISTRITO NACIONAL</v>
      </c>
      <c r="B19" s="113">
        <v>335807929</v>
      </c>
      <c r="C19" s="97">
        <v>44257.049224537041</v>
      </c>
      <c r="D19" s="96" t="s">
        <v>2472</v>
      </c>
      <c r="E19" s="106">
        <v>369</v>
      </c>
      <c r="F19" s="96" t="e">
        <f>VLOOKUP(E19,VIP!$A$2:$O11516,2,0)</f>
        <v>#N/A</v>
      </c>
      <c r="G19" s="96" t="str">
        <f>VLOOKUP(E19,'LISTADO ATM'!$A$2:$B$899,2,0)</f>
        <v>ATM Plaza Lama Aut. Duarte</v>
      </c>
      <c r="H19" s="96" t="e">
        <f>VLOOKUP(E19,VIP!$A$2:$O16437,7,FALSE)</f>
        <v>#N/A</v>
      </c>
      <c r="I19" s="96" t="e">
        <f>VLOOKUP(E19,VIP!$A$2:$O8402,8,FALSE)</f>
        <v>#N/A</v>
      </c>
      <c r="J19" s="96" t="e">
        <f>VLOOKUP(E19,VIP!$A$2:$O8352,8,FALSE)</f>
        <v>#N/A</v>
      </c>
      <c r="K19" s="96" t="e">
        <f>VLOOKUP(E19,VIP!$A$2:$O11926,6,0)</f>
        <v>#N/A</v>
      </c>
      <c r="L19" s="98" t="s">
        <v>2430</v>
      </c>
      <c r="M19" s="99" t="s">
        <v>2469</v>
      </c>
      <c r="N19" s="100" t="s">
        <v>2476</v>
      </c>
      <c r="O19" s="96" t="s">
        <v>2477</v>
      </c>
      <c r="P19" s="101"/>
      <c r="Q19" s="99" t="s">
        <v>2430</v>
      </c>
    </row>
    <row r="20" spans="1:17" ht="18" x14ac:dyDescent="0.25">
      <c r="A20" s="96" t="str">
        <f>VLOOKUP(E20,'LISTADO ATM'!$A$2:$C$900,3,0)</f>
        <v>DISTRITO NACIONAL</v>
      </c>
      <c r="B20" s="113">
        <v>335807935</v>
      </c>
      <c r="C20" s="97">
        <v>44257.068958333337</v>
      </c>
      <c r="D20" s="96" t="s">
        <v>2472</v>
      </c>
      <c r="E20" s="106">
        <v>671</v>
      </c>
      <c r="F20" s="96" t="str">
        <f>VLOOKUP(E20,VIP!$A$2:$O11510,2,0)</f>
        <v>DRBR671</v>
      </c>
      <c r="G20" s="96" t="str">
        <f>VLOOKUP(E20,'LISTADO ATM'!$A$2:$B$899,2,0)</f>
        <v>ATM Ayuntamiento Sto. Dgo. Norte</v>
      </c>
      <c r="H20" s="96" t="str">
        <f>VLOOKUP(E20,VIP!$A$2:$O16431,7,FALSE)</f>
        <v>Si</v>
      </c>
      <c r="I20" s="96" t="str">
        <f>VLOOKUP(E20,VIP!$A$2:$O8396,8,FALSE)</f>
        <v>Si</v>
      </c>
      <c r="J20" s="96" t="str">
        <f>VLOOKUP(E20,VIP!$A$2:$O8346,8,FALSE)</f>
        <v>Si</v>
      </c>
      <c r="K20" s="96" t="str">
        <f>VLOOKUP(E20,VIP!$A$2:$O11920,6,0)</f>
        <v>NO</v>
      </c>
      <c r="L20" s="98" t="s">
        <v>2430</v>
      </c>
      <c r="M20" s="99" t="s">
        <v>2469</v>
      </c>
      <c r="N20" s="100" t="s">
        <v>2476</v>
      </c>
      <c r="O20" s="96" t="s">
        <v>2477</v>
      </c>
      <c r="P20" s="101"/>
      <c r="Q20" s="99" t="s">
        <v>2430</v>
      </c>
    </row>
    <row r="21" spans="1:17" ht="18" x14ac:dyDescent="0.25">
      <c r="A21" s="96" t="str">
        <f>VLOOKUP(E21,'LISTADO ATM'!$A$2:$C$900,3,0)</f>
        <v>DISTRITO NACIONAL</v>
      </c>
      <c r="B21" s="113">
        <v>335807938</v>
      </c>
      <c r="C21" s="97">
        <v>44257.072465277779</v>
      </c>
      <c r="D21" s="96" t="s">
        <v>2472</v>
      </c>
      <c r="E21" s="106">
        <v>801</v>
      </c>
      <c r="F21" s="96" t="str">
        <f>VLOOKUP(E21,VIP!$A$2:$O11508,2,0)</f>
        <v>DRBR801</v>
      </c>
      <c r="G21" s="96" t="str">
        <f>VLOOKUP(E21,'LISTADO ATM'!$A$2:$B$899,2,0)</f>
        <v xml:space="preserve">ATM Galería 360 Food Court </v>
      </c>
      <c r="H21" s="96" t="str">
        <f>VLOOKUP(E21,VIP!$A$2:$O16429,7,FALSE)</f>
        <v>Si</v>
      </c>
      <c r="I21" s="96" t="str">
        <f>VLOOKUP(E21,VIP!$A$2:$O8394,8,FALSE)</f>
        <v>Si</v>
      </c>
      <c r="J21" s="96" t="str">
        <f>VLOOKUP(E21,VIP!$A$2:$O8344,8,FALSE)</f>
        <v>Si</v>
      </c>
      <c r="K21" s="96" t="str">
        <f>VLOOKUP(E21,VIP!$A$2:$O11918,6,0)</f>
        <v>SI</v>
      </c>
      <c r="L21" s="98" t="s">
        <v>2462</v>
      </c>
      <c r="M21" s="99" t="s">
        <v>2469</v>
      </c>
      <c r="N21" s="100" t="s">
        <v>2476</v>
      </c>
      <c r="O21" s="96" t="s">
        <v>2477</v>
      </c>
      <c r="P21" s="101"/>
      <c r="Q21" s="99" t="s">
        <v>2462</v>
      </c>
    </row>
    <row r="22" spans="1:17" ht="18" x14ac:dyDescent="0.25">
      <c r="A22" s="96" t="str">
        <f>VLOOKUP(E22,'LISTADO ATM'!$A$2:$C$900,3,0)</f>
        <v>DISTRITO NACIONAL</v>
      </c>
      <c r="B22" s="113">
        <v>335807940</v>
      </c>
      <c r="C22" s="97">
        <v>44257.081006944441</v>
      </c>
      <c r="D22" s="96" t="s">
        <v>2472</v>
      </c>
      <c r="E22" s="106">
        <v>570</v>
      </c>
      <c r="F22" s="96" t="str">
        <f>VLOOKUP(E22,VIP!$A$2:$O11506,2,0)</f>
        <v>DRBR478</v>
      </c>
      <c r="G22" s="96" t="str">
        <f>VLOOKUP(E22,'LISTADO ATM'!$A$2:$B$899,2,0)</f>
        <v xml:space="preserve">ATM S/M Liverpool Villa Mella </v>
      </c>
      <c r="H22" s="96" t="str">
        <f>VLOOKUP(E22,VIP!$A$2:$O16427,7,FALSE)</f>
        <v>Si</v>
      </c>
      <c r="I22" s="96" t="str">
        <f>VLOOKUP(E22,VIP!$A$2:$O8392,8,FALSE)</f>
        <v>Si</v>
      </c>
      <c r="J22" s="96" t="str">
        <f>VLOOKUP(E22,VIP!$A$2:$O8342,8,FALSE)</f>
        <v>Si</v>
      </c>
      <c r="K22" s="96" t="str">
        <f>VLOOKUP(E22,VIP!$A$2:$O11916,6,0)</f>
        <v>NO</v>
      </c>
      <c r="L22" s="98" t="s">
        <v>2462</v>
      </c>
      <c r="M22" s="99" t="s">
        <v>2469</v>
      </c>
      <c r="N22" s="100" t="s">
        <v>2476</v>
      </c>
      <c r="O22" s="96" t="s">
        <v>2477</v>
      </c>
      <c r="P22" s="101"/>
      <c r="Q22" s="99" t="s">
        <v>2462</v>
      </c>
    </row>
    <row r="23" spans="1:17" ht="18" x14ac:dyDescent="0.25">
      <c r="A23" s="96" t="str">
        <f>VLOOKUP(E23,'LISTADO ATM'!$A$2:$C$900,3,0)</f>
        <v>DISTRITO NACIONAL</v>
      </c>
      <c r="B23" s="113">
        <v>335807946</v>
      </c>
      <c r="C23" s="97">
        <v>44257.180555555555</v>
      </c>
      <c r="D23" s="96" t="s">
        <v>2472</v>
      </c>
      <c r="E23" s="106">
        <v>696</v>
      </c>
      <c r="F23" s="96" t="str">
        <f>VLOOKUP(E23,VIP!$A$2:$O11684,2,0)</f>
        <v>DRBR696</v>
      </c>
      <c r="G23" s="96" t="str">
        <f>VLOOKUP(E23,'LISTADO ATM'!$A$2:$B$899,2,0)</f>
        <v>ATM Olé Jacobo Majluta</v>
      </c>
      <c r="H23" s="96" t="str">
        <f>VLOOKUP(E23,VIP!$A$2:$O16605,7,FALSE)</f>
        <v>Si</v>
      </c>
      <c r="I23" s="96" t="str">
        <f>VLOOKUP(E23,VIP!$A$2:$O8570,8,FALSE)</f>
        <v>Si</v>
      </c>
      <c r="J23" s="96" t="str">
        <f>VLOOKUP(E23,VIP!$A$2:$O8520,8,FALSE)</f>
        <v>Si</v>
      </c>
      <c r="K23" s="96" t="str">
        <f>VLOOKUP(E23,VIP!$A$2:$O12094,6,0)</f>
        <v>NO</v>
      </c>
      <c r="L23" s="98" t="s">
        <v>2430</v>
      </c>
      <c r="M23" s="99" t="s">
        <v>2469</v>
      </c>
      <c r="N23" s="100" t="s">
        <v>2476</v>
      </c>
      <c r="O23" s="96" t="s">
        <v>2477</v>
      </c>
      <c r="P23" s="101"/>
      <c r="Q23" s="99" t="s">
        <v>2430</v>
      </c>
    </row>
    <row r="24" spans="1:17" ht="18" x14ac:dyDescent="0.25">
      <c r="A24" s="96" t="str">
        <f>VLOOKUP(E24,'LISTADO ATM'!$A$2:$C$900,3,0)</f>
        <v>ESTE</v>
      </c>
      <c r="B24" s="113">
        <v>335807961</v>
      </c>
      <c r="C24" s="97">
        <v>44257.317777777775</v>
      </c>
      <c r="D24" s="96" t="s">
        <v>2487</v>
      </c>
      <c r="E24" s="106">
        <v>651</v>
      </c>
      <c r="F24" s="96" t="str">
        <f>VLOOKUP(E24,VIP!$A$2:$O11693,2,0)</f>
        <v>DRBR651</v>
      </c>
      <c r="G24" s="96" t="str">
        <f>VLOOKUP(E24,'LISTADO ATM'!$A$2:$B$899,2,0)</f>
        <v>ATM Eco Petroleo Romana</v>
      </c>
      <c r="H24" s="96" t="str">
        <f>VLOOKUP(E24,VIP!$A$2:$O16614,7,FALSE)</f>
        <v>Si</v>
      </c>
      <c r="I24" s="96" t="str">
        <f>VLOOKUP(E24,VIP!$A$2:$O8579,8,FALSE)</f>
        <v>Si</v>
      </c>
      <c r="J24" s="96" t="str">
        <f>VLOOKUP(E24,VIP!$A$2:$O8529,8,FALSE)</f>
        <v>Si</v>
      </c>
      <c r="K24" s="96" t="str">
        <f>VLOOKUP(E24,VIP!$A$2:$O12103,6,0)</f>
        <v>NO</v>
      </c>
      <c r="L24" s="98" t="s">
        <v>2430</v>
      </c>
      <c r="M24" s="99" t="s">
        <v>2469</v>
      </c>
      <c r="N24" s="100" t="s">
        <v>2476</v>
      </c>
      <c r="O24" s="96" t="s">
        <v>2490</v>
      </c>
      <c r="P24" s="101"/>
      <c r="Q24" s="99" t="s">
        <v>2430</v>
      </c>
    </row>
    <row r="25" spans="1:17" ht="18" x14ac:dyDescent="0.25">
      <c r="A25" s="96" t="str">
        <f>VLOOKUP(E25,'LISTADO ATM'!$A$2:$C$900,3,0)</f>
        <v>DISTRITO NACIONAL</v>
      </c>
      <c r="B25" s="113">
        <v>335807969</v>
      </c>
      <c r="C25" s="97">
        <v>44257.320868055554</v>
      </c>
      <c r="D25" s="96" t="s">
        <v>2189</v>
      </c>
      <c r="E25" s="106">
        <v>955</v>
      </c>
      <c r="F25" s="96" t="str">
        <f>VLOOKUP(E25,VIP!$A$2:$O11691,2,0)</f>
        <v>DRBR955</v>
      </c>
      <c r="G25" s="96" t="str">
        <f>VLOOKUP(E25,'LISTADO ATM'!$A$2:$B$899,2,0)</f>
        <v xml:space="preserve">ATM Oficina Americana Independencia II </v>
      </c>
      <c r="H25" s="96" t="str">
        <f>VLOOKUP(E25,VIP!$A$2:$O16612,7,FALSE)</f>
        <v>Si</v>
      </c>
      <c r="I25" s="96" t="str">
        <f>VLOOKUP(E25,VIP!$A$2:$O8577,8,FALSE)</f>
        <v>Si</v>
      </c>
      <c r="J25" s="96" t="str">
        <f>VLOOKUP(E25,VIP!$A$2:$O8527,8,FALSE)</f>
        <v>Si</v>
      </c>
      <c r="K25" s="96" t="str">
        <f>VLOOKUP(E25,VIP!$A$2:$O12101,6,0)</f>
        <v>NO</v>
      </c>
      <c r="L25" s="98" t="s">
        <v>2228</v>
      </c>
      <c r="M25" s="167" t="s">
        <v>2520</v>
      </c>
      <c r="N25" s="100" t="s">
        <v>2476</v>
      </c>
      <c r="O25" s="96" t="s">
        <v>2478</v>
      </c>
      <c r="P25" s="101"/>
      <c r="Q25" s="167">
        <v>44258.436516203707</v>
      </c>
    </row>
    <row r="26" spans="1:17" ht="18" x14ac:dyDescent="0.25">
      <c r="A26" s="96" t="str">
        <f>VLOOKUP(E26,'LISTADO ATM'!$A$2:$C$900,3,0)</f>
        <v>DISTRITO NACIONAL</v>
      </c>
      <c r="B26" s="113">
        <v>335808271</v>
      </c>
      <c r="C26" s="97">
        <v>44257.382280092592</v>
      </c>
      <c r="D26" s="96" t="s">
        <v>2472</v>
      </c>
      <c r="E26" s="106">
        <v>422</v>
      </c>
      <c r="F26" s="96" t="str">
        <f>VLOOKUP(E26,VIP!$A$2:$O11700,2,0)</f>
        <v>DRBR422</v>
      </c>
      <c r="G26" s="96" t="str">
        <f>VLOOKUP(E26,'LISTADO ATM'!$A$2:$B$899,2,0)</f>
        <v xml:space="preserve">ATM Olé Manoguayabo </v>
      </c>
      <c r="H26" s="96" t="str">
        <f>VLOOKUP(E26,VIP!$A$2:$O16621,7,FALSE)</f>
        <v>Si</v>
      </c>
      <c r="I26" s="96" t="str">
        <f>VLOOKUP(E26,VIP!$A$2:$O8586,8,FALSE)</f>
        <v>Si</v>
      </c>
      <c r="J26" s="96" t="str">
        <f>VLOOKUP(E26,VIP!$A$2:$O8536,8,FALSE)</f>
        <v>Si</v>
      </c>
      <c r="K26" s="96" t="str">
        <f>VLOOKUP(E26,VIP!$A$2:$O12110,6,0)</f>
        <v>NO</v>
      </c>
      <c r="L26" s="98" t="s">
        <v>2430</v>
      </c>
      <c r="M26" s="99" t="s">
        <v>2469</v>
      </c>
      <c r="N26" s="100" t="s">
        <v>2476</v>
      </c>
      <c r="O26" s="96" t="s">
        <v>2477</v>
      </c>
      <c r="P26" s="101"/>
      <c r="Q26" s="99" t="s">
        <v>2430</v>
      </c>
    </row>
    <row r="27" spans="1:17" ht="18" x14ac:dyDescent="0.25">
      <c r="A27" s="96" t="str">
        <f>VLOOKUP(E27,'LISTADO ATM'!$A$2:$C$900,3,0)</f>
        <v>NORTE</v>
      </c>
      <c r="B27" s="113">
        <v>335808315</v>
      </c>
      <c r="C27" s="97">
        <v>44257.39334490741</v>
      </c>
      <c r="D27" s="96" t="s">
        <v>2500</v>
      </c>
      <c r="E27" s="106">
        <v>463</v>
      </c>
      <c r="F27" s="96" t="str">
        <f>VLOOKUP(E27,VIP!$A$2:$O11699,2,0)</f>
        <v>DRBR463</v>
      </c>
      <c r="G27" s="96" t="str">
        <f>VLOOKUP(E27,'LISTADO ATM'!$A$2:$B$899,2,0)</f>
        <v xml:space="preserve">ATM La Sirena El Embrujo </v>
      </c>
      <c r="H27" s="96" t="str">
        <f>VLOOKUP(E27,VIP!$A$2:$O16620,7,FALSE)</f>
        <v>Si</v>
      </c>
      <c r="I27" s="96" t="str">
        <f>VLOOKUP(E27,VIP!$A$2:$O8585,8,FALSE)</f>
        <v>Si</v>
      </c>
      <c r="J27" s="96" t="str">
        <f>VLOOKUP(E27,VIP!$A$2:$O8535,8,FALSE)</f>
        <v>Si</v>
      </c>
      <c r="K27" s="96" t="str">
        <f>VLOOKUP(E27,VIP!$A$2:$O12109,6,0)</f>
        <v>NO</v>
      </c>
      <c r="L27" s="98" t="s">
        <v>2462</v>
      </c>
      <c r="M27" s="167" t="s">
        <v>2520</v>
      </c>
      <c r="N27" s="100" t="s">
        <v>2476</v>
      </c>
      <c r="O27" s="96" t="s">
        <v>2501</v>
      </c>
      <c r="P27" s="101"/>
      <c r="Q27" s="99" t="s">
        <v>2462</v>
      </c>
    </row>
    <row r="28" spans="1:17" ht="18" x14ac:dyDescent="0.25">
      <c r="A28" s="96" t="str">
        <f>VLOOKUP(E28,'LISTADO ATM'!$A$2:$C$900,3,0)</f>
        <v>NORTE</v>
      </c>
      <c r="B28" s="113">
        <v>335808345</v>
      </c>
      <c r="C28" s="97">
        <v>44257.399861111109</v>
      </c>
      <c r="D28" s="96" t="s">
        <v>2487</v>
      </c>
      <c r="E28" s="106">
        <v>283</v>
      </c>
      <c r="F28" s="96" t="str">
        <f>VLOOKUP(E28,VIP!$A$2:$O11695,2,0)</f>
        <v>DRBR283</v>
      </c>
      <c r="G28" s="96" t="str">
        <f>VLOOKUP(E28,'LISTADO ATM'!$A$2:$B$899,2,0)</f>
        <v xml:space="preserve">ATM Oficina Nibaje </v>
      </c>
      <c r="H28" s="96" t="str">
        <f>VLOOKUP(E28,VIP!$A$2:$O16616,7,FALSE)</f>
        <v>Si</v>
      </c>
      <c r="I28" s="96" t="str">
        <f>VLOOKUP(E28,VIP!$A$2:$O8581,8,FALSE)</f>
        <v>Si</v>
      </c>
      <c r="J28" s="96" t="str">
        <f>VLOOKUP(E28,VIP!$A$2:$O8531,8,FALSE)</f>
        <v>Si</v>
      </c>
      <c r="K28" s="96" t="str">
        <f>VLOOKUP(E28,VIP!$A$2:$O12105,6,0)</f>
        <v>NO</v>
      </c>
      <c r="L28" s="98" t="s">
        <v>2430</v>
      </c>
      <c r="M28" s="167" t="s">
        <v>2520</v>
      </c>
      <c r="N28" s="100" t="s">
        <v>2476</v>
      </c>
      <c r="O28" s="96" t="s">
        <v>2490</v>
      </c>
      <c r="P28" s="101"/>
      <c r="Q28" s="99" t="s">
        <v>2430</v>
      </c>
    </row>
    <row r="29" spans="1:17" ht="18" x14ac:dyDescent="0.25">
      <c r="A29" s="96" t="str">
        <f>VLOOKUP(E29,'LISTADO ATM'!$A$2:$C$900,3,0)</f>
        <v>DISTRITO NACIONAL</v>
      </c>
      <c r="B29" s="113">
        <v>335808364</v>
      </c>
      <c r="C29" s="97">
        <v>44257.403807870367</v>
      </c>
      <c r="D29" s="96" t="s">
        <v>2189</v>
      </c>
      <c r="E29" s="106">
        <v>113</v>
      </c>
      <c r="F29" s="96" t="str">
        <f>VLOOKUP(E29,VIP!$A$2:$O11693,2,0)</f>
        <v>DRBR113</v>
      </c>
      <c r="G29" s="96" t="str">
        <f>VLOOKUP(E29,'LISTADO ATM'!$A$2:$B$899,2,0)</f>
        <v xml:space="preserve">ATM Autoservicio Atalaya del Mar </v>
      </c>
      <c r="H29" s="96" t="str">
        <f>VLOOKUP(E29,VIP!$A$2:$O16614,7,FALSE)</f>
        <v>Si</v>
      </c>
      <c r="I29" s="96" t="str">
        <f>VLOOKUP(E29,VIP!$A$2:$O8579,8,FALSE)</f>
        <v>No</v>
      </c>
      <c r="J29" s="96" t="str">
        <f>VLOOKUP(E29,VIP!$A$2:$O8529,8,FALSE)</f>
        <v>No</v>
      </c>
      <c r="K29" s="96" t="str">
        <f>VLOOKUP(E29,VIP!$A$2:$O12103,6,0)</f>
        <v>NO</v>
      </c>
      <c r="L29" s="98" t="s">
        <v>2228</v>
      </c>
      <c r="M29" s="99" t="s">
        <v>2469</v>
      </c>
      <c r="N29" s="100" t="s">
        <v>2476</v>
      </c>
      <c r="O29" s="96" t="s">
        <v>2478</v>
      </c>
      <c r="P29" s="101"/>
      <c r="Q29" s="99" t="s">
        <v>2228</v>
      </c>
    </row>
    <row r="30" spans="1:17" ht="18" x14ac:dyDescent="0.25">
      <c r="A30" s="96" t="str">
        <f>VLOOKUP(E30,'LISTADO ATM'!$A$2:$C$900,3,0)</f>
        <v>DISTRITO NACIONAL</v>
      </c>
      <c r="B30" s="113">
        <v>335808379</v>
      </c>
      <c r="C30" s="97">
        <v>44257.408206018517</v>
      </c>
      <c r="D30" s="96" t="s">
        <v>2472</v>
      </c>
      <c r="E30" s="106">
        <v>212</v>
      </c>
      <c r="F30" s="96" t="str">
        <f>VLOOKUP(E30,VIP!$A$2:$O11689,2,0)</f>
        <v>DRBR212</v>
      </c>
      <c r="G30" s="96" t="str">
        <f>VLOOKUP(E30,'LISTADO ATM'!$A$2:$B$899,2,0)</f>
        <v>ATM Universidad Nacional Evangélica (Santo Domingo)</v>
      </c>
      <c r="H30" s="96" t="str">
        <f>VLOOKUP(E30,VIP!$A$2:$O16610,7,FALSE)</f>
        <v>Si</v>
      </c>
      <c r="I30" s="96" t="str">
        <f>VLOOKUP(E30,VIP!$A$2:$O8575,8,FALSE)</f>
        <v>No</v>
      </c>
      <c r="J30" s="96" t="str">
        <f>VLOOKUP(E30,VIP!$A$2:$O8525,8,FALSE)</f>
        <v>No</v>
      </c>
      <c r="K30" s="96" t="str">
        <f>VLOOKUP(E30,VIP!$A$2:$O12099,6,0)</f>
        <v>NO</v>
      </c>
      <c r="L30" s="98" t="s">
        <v>2430</v>
      </c>
      <c r="M30" s="99" t="s">
        <v>2469</v>
      </c>
      <c r="N30" s="100" t="s">
        <v>2476</v>
      </c>
      <c r="O30" s="96" t="s">
        <v>2477</v>
      </c>
      <c r="P30" s="101"/>
      <c r="Q30" s="99" t="s">
        <v>2430</v>
      </c>
    </row>
    <row r="31" spans="1:17" ht="18" x14ac:dyDescent="0.25">
      <c r="A31" s="96" t="str">
        <f>VLOOKUP(E31,'LISTADO ATM'!$A$2:$C$900,3,0)</f>
        <v>DISTRITO NACIONAL</v>
      </c>
      <c r="B31" s="113">
        <v>335808650</v>
      </c>
      <c r="C31" s="97">
        <v>44257.46770833333</v>
      </c>
      <c r="D31" s="96" t="s">
        <v>2189</v>
      </c>
      <c r="E31" s="106">
        <v>494</v>
      </c>
      <c r="F31" s="96" t="str">
        <f>VLOOKUP(E31,VIP!$A$2:$O11503,2,0)</f>
        <v>DRBR494</v>
      </c>
      <c r="G31" s="96" t="str">
        <f>VLOOKUP(E31,'LISTADO ATM'!$A$2:$B$899,2,0)</f>
        <v xml:space="preserve">ATM Oficina Blue Mall </v>
      </c>
      <c r="H31" s="96" t="str">
        <f>VLOOKUP(E31,VIP!$A$2:$O16424,7,FALSE)</f>
        <v>Si</v>
      </c>
      <c r="I31" s="96" t="str">
        <f>VLOOKUP(E31,VIP!$A$2:$O8389,8,FALSE)</f>
        <v>Si</v>
      </c>
      <c r="J31" s="96" t="str">
        <f>VLOOKUP(E31,VIP!$A$2:$O8339,8,FALSE)</f>
        <v>Si</v>
      </c>
      <c r="K31" s="96" t="str">
        <f>VLOOKUP(E31,VIP!$A$2:$O11913,6,0)</f>
        <v>SI</v>
      </c>
      <c r="L31" s="98" t="s">
        <v>2506</v>
      </c>
      <c r="M31" s="99" t="s">
        <v>2469</v>
      </c>
      <c r="N31" s="100" t="s">
        <v>2476</v>
      </c>
      <c r="O31" s="96" t="s">
        <v>2478</v>
      </c>
      <c r="P31" s="101"/>
      <c r="Q31" s="99" t="s">
        <v>2506</v>
      </c>
    </row>
    <row r="32" spans="1:17" ht="18" x14ac:dyDescent="0.25">
      <c r="A32" s="96" t="str">
        <f>VLOOKUP(E32,'LISTADO ATM'!$A$2:$C$900,3,0)</f>
        <v>DISTRITO NACIONAL</v>
      </c>
      <c r="B32" s="113">
        <v>335808851</v>
      </c>
      <c r="C32" s="97">
        <v>44257.533738425926</v>
      </c>
      <c r="D32" s="96" t="s">
        <v>2189</v>
      </c>
      <c r="E32" s="106">
        <v>461</v>
      </c>
      <c r="F32" s="96" t="str">
        <f>VLOOKUP(E32,VIP!$A$2:$O11509,2,0)</f>
        <v>DRBR461</v>
      </c>
      <c r="G32" s="96" t="str">
        <f>VLOOKUP(E32,'LISTADO ATM'!$A$2:$B$899,2,0)</f>
        <v xml:space="preserve">ATM Autobanco Sarasota I </v>
      </c>
      <c r="H32" s="96" t="str">
        <f>VLOOKUP(E32,VIP!$A$2:$O16430,7,FALSE)</f>
        <v>Si</v>
      </c>
      <c r="I32" s="96" t="str">
        <f>VLOOKUP(E32,VIP!$A$2:$O8395,8,FALSE)</f>
        <v>Si</v>
      </c>
      <c r="J32" s="96" t="str">
        <f>VLOOKUP(E32,VIP!$A$2:$O8345,8,FALSE)</f>
        <v>Si</v>
      </c>
      <c r="K32" s="96" t="str">
        <f>VLOOKUP(E32,VIP!$A$2:$O11919,6,0)</f>
        <v>SI</v>
      </c>
      <c r="L32" s="98" t="s">
        <v>2496</v>
      </c>
      <c r="M32" s="167" t="s">
        <v>2520</v>
      </c>
      <c r="N32" s="100" t="s">
        <v>2476</v>
      </c>
      <c r="O32" s="96" t="s">
        <v>2478</v>
      </c>
      <c r="P32" s="101"/>
      <c r="Q32" s="167">
        <v>44258.436516203707</v>
      </c>
    </row>
    <row r="33" spans="1:17" ht="18" x14ac:dyDescent="0.25">
      <c r="A33" s="96" t="str">
        <f>VLOOKUP(E33,'LISTADO ATM'!$A$2:$C$900,3,0)</f>
        <v>DISTRITO NACIONAL</v>
      </c>
      <c r="B33" s="113">
        <v>335808861</v>
      </c>
      <c r="C33" s="97">
        <v>44257.537245370368</v>
      </c>
      <c r="D33" s="96" t="s">
        <v>2487</v>
      </c>
      <c r="E33" s="106">
        <v>24</v>
      </c>
      <c r="F33" s="96" t="str">
        <f>VLOOKUP(E33,VIP!$A$2:$O11512,2,0)</f>
        <v>DRBR024</v>
      </c>
      <c r="G33" s="96" t="str">
        <f>VLOOKUP(E33,'LISTADO ATM'!$A$2:$B$899,2,0)</f>
        <v xml:space="preserve">ATM Oficina Eusebio Manzueta </v>
      </c>
      <c r="H33" s="96" t="str">
        <f>VLOOKUP(E33,VIP!$A$2:$O16433,7,FALSE)</f>
        <v>No</v>
      </c>
      <c r="I33" s="96" t="str">
        <f>VLOOKUP(E33,VIP!$A$2:$O8398,8,FALSE)</f>
        <v>No</v>
      </c>
      <c r="J33" s="96" t="str">
        <f>VLOOKUP(E33,VIP!$A$2:$O8348,8,FALSE)</f>
        <v>No</v>
      </c>
      <c r="K33" s="96" t="str">
        <f>VLOOKUP(E33,VIP!$A$2:$O11922,6,0)</f>
        <v>NO</v>
      </c>
      <c r="L33" s="98" t="s">
        <v>2430</v>
      </c>
      <c r="M33" s="99" t="s">
        <v>2469</v>
      </c>
      <c r="N33" s="100" t="s">
        <v>2476</v>
      </c>
      <c r="O33" s="96" t="s">
        <v>2490</v>
      </c>
      <c r="P33" s="101"/>
      <c r="Q33" s="99" t="s">
        <v>2430</v>
      </c>
    </row>
    <row r="34" spans="1:17" ht="18" x14ac:dyDescent="0.25">
      <c r="A34" s="96" t="str">
        <f>VLOOKUP(E34,'LISTADO ATM'!$A$2:$C$900,3,0)</f>
        <v>DISTRITO NACIONAL</v>
      </c>
      <c r="B34" s="113">
        <v>335808885</v>
      </c>
      <c r="C34" s="97">
        <v>44257.555451388886</v>
      </c>
      <c r="D34" s="96" t="s">
        <v>2472</v>
      </c>
      <c r="E34" s="106">
        <v>494</v>
      </c>
      <c r="F34" s="96" t="str">
        <f>VLOOKUP(E34,VIP!$A$2:$O11514,2,0)</f>
        <v>DRBR494</v>
      </c>
      <c r="G34" s="96" t="str">
        <f>VLOOKUP(E34,'LISTADO ATM'!$A$2:$B$899,2,0)</f>
        <v xml:space="preserve">ATM Oficina Blue Mall </v>
      </c>
      <c r="H34" s="96" t="str">
        <f>VLOOKUP(E34,VIP!$A$2:$O16435,7,FALSE)</f>
        <v>Si</v>
      </c>
      <c r="I34" s="96" t="str">
        <f>VLOOKUP(E34,VIP!$A$2:$O8400,8,FALSE)</f>
        <v>Si</v>
      </c>
      <c r="J34" s="96" t="str">
        <f>VLOOKUP(E34,VIP!$A$2:$O8350,8,FALSE)</f>
        <v>Si</v>
      </c>
      <c r="K34" s="96" t="str">
        <f>VLOOKUP(E34,VIP!$A$2:$O11924,6,0)</f>
        <v>SI</v>
      </c>
      <c r="L34" s="98" t="s">
        <v>2430</v>
      </c>
      <c r="M34" s="99" t="s">
        <v>2469</v>
      </c>
      <c r="N34" s="100" t="s">
        <v>2476</v>
      </c>
      <c r="O34" s="96" t="s">
        <v>2477</v>
      </c>
      <c r="P34" s="101"/>
      <c r="Q34" s="99" t="s">
        <v>2430</v>
      </c>
    </row>
    <row r="35" spans="1:17" ht="18" x14ac:dyDescent="0.25">
      <c r="A35" s="96" t="str">
        <f>VLOOKUP(E35,'LISTADO ATM'!$A$2:$C$900,3,0)</f>
        <v>DISTRITO NACIONAL</v>
      </c>
      <c r="B35" s="113">
        <v>335808894</v>
      </c>
      <c r="C35" s="97">
        <v>44257.560763888891</v>
      </c>
      <c r="D35" s="96" t="s">
        <v>2472</v>
      </c>
      <c r="E35" s="106">
        <v>629</v>
      </c>
      <c r="F35" s="96" t="str">
        <f>VLOOKUP(E35,VIP!$A$2:$O11517,2,0)</f>
        <v>DRBR24M</v>
      </c>
      <c r="G35" s="96" t="str">
        <f>VLOOKUP(E35,'LISTADO ATM'!$A$2:$B$899,2,0)</f>
        <v xml:space="preserve">ATM Oficina Americana Independencia I </v>
      </c>
      <c r="H35" s="96" t="str">
        <f>VLOOKUP(E35,VIP!$A$2:$O16438,7,FALSE)</f>
        <v>Si</v>
      </c>
      <c r="I35" s="96" t="str">
        <f>VLOOKUP(E35,VIP!$A$2:$O8403,8,FALSE)</f>
        <v>Si</v>
      </c>
      <c r="J35" s="96" t="str">
        <f>VLOOKUP(E35,VIP!$A$2:$O8353,8,FALSE)</f>
        <v>Si</v>
      </c>
      <c r="K35" s="96" t="str">
        <f>VLOOKUP(E35,VIP!$A$2:$O11927,6,0)</f>
        <v>SI</v>
      </c>
      <c r="L35" s="98" t="s">
        <v>2430</v>
      </c>
      <c r="M35" s="99" t="s">
        <v>2469</v>
      </c>
      <c r="N35" s="100" t="s">
        <v>2476</v>
      </c>
      <c r="O35" s="96" t="s">
        <v>2477</v>
      </c>
      <c r="P35" s="101"/>
      <c r="Q35" s="99" t="s">
        <v>2430</v>
      </c>
    </row>
    <row r="36" spans="1:17" ht="18" x14ac:dyDescent="0.25">
      <c r="A36" s="96" t="str">
        <f>VLOOKUP(E36,'LISTADO ATM'!$A$2:$C$900,3,0)</f>
        <v>DISTRITO NACIONAL</v>
      </c>
      <c r="B36" s="113">
        <v>335808901</v>
      </c>
      <c r="C36" s="97">
        <v>44257.562071759261</v>
      </c>
      <c r="D36" s="96" t="s">
        <v>2472</v>
      </c>
      <c r="E36" s="106">
        <v>887</v>
      </c>
      <c r="F36" s="96" t="str">
        <f>VLOOKUP(E36,VIP!$A$2:$O11518,2,0)</f>
        <v>DRBR887</v>
      </c>
      <c r="G36" s="96" t="str">
        <f>VLOOKUP(E36,'LISTADO ATM'!$A$2:$B$899,2,0)</f>
        <v>ATM S/M Bravo Los Proceres</v>
      </c>
      <c r="H36" s="96" t="str">
        <f>VLOOKUP(E36,VIP!$A$2:$O16439,7,FALSE)</f>
        <v>Si</v>
      </c>
      <c r="I36" s="96" t="str">
        <f>VLOOKUP(E36,VIP!$A$2:$O8404,8,FALSE)</f>
        <v>Si</v>
      </c>
      <c r="J36" s="96" t="str">
        <f>VLOOKUP(E36,VIP!$A$2:$O8354,8,FALSE)</f>
        <v>Si</v>
      </c>
      <c r="K36" s="96" t="str">
        <f>VLOOKUP(E36,VIP!$A$2:$O11928,6,0)</f>
        <v>NO</v>
      </c>
      <c r="L36" s="98" t="s">
        <v>2430</v>
      </c>
      <c r="M36" s="99" t="s">
        <v>2469</v>
      </c>
      <c r="N36" s="100" t="s">
        <v>2476</v>
      </c>
      <c r="O36" s="96" t="s">
        <v>2477</v>
      </c>
      <c r="P36" s="101"/>
      <c r="Q36" s="99" t="s">
        <v>2430</v>
      </c>
    </row>
    <row r="37" spans="1:17" ht="18" x14ac:dyDescent="0.25">
      <c r="A37" s="96" t="str">
        <f>VLOOKUP(E37,'LISTADO ATM'!$A$2:$C$900,3,0)</f>
        <v>NORTE</v>
      </c>
      <c r="B37" s="113">
        <v>335808904</v>
      </c>
      <c r="C37" s="97">
        <v>44257.563032407408</v>
      </c>
      <c r="D37" s="96" t="s">
        <v>2487</v>
      </c>
      <c r="E37" s="106">
        <v>749</v>
      </c>
      <c r="F37" s="96" t="str">
        <f>VLOOKUP(E37,VIP!$A$2:$O11519,2,0)</f>
        <v>DRBR251</v>
      </c>
      <c r="G37" s="96" t="str">
        <f>VLOOKUP(E37,'LISTADO ATM'!$A$2:$B$899,2,0)</f>
        <v xml:space="preserve">ATM Oficina Yaque </v>
      </c>
      <c r="H37" s="96" t="str">
        <f>VLOOKUP(E37,VIP!$A$2:$O16440,7,FALSE)</f>
        <v>Si</v>
      </c>
      <c r="I37" s="96" t="str">
        <f>VLOOKUP(E37,VIP!$A$2:$O8405,8,FALSE)</f>
        <v>Si</v>
      </c>
      <c r="J37" s="96" t="str">
        <f>VLOOKUP(E37,VIP!$A$2:$O8355,8,FALSE)</f>
        <v>Si</v>
      </c>
      <c r="K37" s="96" t="str">
        <f>VLOOKUP(E37,VIP!$A$2:$O11929,6,0)</f>
        <v>NO</v>
      </c>
      <c r="L37" s="98" t="s">
        <v>2462</v>
      </c>
      <c r="M37" s="167" t="s">
        <v>2520</v>
      </c>
      <c r="N37" s="100" t="s">
        <v>2476</v>
      </c>
      <c r="O37" s="96" t="s">
        <v>2490</v>
      </c>
      <c r="P37" s="101"/>
      <c r="Q37" s="99" t="s">
        <v>2462</v>
      </c>
    </row>
    <row r="38" spans="1:17" ht="18" x14ac:dyDescent="0.25">
      <c r="A38" s="96" t="str">
        <f>VLOOKUP(E38,'LISTADO ATM'!$A$2:$C$900,3,0)</f>
        <v>DISTRITO NACIONAL</v>
      </c>
      <c r="B38" s="113">
        <v>335808918</v>
      </c>
      <c r="C38" s="97">
        <v>44257.574618055558</v>
      </c>
      <c r="D38" s="96" t="s">
        <v>2189</v>
      </c>
      <c r="E38" s="106">
        <v>240</v>
      </c>
      <c r="F38" s="96" t="str">
        <f>VLOOKUP(E38,VIP!$A$2:$O11521,2,0)</f>
        <v>DRBR24D</v>
      </c>
      <c r="G38" s="96" t="str">
        <f>VLOOKUP(E38,'LISTADO ATM'!$A$2:$B$899,2,0)</f>
        <v xml:space="preserve">ATM Oficina Carrefour I </v>
      </c>
      <c r="H38" s="96" t="str">
        <f>VLOOKUP(E38,VIP!$A$2:$O16442,7,FALSE)</f>
        <v>Si</v>
      </c>
      <c r="I38" s="96" t="str">
        <f>VLOOKUP(E38,VIP!$A$2:$O8407,8,FALSE)</f>
        <v>Si</v>
      </c>
      <c r="J38" s="96" t="str">
        <f>VLOOKUP(E38,VIP!$A$2:$O8357,8,FALSE)</f>
        <v>Si</v>
      </c>
      <c r="K38" s="96" t="str">
        <f>VLOOKUP(E38,VIP!$A$2:$O11931,6,0)</f>
        <v>SI</v>
      </c>
      <c r="L38" s="98" t="s">
        <v>2228</v>
      </c>
      <c r="M38" s="99" t="s">
        <v>2469</v>
      </c>
      <c r="N38" s="100" t="s">
        <v>2476</v>
      </c>
      <c r="O38" s="96" t="s">
        <v>2478</v>
      </c>
      <c r="P38" s="101"/>
      <c r="Q38" s="99" t="s">
        <v>2228</v>
      </c>
    </row>
    <row r="39" spans="1:17" ht="18" x14ac:dyDescent="0.25">
      <c r="A39" s="96" t="str">
        <f>VLOOKUP(E39,'LISTADO ATM'!$A$2:$C$900,3,0)</f>
        <v>NORTE</v>
      </c>
      <c r="B39" s="113">
        <v>335808922</v>
      </c>
      <c r="C39" s="97">
        <v>44257.576909722222</v>
      </c>
      <c r="D39" s="96" t="s">
        <v>2190</v>
      </c>
      <c r="E39" s="106">
        <v>257</v>
      </c>
      <c r="F39" s="96" t="str">
        <f>VLOOKUP(E39,VIP!$A$2:$O11523,2,0)</f>
        <v>DRBR257</v>
      </c>
      <c r="G39" s="96" t="str">
        <f>VLOOKUP(E39,'LISTADO ATM'!$A$2:$B$899,2,0)</f>
        <v xml:space="preserve">ATM S/M Pola (Santiago) </v>
      </c>
      <c r="H39" s="96" t="str">
        <f>VLOOKUP(E39,VIP!$A$2:$O16444,7,FALSE)</f>
        <v>Si</v>
      </c>
      <c r="I39" s="96" t="str">
        <f>VLOOKUP(E39,VIP!$A$2:$O8409,8,FALSE)</f>
        <v>Si</v>
      </c>
      <c r="J39" s="96" t="str">
        <f>VLOOKUP(E39,VIP!$A$2:$O8359,8,FALSE)</f>
        <v>Si</v>
      </c>
      <c r="K39" s="96" t="str">
        <f>VLOOKUP(E39,VIP!$A$2:$O11933,6,0)</f>
        <v>NO</v>
      </c>
      <c r="L39" s="98" t="s">
        <v>2228</v>
      </c>
      <c r="M39" s="167" t="s">
        <v>2520</v>
      </c>
      <c r="N39" s="100" t="s">
        <v>2476</v>
      </c>
      <c r="O39" s="96" t="s">
        <v>2497</v>
      </c>
      <c r="P39" s="101"/>
      <c r="Q39" s="167">
        <v>44258.436516203707</v>
      </c>
    </row>
    <row r="40" spans="1:17" ht="18" x14ac:dyDescent="0.25">
      <c r="A40" s="96" t="str">
        <f>VLOOKUP(E40,'LISTADO ATM'!$A$2:$C$900,3,0)</f>
        <v>DISTRITO NACIONAL</v>
      </c>
      <c r="B40" s="113">
        <v>335808923</v>
      </c>
      <c r="C40" s="97">
        <v>44257.577361111114</v>
      </c>
      <c r="D40" s="96" t="s">
        <v>2189</v>
      </c>
      <c r="E40" s="106">
        <v>264</v>
      </c>
      <c r="F40" s="96" t="str">
        <f>VLOOKUP(E40,VIP!$A$2:$O11524,2,0)</f>
        <v>DRBR264</v>
      </c>
      <c r="G40" s="96" t="str">
        <f>VLOOKUP(E40,'LISTADO ATM'!$A$2:$B$899,2,0)</f>
        <v xml:space="preserve">ATM S/M Nacional Independencia </v>
      </c>
      <c r="H40" s="96" t="str">
        <f>VLOOKUP(E40,VIP!$A$2:$O16445,7,FALSE)</f>
        <v>Si</v>
      </c>
      <c r="I40" s="96" t="str">
        <f>VLOOKUP(E40,VIP!$A$2:$O8410,8,FALSE)</f>
        <v>Si</v>
      </c>
      <c r="J40" s="96" t="str">
        <f>VLOOKUP(E40,VIP!$A$2:$O8360,8,FALSE)</f>
        <v>Si</v>
      </c>
      <c r="K40" s="96" t="str">
        <f>VLOOKUP(E40,VIP!$A$2:$O11934,6,0)</f>
        <v>SI</v>
      </c>
      <c r="L40" s="98" t="s">
        <v>2228</v>
      </c>
      <c r="M40" s="99" t="s">
        <v>2469</v>
      </c>
      <c r="N40" s="100" t="s">
        <v>2476</v>
      </c>
      <c r="O40" s="96" t="s">
        <v>2478</v>
      </c>
      <c r="P40" s="101"/>
      <c r="Q40" s="99" t="s">
        <v>2228</v>
      </c>
    </row>
    <row r="41" spans="1:17" ht="18" x14ac:dyDescent="0.25">
      <c r="A41" s="96" t="str">
        <f>VLOOKUP(E41,'LISTADO ATM'!$A$2:$C$900,3,0)</f>
        <v>ESTE</v>
      </c>
      <c r="B41" s="113">
        <v>335808925</v>
      </c>
      <c r="C41" s="97">
        <v>44257.5780787037</v>
      </c>
      <c r="D41" s="96" t="s">
        <v>2189</v>
      </c>
      <c r="E41" s="106">
        <v>680</v>
      </c>
      <c r="F41" s="96" t="str">
        <f>VLOOKUP(E41,VIP!$A$2:$O11525,2,0)</f>
        <v>DRBR680</v>
      </c>
      <c r="G41" s="96" t="str">
        <f>VLOOKUP(E41,'LISTADO ATM'!$A$2:$B$899,2,0)</f>
        <v>ATM Hotel Royalton</v>
      </c>
      <c r="H41" s="96" t="str">
        <f>VLOOKUP(E41,VIP!$A$2:$O16446,7,FALSE)</f>
        <v>NO</v>
      </c>
      <c r="I41" s="96" t="str">
        <f>VLOOKUP(E41,VIP!$A$2:$O8411,8,FALSE)</f>
        <v>NO</v>
      </c>
      <c r="J41" s="96" t="str">
        <f>VLOOKUP(E41,VIP!$A$2:$O8361,8,FALSE)</f>
        <v>NO</v>
      </c>
      <c r="K41" s="96" t="str">
        <f>VLOOKUP(E41,VIP!$A$2:$O11935,6,0)</f>
        <v>NO</v>
      </c>
      <c r="L41" s="98" t="s">
        <v>2228</v>
      </c>
      <c r="M41" s="99" t="s">
        <v>2469</v>
      </c>
      <c r="N41" s="100" t="s">
        <v>2476</v>
      </c>
      <c r="O41" s="96" t="s">
        <v>2478</v>
      </c>
      <c r="P41" s="101"/>
      <c r="Q41" s="99" t="s">
        <v>2228</v>
      </c>
    </row>
    <row r="42" spans="1:17" ht="18" x14ac:dyDescent="0.25">
      <c r="A42" s="96" t="str">
        <f>VLOOKUP(E42,'LISTADO ATM'!$A$2:$C$900,3,0)</f>
        <v>DISTRITO NACIONAL</v>
      </c>
      <c r="B42" s="113">
        <v>335808957</v>
      </c>
      <c r="C42" s="97">
        <v>44257.594837962963</v>
      </c>
      <c r="D42" s="96" t="s">
        <v>2487</v>
      </c>
      <c r="E42" s="106">
        <v>623</v>
      </c>
      <c r="F42" s="96" t="str">
        <f>VLOOKUP(E42,VIP!$A$2:$O11526,2,0)</f>
        <v>DRBR623</v>
      </c>
      <c r="G42" s="96" t="str">
        <f>VLOOKUP(E42,'LISTADO ATM'!$A$2:$B$899,2,0)</f>
        <v xml:space="preserve">ATM Operaciones Especiales (Manoguayabo) </v>
      </c>
      <c r="H42" s="96" t="str">
        <f>VLOOKUP(E42,VIP!$A$2:$O16447,7,FALSE)</f>
        <v>Si</v>
      </c>
      <c r="I42" s="96" t="str">
        <f>VLOOKUP(E42,VIP!$A$2:$O8412,8,FALSE)</f>
        <v>Si</v>
      </c>
      <c r="J42" s="96" t="str">
        <f>VLOOKUP(E42,VIP!$A$2:$O8362,8,FALSE)</f>
        <v>Si</v>
      </c>
      <c r="K42" s="96" t="str">
        <f>VLOOKUP(E42,VIP!$A$2:$O11936,6,0)</f>
        <v>No</v>
      </c>
      <c r="L42" s="98" t="s">
        <v>2440</v>
      </c>
      <c r="M42" s="167" t="s">
        <v>2520</v>
      </c>
      <c r="N42" s="100" t="s">
        <v>2476</v>
      </c>
      <c r="O42" s="96" t="s">
        <v>2505</v>
      </c>
      <c r="P42" s="101"/>
      <c r="Q42" s="167">
        <v>44258.436516203707</v>
      </c>
    </row>
    <row r="43" spans="1:17" ht="18" x14ac:dyDescent="0.25">
      <c r="A43" s="96" t="str">
        <f>VLOOKUP(E43,'LISTADO ATM'!$A$2:$C$900,3,0)</f>
        <v>DISTRITO NACIONAL</v>
      </c>
      <c r="B43" s="113">
        <v>335808988</v>
      </c>
      <c r="C43" s="97">
        <v>44257.602002314816</v>
      </c>
      <c r="D43" s="96" t="s">
        <v>2189</v>
      </c>
      <c r="E43" s="106">
        <v>734</v>
      </c>
      <c r="F43" s="96" t="str">
        <f>VLOOKUP(E43,VIP!$A$2:$O11527,2,0)</f>
        <v>DRBR178</v>
      </c>
      <c r="G43" s="96" t="str">
        <f>VLOOKUP(E43,'LISTADO ATM'!$A$2:$B$899,2,0)</f>
        <v xml:space="preserve">ATM Oficina Independencia I </v>
      </c>
      <c r="H43" s="96" t="str">
        <f>VLOOKUP(E43,VIP!$A$2:$O16448,7,FALSE)</f>
        <v>Si</v>
      </c>
      <c r="I43" s="96" t="str">
        <f>VLOOKUP(E43,VIP!$A$2:$O8413,8,FALSE)</f>
        <v>Si</v>
      </c>
      <c r="J43" s="96" t="str">
        <f>VLOOKUP(E43,VIP!$A$2:$O8363,8,FALSE)</f>
        <v>Si</v>
      </c>
      <c r="K43" s="96" t="str">
        <f>VLOOKUP(E43,VIP!$A$2:$O11937,6,0)</f>
        <v>SI</v>
      </c>
      <c r="L43" s="98" t="s">
        <v>2228</v>
      </c>
      <c r="M43" s="99" t="s">
        <v>2469</v>
      </c>
      <c r="N43" s="100" t="s">
        <v>2476</v>
      </c>
      <c r="O43" s="96" t="s">
        <v>2478</v>
      </c>
      <c r="P43" s="101"/>
      <c r="Q43" s="99" t="s">
        <v>2228</v>
      </c>
    </row>
    <row r="44" spans="1:17" ht="18" x14ac:dyDescent="0.25">
      <c r="A44" s="96" t="str">
        <f>VLOOKUP(E44,'LISTADO ATM'!$A$2:$C$900,3,0)</f>
        <v>DISTRITO NACIONAL</v>
      </c>
      <c r="B44" s="113">
        <v>335809035</v>
      </c>
      <c r="C44" s="97">
        <v>44257.611134259256</v>
      </c>
      <c r="D44" s="96" t="s">
        <v>2189</v>
      </c>
      <c r="E44" s="106">
        <v>522</v>
      </c>
      <c r="F44" s="96" t="str">
        <f>VLOOKUP(E44,VIP!$A$2:$O11531,2,0)</f>
        <v>DRBR522</v>
      </c>
      <c r="G44" s="96" t="str">
        <f>VLOOKUP(E44,'LISTADO ATM'!$A$2:$B$899,2,0)</f>
        <v xml:space="preserve">ATM Oficina Galería 360 </v>
      </c>
      <c r="H44" s="96" t="str">
        <f>VLOOKUP(E44,VIP!$A$2:$O16452,7,FALSE)</f>
        <v>Si</v>
      </c>
      <c r="I44" s="96" t="str">
        <f>VLOOKUP(E44,VIP!$A$2:$O8417,8,FALSE)</f>
        <v>Si</v>
      </c>
      <c r="J44" s="96" t="str">
        <f>VLOOKUP(E44,VIP!$A$2:$O8367,8,FALSE)</f>
        <v>Si</v>
      </c>
      <c r="K44" s="96" t="str">
        <f>VLOOKUP(E44,VIP!$A$2:$O11941,6,0)</f>
        <v>SI</v>
      </c>
      <c r="L44" s="98" t="s">
        <v>2228</v>
      </c>
      <c r="M44" s="99" t="s">
        <v>2469</v>
      </c>
      <c r="N44" s="100" t="s">
        <v>2476</v>
      </c>
      <c r="O44" s="96" t="s">
        <v>2478</v>
      </c>
      <c r="P44" s="101"/>
      <c r="Q44" s="99" t="s">
        <v>2228</v>
      </c>
    </row>
    <row r="45" spans="1:17" ht="18" x14ac:dyDescent="0.25">
      <c r="A45" s="96" t="str">
        <f>VLOOKUP(E45,'LISTADO ATM'!$A$2:$C$900,3,0)</f>
        <v>DISTRITO NACIONAL</v>
      </c>
      <c r="B45" s="113">
        <v>335809043</v>
      </c>
      <c r="C45" s="97">
        <v>44257.613749999997</v>
      </c>
      <c r="D45" s="96" t="s">
        <v>2189</v>
      </c>
      <c r="E45" s="106">
        <v>149</v>
      </c>
      <c r="F45" s="96" t="str">
        <f>VLOOKUP(E45,VIP!$A$2:$O11532,2,0)</f>
        <v>DRBR149</v>
      </c>
      <c r="G45" s="96" t="str">
        <f>VLOOKUP(E45,'LISTADO ATM'!$A$2:$B$899,2,0)</f>
        <v>ATM Estación Metro Concepción</v>
      </c>
      <c r="H45" s="96" t="str">
        <f>VLOOKUP(E45,VIP!$A$2:$O16453,7,FALSE)</f>
        <v>N/A</v>
      </c>
      <c r="I45" s="96" t="str">
        <f>VLOOKUP(E45,VIP!$A$2:$O8418,8,FALSE)</f>
        <v>N/A</v>
      </c>
      <c r="J45" s="96" t="str">
        <f>VLOOKUP(E45,VIP!$A$2:$O8368,8,FALSE)</f>
        <v>N/A</v>
      </c>
      <c r="K45" s="96" t="str">
        <f>VLOOKUP(E45,VIP!$A$2:$O11942,6,0)</f>
        <v>N/A</v>
      </c>
      <c r="L45" s="98" t="s">
        <v>2228</v>
      </c>
      <c r="M45" s="99" t="s">
        <v>2469</v>
      </c>
      <c r="N45" s="100" t="s">
        <v>2476</v>
      </c>
      <c r="O45" s="96" t="s">
        <v>2478</v>
      </c>
      <c r="P45" s="101"/>
      <c r="Q45" s="99" t="s">
        <v>2228</v>
      </c>
    </row>
    <row r="46" spans="1:17" ht="18" x14ac:dyDescent="0.25">
      <c r="A46" s="96" t="str">
        <f>VLOOKUP(E46,'LISTADO ATM'!$A$2:$C$900,3,0)</f>
        <v>DISTRITO NACIONAL</v>
      </c>
      <c r="B46" s="113">
        <v>335809058</v>
      </c>
      <c r="C46" s="97">
        <v>44257.616550925923</v>
      </c>
      <c r="D46" s="96" t="s">
        <v>2189</v>
      </c>
      <c r="E46" s="106">
        <v>35</v>
      </c>
      <c r="F46" s="96" t="str">
        <f>VLOOKUP(E46,VIP!$A$2:$O11533,2,0)</f>
        <v>DRBR035</v>
      </c>
      <c r="G46" s="96" t="str">
        <f>VLOOKUP(E46,'LISTADO ATM'!$A$2:$B$899,2,0)</f>
        <v xml:space="preserve">ATM Dirección General de Aduanas I </v>
      </c>
      <c r="H46" s="96" t="str">
        <f>VLOOKUP(E46,VIP!$A$2:$O16454,7,FALSE)</f>
        <v>Si</v>
      </c>
      <c r="I46" s="96" t="str">
        <f>VLOOKUP(E46,VIP!$A$2:$O8419,8,FALSE)</f>
        <v>Si</v>
      </c>
      <c r="J46" s="96" t="str">
        <f>VLOOKUP(E46,VIP!$A$2:$O8369,8,FALSE)</f>
        <v>Si</v>
      </c>
      <c r="K46" s="96" t="str">
        <f>VLOOKUP(E46,VIP!$A$2:$O11943,6,0)</f>
        <v>NO</v>
      </c>
      <c r="L46" s="98" t="s">
        <v>2228</v>
      </c>
      <c r="M46" s="99" t="s">
        <v>2469</v>
      </c>
      <c r="N46" s="100" t="s">
        <v>2476</v>
      </c>
      <c r="O46" s="96" t="s">
        <v>2478</v>
      </c>
      <c r="P46" s="101"/>
      <c r="Q46" s="99" t="s">
        <v>2228</v>
      </c>
    </row>
    <row r="47" spans="1:17" ht="18" x14ac:dyDescent="0.25">
      <c r="A47" s="96" t="str">
        <f>VLOOKUP(E47,'LISTADO ATM'!$A$2:$C$900,3,0)</f>
        <v>ESTE</v>
      </c>
      <c r="B47" s="113">
        <v>335809082</v>
      </c>
      <c r="C47" s="97">
        <v>44257.619641203702</v>
      </c>
      <c r="D47" s="96" t="s">
        <v>2189</v>
      </c>
      <c r="E47" s="106">
        <v>111</v>
      </c>
      <c r="F47" s="96" t="str">
        <f>VLOOKUP(E47,VIP!$A$2:$O11534,2,0)</f>
        <v>DRBR111</v>
      </c>
      <c r="G47" s="96" t="str">
        <f>VLOOKUP(E47,'LISTADO ATM'!$A$2:$B$899,2,0)</f>
        <v xml:space="preserve">ATM Oficina San Pedro </v>
      </c>
      <c r="H47" s="96" t="str">
        <f>VLOOKUP(E47,VIP!$A$2:$O16455,7,FALSE)</f>
        <v>Si</v>
      </c>
      <c r="I47" s="96" t="str">
        <f>VLOOKUP(E47,VIP!$A$2:$O8420,8,FALSE)</f>
        <v>Si</v>
      </c>
      <c r="J47" s="96" t="str">
        <f>VLOOKUP(E47,VIP!$A$2:$O8370,8,FALSE)</f>
        <v>Si</v>
      </c>
      <c r="K47" s="96" t="str">
        <f>VLOOKUP(E47,VIP!$A$2:$O11944,6,0)</f>
        <v>SI</v>
      </c>
      <c r="L47" s="98" t="s">
        <v>2228</v>
      </c>
      <c r="M47" s="167" t="s">
        <v>2520</v>
      </c>
      <c r="N47" s="100" t="s">
        <v>2476</v>
      </c>
      <c r="O47" s="96" t="s">
        <v>2478</v>
      </c>
      <c r="P47" s="101"/>
      <c r="Q47" s="167">
        <v>44258.436516203707</v>
      </c>
    </row>
    <row r="48" spans="1:17" ht="18" x14ac:dyDescent="0.25">
      <c r="A48" s="96" t="str">
        <f>VLOOKUP(E48,'LISTADO ATM'!$A$2:$C$900,3,0)</f>
        <v>DISTRITO NACIONAL</v>
      </c>
      <c r="B48" s="113">
        <v>335809094</v>
      </c>
      <c r="C48" s="97">
        <v>44257.621828703705</v>
      </c>
      <c r="D48" s="96" t="s">
        <v>2189</v>
      </c>
      <c r="E48" s="106">
        <v>815</v>
      </c>
      <c r="F48" s="96" t="str">
        <f>VLOOKUP(E48,VIP!$A$2:$O11535,2,0)</f>
        <v>DRBR24A</v>
      </c>
      <c r="G48" s="96" t="str">
        <f>VLOOKUP(E48,'LISTADO ATM'!$A$2:$B$899,2,0)</f>
        <v xml:space="preserve">ATM Oficina Atalaya del Mar </v>
      </c>
      <c r="H48" s="96" t="str">
        <f>VLOOKUP(E48,VIP!$A$2:$O16456,7,FALSE)</f>
        <v>Si</v>
      </c>
      <c r="I48" s="96" t="str">
        <f>VLOOKUP(E48,VIP!$A$2:$O8421,8,FALSE)</f>
        <v>Si</v>
      </c>
      <c r="J48" s="96" t="str">
        <f>VLOOKUP(E48,VIP!$A$2:$O8371,8,FALSE)</f>
        <v>Si</v>
      </c>
      <c r="K48" s="96" t="str">
        <f>VLOOKUP(E48,VIP!$A$2:$O11945,6,0)</f>
        <v>SI</v>
      </c>
      <c r="L48" s="98" t="s">
        <v>2228</v>
      </c>
      <c r="M48" s="99" t="s">
        <v>2469</v>
      </c>
      <c r="N48" s="100" t="s">
        <v>2476</v>
      </c>
      <c r="O48" s="96" t="s">
        <v>2478</v>
      </c>
      <c r="P48" s="101"/>
      <c r="Q48" s="99" t="s">
        <v>2228</v>
      </c>
    </row>
    <row r="49" spans="1:17" ht="18" x14ac:dyDescent="0.25">
      <c r="A49" s="96" t="str">
        <f>VLOOKUP(E49,'LISTADO ATM'!$A$2:$C$900,3,0)</f>
        <v>DISTRITO NACIONAL</v>
      </c>
      <c r="B49" s="113">
        <v>335809097</v>
      </c>
      <c r="C49" s="97">
        <v>44257.622893518521</v>
      </c>
      <c r="D49" s="96" t="s">
        <v>2189</v>
      </c>
      <c r="E49" s="106">
        <v>600</v>
      </c>
      <c r="F49" s="96" t="str">
        <f>VLOOKUP(E49,VIP!$A$2:$O11537,2,0)</f>
        <v>DRBR600</v>
      </c>
      <c r="G49" s="96" t="str">
        <f>VLOOKUP(E49,'LISTADO ATM'!$A$2:$B$899,2,0)</f>
        <v>ATM S/M Bravo Hipica</v>
      </c>
      <c r="H49" s="96" t="str">
        <f>VLOOKUP(E49,VIP!$A$2:$O16458,7,FALSE)</f>
        <v>N/A</v>
      </c>
      <c r="I49" s="96" t="str">
        <f>VLOOKUP(E49,VIP!$A$2:$O8423,8,FALSE)</f>
        <v>N/A</v>
      </c>
      <c r="J49" s="96" t="str">
        <f>VLOOKUP(E49,VIP!$A$2:$O8373,8,FALSE)</f>
        <v>N/A</v>
      </c>
      <c r="K49" s="96" t="str">
        <f>VLOOKUP(E49,VIP!$A$2:$O11947,6,0)</f>
        <v>N/A</v>
      </c>
      <c r="L49" s="98" t="s">
        <v>2496</v>
      </c>
      <c r="M49" s="99" t="s">
        <v>2469</v>
      </c>
      <c r="N49" s="100" t="s">
        <v>2476</v>
      </c>
      <c r="O49" s="96" t="s">
        <v>2478</v>
      </c>
      <c r="P49" s="101"/>
      <c r="Q49" s="99" t="s">
        <v>2496</v>
      </c>
    </row>
    <row r="50" spans="1:17" ht="18" x14ac:dyDescent="0.25">
      <c r="A50" s="96" t="str">
        <f>VLOOKUP(E50,'LISTADO ATM'!$A$2:$C$900,3,0)</f>
        <v>ESTE</v>
      </c>
      <c r="B50" s="113">
        <v>335809103</v>
      </c>
      <c r="C50" s="97">
        <v>44257.626967592594</v>
      </c>
      <c r="D50" s="96" t="s">
        <v>2472</v>
      </c>
      <c r="E50" s="106">
        <v>843</v>
      </c>
      <c r="F50" s="96" t="str">
        <f>VLOOKUP(E50,VIP!$A$2:$O11538,2,0)</f>
        <v>DRBR843</v>
      </c>
      <c r="G50" s="96" t="str">
        <f>VLOOKUP(E50,'LISTADO ATM'!$A$2:$B$899,2,0)</f>
        <v xml:space="preserve">ATM Oficina Romana Centro </v>
      </c>
      <c r="H50" s="96" t="str">
        <f>VLOOKUP(E50,VIP!$A$2:$O16459,7,FALSE)</f>
        <v>Si</v>
      </c>
      <c r="I50" s="96" t="str">
        <f>VLOOKUP(E50,VIP!$A$2:$O8424,8,FALSE)</f>
        <v>Si</v>
      </c>
      <c r="J50" s="96" t="str">
        <f>VLOOKUP(E50,VIP!$A$2:$O8374,8,FALSE)</f>
        <v>Si</v>
      </c>
      <c r="K50" s="96" t="str">
        <f>VLOOKUP(E50,VIP!$A$2:$O11948,6,0)</f>
        <v>NO</v>
      </c>
      <c r="L50" s="98" t="s">
        <v>2430</v>
      </c>
      <c r="M50" s="99" t="s">
        <v>2469</v>
      </c>
      <c r="N50" s="100" t="s">
        <v>2476</v>
      </c>
      <c r="O50" s="96" t="s">
        <v>2477</v>
      </c>
      <c r="P50" s="101"/>
      <c r="Q50" s="99" t="s">
        <v>2430</v>
      </c>
    </row>
    <row r="51" spans="1:17" ht="18" x14ac:dyDescent="0.25">
      <c r="A51" s="96" t="str">
        <f>VLOOKUP(E51,'LISTADO ATM'!$A$2:$C$900,3,0)</f>
        <v>DISTRITO NACIONAL</v>
      </c>
      <c r="B51" s="113">
        <v>335809114</v>
      </c>
      <c r="C51" s="97">
        <v>44257.629618055558</v>
      </c>
      <c r="D51" s="96" t="s">
        <v>2189</v>
      </c>
      <c r="E51" s="106">
        <v>554</v>
      </c>
      <c r="F51" s="96" t="str">
        <f>VLOOKUP(E51,VIP!$A$2:$O11539,2,0)</f>
        <v>DRBR011</v>
      </c>
      <c r="G51" s="96" t="str">
        <f>VLOOKUP(E51,'LISTADO ATM'!$A$2:$B$899,2,0)</f>
        <v xml:space="preserve">ATM Oficina Isabel La Católica I </v>
      </c>
      <c r="H51" s="96" t="str">
        <f>VLOOKUP(E51,VIP!$A$2:$O16460,7,FALSE)</f>
        <v>Si</v>
      </c>
      <c r="I51" s="96" t="str">
        <f>VLOOKUP(E51,VIP!$A$2:$O8425,8,FALSE)</f>
        <v>Si</v>
      </c>
      <c r="J51" s="96" t="str">
        <f>VLOOKUP(E51,VIP!$A$2:$O8375,8,FALSE)</f>
        <v>Si</v>
      </c>
      <c r="K51" s="96" t="str">
        <f>VLOOKUP(E51,VIP!$A$2:$O11949,6,0)</f>
        <v>NO</v>
      </c>
      <c r="L51" s="98" t="s">
        <v>2228</v>
      </c>
      <c r="M51" s="99" t="s">
        <v>2469</v>
      </c>
      <c r="N51" s="100" t="s">
        <v>2476</v>
      </c>
      <c r="O51" s="96" t="s">
        <v>2478</v>
      </c>
      <c r="P51" s="101"/>
      <c r="Q51" s="99" t="s">
        <v>2228</v>
      </c>
    </row>
    <row r="52" spans="1:17" ht="18" x14ac:dyDescent="0.25">
      <c r="A52" s="96" t="str">
        <f>VLOOKUP(E52,'LISTADO ATM'!$A$2:$C$900,3,0)</f>
        <v>DISTRITO NACIONAL</v>
      </c>
      <c r="B52" s="113">
        <v>335809122</v>
      </c>
      <c r="C52" s="97">
        <v>44257.6325462963</v>
      </c>
      <c r="D52" s="96" t="s">
        <v>2472</v>
      </c>
      <c r="E52" s="106">
        <v>590</v>
      </c>
      <c r="F52" s="96" t="str">
        <f>VLOOKUP(E52,VIP!$A$2:$O11542,2,0)</f>
        <v>DRBR177</v>
      </c>
      <c r="G52" s="96" t="str">
        <f>VLOOKUP(E52,'LISTADO ATM'!$A$2:$B$899,2,0)</f>
        <v xml:space="preserve">ATM Olé Aut. Las Américas </v>
      </c>
      <c r="H52" s="96" t="str">
        <f>VLOOKUP(E52,VIP!$A$2:$O16463,7,FALSE)</f>
        <v>Si</v>
      </c>
      <c r="I52" s="96" t="str">
        <f>VLOOKUP(E52,VIP!$A$2:$O8428,8,FALSE)</f>
        <v>Si</v>
      </c>
      <c r="J52" s="96" t="str">
        <f>VLOOKUP(E52,VIP!$A$2:$O8378,8,FALSE)</f>
        <v>Si</v>
      </c>
      <c r="K52" s="96" t="str">
        <f>VLOOKUP(E52,VIP!$A$2:$O11952,6,0)</f>
        <v>SI</v>
      </c>
      <c r="L52" s="98" t="s">
        <v>2462</v>
      </c>
      <c r="M52" s="99" t="s">
        <v>2469</v>
      </c>
      <c r="N52" s="100" t="s">
        <v>2476</v>
      </c>
      <c r="O52" s="96" t="s">
        <v>2477</v>
      </c>
      <c r="P52" s="101"/>
      <c r="Q52" s="99" t="s">
        <v>2462</v>
      </c>
    </row>
    <row r="53" spans="1:17" ht="18" x14ac:dyDescent="0.25">
      <c r="A53" s="96" t="str">
        <f>VLOOKUP(E53,'LISTADO ATM'!$A$2:$C$900,3,0)</f>
        <v>DISTRITO NACIONAL</v>
      </c>
      <c r="B53" s="113">
        <v>335809125</v>
      </c>
      <c r="C53" s="97">
        <v>44257.633553240739</v>
      </c>
      <c r="D53" s="96" t="s">
        <v>2189</v>
      </c>
      <c r="E53" s="106">
        <v>238</v>
      </c>
      <c r="F53" s="96" t="str">
        <f>VLOOKUP(E53,VIP!$A$2:$O11543,2,0)</f>
        <v>DRBR238</v>
      </c>
      <c r="G53" s="96" t="str">
        <f>VLOOKUP(E53,'LISTADO ATM'!$A$2:$B$899,2,0)</f>
        <v xml:space="preserve">ATM Multicentro La Sirena Charles de Gaulle </v>
      </c>
      <c r="H53" s="96" t="str">
        <f>VLOOKUP(E53,VIP!$A$2:$O16464,7,FALSE)</f>
        <v>Si</v>
      </c>
      <c r="I53" s="96" t="str">
        <f>VLOOKUP(E53,VIP!$A$2:$O8429,8,FALSE)</f>
        <v>Si</v>
      </c>
      <c r="J53" s="96" t="str">
        <f>VLOOKUP(E53,VIP!$A$2:$O8379,8,FALSE)</f>
        <v>Si</v>
      </c>
      <c r="K53" s="96" t="str">
        <f>VLOOKUP(E53,VIP!$A$2:$O11953,6,0)</f>
        <v>No</v>
      </c>
      <c r="L53" s="98" t="s">
        <v>2496</v>
      </c>
      <c r="M53" s="167" t="s">
        <v>2520</v>
      </c>
      <c r="N53" s="100" t="s">
        <v>2476</v>
      </c>
      <c r="O53" s="96" t="s">
        <v>2478</v>
      </c>
      <c r="P53" s="101"/>
      <c r="Q53" s="167">
        <v>44258.436516203707</v>
      </c>
    </row>
    <row r="54" spans="1:17" ht="18" x14ac:dyDescent="0.25">
      <c r="A54" s="96" t="str">
        <f>VLOOKUP(E54,'LISTADO ATM'!$A$2:$C$900,3,0)</f>
        <v>DISTRITO NACIONAL</v>
      </c>
      <c r="B54" s="113">
        <v>335809144</v>
      </c>
      <c r="C54" s="97">
        <v>44257.6403125</v>
      </c>
      <c r="D54" s="96" t="s">
        <v>2189</v>
      </c>
      <c r="E54" s="106">
        <v>527</v>
      </c>
      <c r="F54" s="96" t="str">
        <f>VLOOKUP(E54,VIP!$A$2:$O11546,2,0)</f>
        <v>DRBR527</v>
      </c>
      <c r="G54" s="96" t="str">
        <f>VLOOKUP(E54,'LISTADO ATM'!$A$2:$B$899,2,0)</f>
        <v>ATM Oficina Zona Oriental II</v>
      </c>
      <c r="H54" s="96" t="str">
        <f>VLOOKUP(E54,VIP!$A$2:$O16467,7,FALSE)</f>
        <v>Si</v>
      </c>
      <c r="I54" s="96" t="str">
        <f>VLOOKUP(E54,VIP!$A$2:$O8432,8,FALSE)</f>
        <v>Si</v>
      </c>
      <c r="J54" s="96" t="str">
        <f>VLOOKUP(E54,VIP!$A$2:$O8382,8,FALSE)</f>
        <v>Si</v>
      </c>
      <c r="K54" s="96" t="str">
        <f>VLOOKUP(E54,VIP!$A$2:$O11956,6,0)</f>
        <v>SI</v>
      </c>
      <c r="L54" s="98" t="s">
        <v>2228</v>
      </c>
      <c r="M54" s="99" t="s">
        <v>2469</v>
      </c>
      <c r="N54" s="100" t="s">
        <v>2476</v>
      </c>
      <c r="O54" s="96" t="s">
        <v>2478</v>
      </c>
      <c r="P54" s="101"/>
      <c r="Q54" s="99" t="s">
        <v>2228</v>
      </c>
    </row>
    <row r="55" spans="1:17" ht="18" x14ac:dyDescent="0.25">
      <c r="A55" s="96" t="str">
        <f>VLOOKUP(E55,'LISTADO ATM'!$A$2:$C$900,3,0)</f>
        <v>DISTRITO NACIONAL</v>
      </c>
      <c r="B55" s="113">
        <v>335809147</v>
      </c>
      <c r="C55" s="97">
        <v>44257.640868055554</v>
      </c>
      <c r="D55" s="96" t="s">
        <v>2189</v>
      </c>
      <c r="E55" s="106">
        <v>281</v>
      </c>
      <c r="F55" s="96" t="str">
        <f>VLOOKUP(E55,VIP!$A$2:$O11547,2,0)</f>
        <v>DRBR737</v>
      </c>
      <c r="G55" s="96" t="str">
        <f>VLOOKUP(E55,'LISTADO ATM'!$A$2:$B$899,2,0)</f>
        <v xml:space="preserve">ATM S/M Pola Independencia </v>
      </c>
      <c r="H55" s="96" t="str">
        <f>VLOOKUP(E55,VIP!$A$2:$O16468,7,FALSE)</f>
        <v>Si</v>
      </c>
      <c r="I55" s="96" t="str">
        <f>VLOOKUP(E55,VIP!$A$2:$O8433,8,FALSE)</f>
        <v>Si</v>
      </c>
      <c r="J55" s="96" t="str">
        <f>VLOOKUP(E55,VIP!$A$2:$O8383,8,FALSE)</f>
        <v>Si</v>
      </c>
      <c r="K55" s="96" t="str">
        <f>VLOOKUP(E55,VIP!$A$2:$O11957,6,0)</f>
        <v>NO</v>
      </c>
      <c r="L55" s="98" t="s">
        <v>2228</v>
      </c>
      <c r="M55" s="99" t="s">
        <v>2469</v>
      </c>
      <c r="N55" s="100" t="s">
        <v>2476</v>
      </c>
      <c r="O55" s="96" t="s">
        <v>2478</v>
      </c>
      <c r="P55" s="101"/>
      <c r="Q55" s="99" t="s">
        <v>2228</v>
      </c>
    </row>
    <row r="56" spans="1:17" ht="18" x14ac:dyDescent="0.25">
      <c r="A56" s="96" t="str">
        <f>VLOOKUP(E56,'LISTADO ATM'!$A$2:$C$900,3,0)</f>
        <v>ESTE</v>
      </c>
      <c r="B56" s="113">
        <v>335809149</v>
      </c>
      <c r="C56" s="97">
        <v>44257.641296296293</v>
      </c>
      <c r="D56" s="96" t="s">
        <v>2189</v>
      </c>
      <c r="E56" s="106">
        <v>842</v>
      </c>
      <c r="F56" s="96" t="str">
        <f>VLOOKUP(E56,VIP!$A$2:$O11548,2,0)</f>
        <v>DRBR842</v>
      </c>
      <c r="G56" s="96" t="str">
        <f>VLOOKUP(E56,'LISTADO ATM'!$A$2:$B$899,2,0)</f>
        <v xml:space="preserve">ATM Plaza Orense II (La Romana) </v>
      </c>
      <c r="H56" s="96" t="str">
        <f>VLOOKUP(E56,VIP!$A$2:$O16469,7,FALSE)</f>
        <v>Si</v>
      </c>
      <c r="I56" s="96" t="str">
        <f>VLOOKUP(E56,VIP!$A$2:$O8434,8,FALSE)</f>
        <v>Si</v>
      </c>
      <c r="J56" s="96" t="str">
        <f>VLOOKUP(E56,VIP!$A$2:$O8384,8,FALSE)</f>
        <v>Si</v>
      </c>
      <c r="K56" s="96" t="str">
        <f>VLOOKUP(E56,VIP!$A$2:$O11958,6,0)</f>
        <v>NO</v>
      </c>
      <c r="L56" s="98" t="s">
        <v>2228</v>
      </c>
      <c r="M56" s="99" t="s">
        <v>2469</v>
      </c>
      <c r="N56" s="100" t="s">
        <v>2476</v>
      </c>
      <c r="O56" s="96" t="s">
        <v>2478</v>
      </c>
      <c r="P56" s="101"/>
      <c r="Q56" s="99" t="s">
        <v>2228</v>
      </c>
    </row>
    <row r="57" spans="1:17" ht="18" x14ac:dyDescent="0.25">
      <c r="A57" s="96" t="str">
        <f>VLOOKUP(E57,'LISTADO ATM'!$A$2:$C$900,3,0)</f>
        <v>ESTE</v>
      </c>
      <c r="B57" s="113">
        <v>335809183</v>
      </c>
      <c r="C57" s="97">
        <v>44257.650104166663</v>
      </c>
      <c r="D57" s="96" t="s">
        <v>2189</v>
      </c>
      <c r="E57" s="106">
        <v>399</v>
      </c>
      <c r="F57" s="96" t="str">
        <f>VLOOKUP(E57,VIP!$A$2:$O11551,2,0)</f>
        <v>DRBR399</v>
      </c>
      <c r="G57" s="96" t="str">
        <f>VLOOKUP(E57,'LISTADO ATM'!$A$2:$B$899,2,0)</f>
        <v xml:space="preserve">ATM Oficina La Romana II </v>
      </c>
      <c r="H57" s="96" t="str">
        <f>VLOOKUP(E57,VIP!$A$2:$O16472,7,FALSE)</f>
        <v>Si</v>
      </c>
      <c r="I57" s="96" t="str">
        <f>VLOOKUP(E57,VIP!$A$2:$O8437,8,FALSE)</f>
        <v>Si</v>
      </c>
      <c r="J57" s="96" t="str">
        <f>VLOOKUP(E57,VIP!$A$2:$O8387,8,FALSE)</f>
        <v>Si</v>
      </c>
      <c r="K57" s="96" t="str">
        <f>VLOOKUP(E57,VIP!$A$2:$O11961,6,0)</f>
        <v>NO</v>
      </c>
      <c r="L57" s="98" t="s">
        <v>2507</v>
      </c>
      <c r="M57" s="99" t="s">
        <v>2469</v>
      </c>
      <c r="N57" s="100" t="s">
        <v>2476</v>
      </c>
      <c r="O57" s="96" t="s">
        <v>2478</v>
      </c>
      <c r="P57" s="101"/>
      <c r="Q57" s="99" t="s">
        <v>2507</v>
      </c>
    </row>
    <row r="58" spans="1:17" ht="18" x14ac:dyDescent="0.25">
      <c r="A58" s="96" t="str">
        <f>VLOOKUP(E58,'LISTADO ATM'!$A$2:$C$900,3,0)</f>
        <v>DISTRITO NACIONAL</v>
      </c>
      <c r="B58" s="113">
        <v>335809187</v>
      </c>
      <c r="C58" s="97">
        <v>44257.650717592594</v>
      </c>
      <c r="D58" s="96" t="s">
        <v>2472</v>
      </c>
      <c r="E58" s="106">
        <v>562</v>
      </c>
      <c r="F58" s="96" t="str">
        <f>VLOOKUP(E58,VIP!$A$2:$O11552,2,0)</f>
        <v>DRBR226</v>
      </c>
      <c r="G58" s="96" t="str">
        <f>VLOOKUP(E58,'LISTADO ATM'!$A$2:$B$899,2,0)</f>
        <v xml:space="preserve">ATM S/M Jumbo Carretera Mella </v>
      </c>
      <c r="H58" s="96" t="str">
        <f>VLOOKUP(E58,VIP!$A$2:$O16473,7,FALSE)</f>
        <v>Si</v>
      </c>
      <c r="I58" s="96" t="str">
        <f>VLOOKUP(E58,VIP!$A$2:$O8438,8,FALSE)</f>
        <v>Si</v>
      </c>
      <c r="J58" s="96" t="str">
        <f>VLOOKUP(E58,VIP!$A$2:$O8388,8,FALSE)</f>
        <v>Si</v>
      </c>
      <c r="K58" s="96" t="str">
        <f>VLOOKUP(E58,VIP!$A$2:$O11962,6,0)</f>
        <v>SI</v>
      </c>
      <c r="L58" s="98" t="s">
        <v>2430</v>
      </c>
      <c r="M58" s="99" t="s">
        <v>2469</v>
      </c>
      <c r="N58" s="100" t="s">
        <v>2476</v>
      </c>
      <c r="O58" s="96" t="s">
        <v>2477</v>
      </c>
      <c r="P58" s="101"/>
      <c r="Q58" s="99" t="s">
        <v>2430</v>
      </c>
    </row>
    <row r="59" spans="1:17" ht="18" x14ac:dyDescent="0.25">
      <c r="A59" s="96" t="str">
        <f>VLOOKUP(E59,'LISTADO ATM'!$A$2:$C$900,3,0)</f>
        <v>SUR</v>
      </c>
      <c r="B59" s="113">
        <v>335809198</v>
      </c>
      <c r="C59" s="97">
        <v>44257.653368055559</v>
      </c>
      <c r="D59" s="96" t="s">
        <v>2472</v>
      </c>
      <c r="E59" s="106">
        <v>84</v>
      </c>
      <c r="F59" s="96" t="str">
        <f>VLOOKUP(E59,VIP!$A$2:$O11553,2,0)</f>
        <v>DRBR084</v>
      </c>
      <c r="G59" s="96" t="str">
        <f>VLOOKUP(E59,'LISTADO ATM'!$A$2:$B$899,2,0)</f>
        <v xml:space="preserve">ATM Oficina Multicentro Sirena San Cristóbal </v>
      </c>
      <c r="H59" s="96" t="str">
        <f>VLOOKUP(E59,VIP!$A$2:$O16474,7,FALSE)</f>
        <v>Si</v>
      </c>
      <c r="I59" s="96" t="str">
        <f>VLOOKUP(E59,VIP!$A$2:$O8439,8,FALSE)</f>
        <v>Si</v>
      </c>
      <c r="J59" s="96" t="str">
        <f>VLOOKUP(E59,VIP!$A$2:$O8389,8,FALSE)</f>
        <v>Si</v>
      </c>
      <c r="K59" s="96" t="str">
        <f>VLOOKUP(E59,VIP!$A$2:$O11963,6,0)</f>
        <v>SI</v>
      </c>
      <c r="L59" s="98" t="s">
        <v>2430</v>
      </c>
      <c r="M59" s="99" t="s">
        <v>2469</v>
      </c>
      <c r="N59" s="100" t="s">
        <v>2476</v>
      </c>
      <c r="O59" s="96" t="s">
        <v>2477</v>
      </c>
      <c r="P59" s="101"/>
      <c r="Q59" s="99" t="s">
        <v>2430</v>
      </c>
    </row>
    <row r="60" spans="1:17" ht="18" x14ac:dyDescent="0.25">
      <c r="A60" s="96" t="str">
        <f>VLOOKUP(E60,'LISTADO ATM'!$A$2:$C$900,3,0)</f>
        <v>NORTE</v>
      </c>
      <c r="B60" s="113">
        <v>335809244</v>
      </c>
      <c r="C60" s="97">
        <v>44257.671412037038</v>
      </c>
      <c r="D60" s="96" t="s">
        <v>2190</v>
      </c>
      <c r="E60" s="106">
        <v>304</v>
      </c>
      <c r="F60" s="96" t="str">
        <f>VLOOKUP(E60,VIP!$A$2:$O11575,2,0)</f>
        <v>DRBR304</v>
      </c>
      <c r="G60" s="96" t="str">
        <f>VLOOKUP(E60,'LISTADO ATM'!$A$2:$B$899,2,0)</f>
        <v xml:space="preserve">ATM Multicentro La Sirena Estrella Sadhala </v>
      </c>
      <c r="H60" s="96" t="str">
        <f>VLOOKUP(E60,VIP!$A$2:$O16496,7,FALSE)</f>
        <v>Si</v>
      </c>
      <c r="I60" s="96" t="str">
        <f>VLOOKUP(E60,VIP!$A$2:$O8461,8,FALSE)</f>
        <v>Si</v>
      </c>
      <c r="J60" s="96" t="str">
        <f>VLOOKUP(E60,VIP!$A$2:$O8411,8,FALSE)</f>
        <v>Si</v>
      </c>
      <c r="K60" s="96" t="str">
        <f>VLOOKUP(E60,VIP!$A$2:$O11985,6,0)</f>
        <v>NO</v>
      </c>
      <c r="L60" s="98" t="s">
        <v>2496</v>
      </c>
      <c r="M60" s="167" t="s">
        <v>2520</v>
      </c>
      <c r="N60" s="100" t="s">
        <v>2476</v>
      </c>
      <c r="O60" s="96" t="s">
        <v>2497</v>
      </c>
      <c r="P60" s="101"/>
      <c r="Q60" s="167">
        <v>44258.436516203707</v>
      </c>
    </row>
    <row r="61" spans="1:17" ht="18" x14ac:dyDescent="0.25">
      <c r="A61" s="96" t="str">
        <f>VLOOKUP(E61,'LISTADO ATM'!$A$2:$C$900,3,0)</f>
        <v>DISTRITO NACIONAL</v>
      </c>
      <c r="B61" s="113">
        <v>335809286</v>
      </c>
      <c r="C61" s="97">
        <v>44257.686238425929</v>
      </c>
      <c r="D61" s="96" t="s">
        <v>2189</v>
      </c>
      <c r="E61" s="106">
        <v>476</v>
      </c>
      <c r="F61" s="96" t="str">
        <f>VLOOKUP(E61,VIP!$A$2:$O11573,2,0)</f>
        <v>DRBR476</v>
      </c>
      <c r="G61" s="96" t="str">
        <f>VLOOKUP(E61,'LISTADO ATM'!$A$2:$B$899,2,0)</f>
        <v xml:space="preserve">ATM Multicentro La Sirena Las Caobas </v>
      </c>
      <c r="H61" s="96" t="str">
        <f>VLOOKUP(E61,VIP!$A$2:$O16494,7,FALSE)</f>
        <v>Si</v>
      </c>
      <c r="I61" s="96" t="str">
        <f>VLOOKUP(E61,VIP!$A$2:$O8459,8,FALSE)</f>
        <v>Si</v>
      </c>
      <c r="J61" s="96" t="str">
        <f>VLOOKUP(E61,VIP!$A$2:$O8409,8,FALSE)</f>
        <v>Si</v>
      </c>
      <c r="K61" s="96" t="str">
        <f>VLOOKUP(E61,VIP!$A$2:$O11983,6,0)</f>
        <v>SI</v>
      </c>
      <c r="L61" s="98" t="s">
        <v>2254</v>
      </c>
      <c r="M61" s="99" t="s">
        <v>2469</v>
      </c>
      <c r="N61" s="100" t="s">
        <v>2476</v>
      </c>
      <c r="O61" s="96" t="s">
        <v>2478</v>
      </c>
      <c r="P61" s="101"/>
      <c r="Q61" s="99" t="s">
        <v>2254</v>
      </c>
    </row>
    <row r="62" spans="1:17" ht="18" x14ac:dyDescent="0.25">
      <c r="A62" s="96" t="str">
        <f>VLOOKUP(E62,'LISTADO ATM'!$A$2:$C$900,3,0)</f>
        <v>DISTRITO NACIONAL</v>
      </c>
      <c r="B62" s="113">
        <v>335809301</v>
      </c>
      <c r="C62" s="97">
        <v>44257.689895833333</v>
      </c>
      <c r="D62" s="96" t="s">
        <v>2189</v>
      </c>
      <c r="E62" s="106">
        <v>743</v>
      </c>
      <c r="F62" s="96" t="str">
        <f>VLOOKUP(E62,VIP!$A$2:$O11572,2,0)</f>
        <v>DRBR287</v>
      </c>
      <c r="G62" s="96" t="str">
        <f>VLOOKUP(E62,'LISTADO ATM'!$A$2:$B$899,2,0)</f>
        <v xml:space="preserve">ATM Oficina Los Frailes </v>
      </c>
      <c r="H62" s="96" t="str">
        <f>VLOOKUP(E62,VIP!$A$2:$O16493,7,FALSE)</f>
        <v>Si</v>
      </c>
      <c r="I62" s="96" t="str">
        <f>VLOOKUP(E62,VIP!$A$2:$O8458,8,FALSE)</f>
        <v>Si</v>
      </c>
      <c r="J62" s="96" t="str">
        <f>VLOOKUP(E62,VIP!$A$2:$O8408,8,FALSE)</f>
        <v>Si</v>
      </c>
      <c r="K62" s="96" t="str">
        <f>VLOOKUP(E62,VIP!$A$2:$O11982,6,0)</f>
        <v>SI</v>
      </c>
      <c r="L62" s="98" t="s">
        <v>2228</v>
      </c>
      <c r="M62" s="99" t="s">
        <v>2469</v>
      </c>
      <c r="N62" s="100" t="s">
        <v>2476</v>
      </c>
      <c r="O62" s="96" t="s">
        <v>2478</v>
      </c>
      <c r="P62" s="101"/>
      <c r="Q62" s="99" t="s">
        <v>2228</v>
      </c>
    </row>
    <row r="63" spans="1:17" ht="18" x14ac:dyDescent="0.25">
      <c r="A63" s="96" t="str">
        <f>VLOOKUP(E63,'LISTADO ATM'!$A$2:$C$900,3,0)</f>
        <v>ESTE</v>
      </c>
      <c r="B63" s="113">
        <v>335809330</v>
      </c>
      <c r="C63" s="97">
        <v>44257.703611111108</v>
      </c>
      <c r="D63" s="96" t="s">
        <v>2472</v>
      </c>
      <c r="E63" s="106">
        <v>912</v>
      </c>
      <c r="F63" s="96" t="str">
        <f>VLOOKUP(E63,VIP!$A$2:$O11570,2,0)</f>
        <v>DRBR973</v>
      </c>
      <c r="G63" s="96" t="str">
        <f>VLOOKUP(E63,'LISTADO ATM'!$A$2:$B$899,2,0)</f>
        <v xml:space="preserve">ATM Oficina San Pedro II </v>
      </c>
      <c r="H63" s="96" t="str">
        <f>VLOOKUP(E63,VIP!$A$2:$O16491,7,FALSE)</f>
        <v>Si</v>
      </c>
      <c r="I63" s="96" t="str">
        <f>VLOOKUP(E63,VIP!$A$2:$O8456,8,FALSE)</f>
        <v>Si</v>
      </c>
      <c r="J63" s="96" t="str">
        <f>VLOOKUP(E63,VIP!$A$2:$O8406,8,FALSE)</f>
        <v>Si</v>
      </c>
      <c r="K63" s="96" t="str">
        <f>VLOOKUP(E63,VIP!$A$2:$O11980,6,0)</f>
        <v>SI</v>
      </c>
      <c r="L63" s="98" t="s">
        <v>2430</v>
      </c>
      <c r="M63" s="167" t="s">
        <v>2520</v>
      </c>
      <c r="N63" s="100" t="s">
        <v>2476</v>
      </c>
      <c r="O63" s="96" t="s">
        <v>2477</v>
      </c>
      <c r="P63" s="101"/>
      <c r="Q63" s="99" t="s">
        <v>2430</v>
      </c>
    </row>
    <row r="64" spans="1:17" ht="18" x14ac:dyDescent="0.25">
      <c r="A64" s="96" t="str">
        <f>VLOOKUP(E64,'LISTADO ATM'!$A$2:$C$900,3,0)</f>
        <v>DISTRITO NACIONAL</v>
      </c>
      <c r="B64" s="113">
        <v>335809331</v>
      </c>
      <c r="C64" s="97">
        <v>44257.703634259262</v>
      </c>
      <c r="D64" s="96" t="s">
        <v>2189</v>
      </c>
      <c r="E64" s="106">
        <v>153</v>
      </c>
      <c r="F64" s="96" t="str">
        <f>VLOOKUP(E64,VIP!$A$2:$O11569,2,0)</f>
        <v>DRBR153</v>
      </c>
      <c r="G64" s="96" t="str">
        <f>VLOOKUP(E64,'LISTADO ATM'!$A$2:$B$899,2,0)</f>
        <v xml:space="preserve">ATM Rehabilitación </v>
      </c>
      <c r="H64" s="96" t="str">
        <f>VLOOKUP(E64,VIP!$A$2:$O16490,7,FALSE)</f>
        <v>No</v>
      </c>
      <c r="I64" s="96" t="str">
        <f>VLOOKUP(E64,VIP!$A$2:$O8455,8,FALSE)</f>
        <v>No</v>
      </c>
      <c r="J64" s="96" t="str">
        <f>VLOOKUP(E64,VIP!$A$2:$O8405,8,FALSE)</f>
        <v>No</v>
      </c>
      <c r="K64" s="96" t="str">
        <f>VLOOKUP(E64,VIP!$A$2:$O11979,6,0)</f>
        <v>NO</v>
      </c>
      <c r="L64" s="98" t="s">
        <v>2496</v>
      </c>
      <c r="M64" s="167" t="s">
        <v>2520</v>
      </c>
      <c r="N64" s="100" t="s">
        <v>2476</v>
      </c>
      <c r="O64" s="96" t="s">
        <v>2478</v>
      </c>
      <c r="P64" s="101"/>
      <c r="Q64" s="167">
        <v>44258.436516203707</v>
      </c>
    </row>
    <row r="65" spans="1:17" ht="18" x14ac:dyDescent="0.25">
      <c r="A65" s="96" t="str">
        <f>VLOOKUP(E65,'LISTADO ATM'!$A$2:$C$900,3,0)</f>
        <v>DISTRITO NACIONAL</v>
      </c>
      <c r="B65" s="113">
        <v>335809335</v>
      </c>
      <c r="C65" s="97">
        <v>44257.705127314817</v>
      </c>
      <c r="D65" s="96" t="s">
        <v>2472</v>
      </c>
      <c r="E65" s="106">
        <v>26</v>
      </c>
      <c r="F65" s="96" t="str">
        <f>VLOOKUP(E65,VIP!$A$2:$O11568,2,0)</f>
        <v>DRBR221</v>
      </c>
      <c r="G65" s="96" t="str">
        <f>VLOOKUP(E65,'LISTADO ATM'!$A$2:$B$899,2,0)</f>
        <v>ATM S/M Jumbo San Isidro</v>
      </c>
      <c r="H65" s="96" t="str">
        <f>VLOOKUP(E65,VIP!$A$2:$O16489,7,FALSE)</f>
        <v>Si</v>
      </c>
      <c r="I65" s="96" t="str">
        <f>VLOOKUP(E65,VIP!$A$2:$O8454,8,FALSE)</f>
        <v>Si</v>
      </c>
      <c r="J65" s="96" t="str">
        <f>VLOOKUP(E65,VIP!$A$2:$O8404,8,FALSE)</f>
        <v>Si</v>
      </c>
      <c r="K65" s="96" t="str">
        <f>VLOOKUP(E65,VIP!$A$2:$O11978,6,0)</f>
        <v>NO</v>
      </c>
      <c r="L65" s="98" t="s">
        <v>2430</v>
      </c>
      <c r="M65" s="99" t="s">
        <v>2469</v>
      </c>
      <c r="N65" s="100" t="s">
        <v>2476</v>
      </c>
      <c r="O65" s="96" t="s">
        <v>2477</v>
      </c>
      <c r="P65" s="101"/>
      <c r="Q65" s="99" t="s">
        <v>2430</v>
      </c>
    </row>
    <row r="66" spans="1:17" ht="18" x14ac:dyDescent="0.25">
      <c r="A66" s="96" t="str">
        <f>VLOOKUP(E66,'LISTADO ATM'!$A$2:$C$900,3,0)</f>
        <v>DISTRITO NACIONAL</v>
      </c>
      <c r="B66" s="113">
        <v>335809342</v>
      </c>
      <c r="C66" s="97">
        <v>44257.707905092589</v>
      </c>
      <c r="D66" s="96" t="s">
        <v>2472</v>
      </c>
      <c r="E66" s="106">
        <v>769</v>
      </c>
      <c r="F66" s="96" t="str">
        <f>VLOOKUP(E66,VIP!$A$2:$O11566,2,0)</f>
        <v>DRBR769</v>
      </c>
      <c r="G66" s="96" t="str">
        <f>VLOOKUP(E66,'LISTADO ATM'!$A$2:$B$899,2,0)</f>
        <v>ATM UNP Pablo Mella Morales</v>
      </c>
      <c r="H66" s="96" t="str">
        <f>VLOOKUP(E66,VIP!$A$2:$O16487,7,FALSE)</f>
        <v>Si</v>
      </c>
      <c r="I66" s="96" t="str">
        <f>VLOOKUP(E66,VIP!$A$2:$O8452,8,FALSE)</f>
        <v>Si</v>
      </c>
      <c r="J66" s="96" t="str">
        <f>VLOOKUP(E66,VIP!$A$2:$O8402,8,FALSE)</f>
        <v>Si</v>
      </c>
      <c r="K66" s="96" t="str">
        <f>VLOOKUP(E66,VIP!$A$2:$O11976,6,0)</f>
        <v>NO</v>
      </c>
      <c r="L66" s="98" t="s">
        <v>2430</v>
      </c>
      <c r="M66" s="99" t="s">
        <v>2469</v>
      </c>
      <c r="N66" s="100" t="s">
        <v>2476</v>
      </c>
      <c r="O66" s="96" t="s">
        <v>2477</v>
      </c>
      <c r="P66" s="101"/>
      <c r="Q66" s="99" t="s">
        <v>2430</v>
      </c>
    </row>
    <row r="67" spans="1:17" ht="18" x14ac:dyDescent="0.25">
      <c r="A67" s="96" t="str">
        <f>VLOOKUP(E67,'LISTADO ATM'!$A$2:$C$900,3,0)</f>
        <v>NORTE</v>
      </c>
      <c r="B67" s="113">
        <v>335809343</v>
      </c>
      <c r="C67" s="97">
        <v>44257.708101851851</v>
      </c>
      <c r="D67" s="96" t="s">
        <v>2189</v>
      </c>
      <c r="E67" s="106">
        <v>886</v>
      </c>
      <c r="F67" s="96" t="str">
        <f>VLOOKUP(E67,VIP!$A$2:$O11565,2,0)</f>
        <v>DRBR886</v>
      </c>
      <c r="G67" s="96" t="str">
        <f>VLOOKUP(E67,'LISTADO ATM'!$A$2:$B$899,2,0)</f>
        <v xml:space="preserve">ATM Oficina Guayubín </v>
      </c>
      <c r="H67" s="96" t="str">
        <f>VLOOKUP(E67,VIP!$A$2:$O16486,7,FALSE)</f>
        <v>Si</v>
      </c>
      <c r="I67" s="96" t="str">
        <f>VLOOKUP(E67,VIP!$A$2:$O8451,8,FALSE)</f>
        <v>Si</v>
      </c>
      <c r="J67" s="96" t="str">
        <f>VLOOKUP(E67,VIP!$A$2:$O8401,8,FALSE)</f>
        <v>Si</v>
      </c>
      <c r="K67" s="96" t="str">
        <f>VLOOKUP(E67,VIP!$A$2:$O11975,6,0)</f>
        <v>NO</v>
      </c>
      <c r="L67" s="98" t="s">
        <v>2496</v>
      </c>
      <c r="M67" s="99" t="s">
        <v>2469</v>
      </c>
      <c r="N67" s="100" t="s">
        <v>2476</v>
      </c>
      <c r="O67" s="96" t="s">
        <v>2478</v>
      </c>
      <c r="P67" s="101"/>
      <c r="Q67" s="99" t="s">
        <v>2496</v>
      </c>
    </row>
    <row r="68" spans="1:17" ht="18" x14ac:dyDescent="0.25">
      <c r="A68" s="96" t="str">
        <f>VLOOKUP(E68,'LISTADO ATM'!$A$2:$C$900,3,0)</f>
        <v>DISTRITO NACIONAL</v>
      </c>
      <c r="B68" s="113">
        <v>335809348</v>
      </c>
      <c r="C68" s="97">
        <v>44257.709131944444</v>
      </c>
      <c r="D68" s="96" t="s">
        <v>2472</v>
      </c>
      <c r="E68" s="106">
        <v>387</v>
      </c>
      <c r="F68" s="96" t="str">
        <f>VLOOKUP(E68,VIP!$A$2:$O11564,2,0)</f>
        <v>DRBR387</v>
      </c>
      <c r="G68" s="96" t="str">
        <f>VLOOKUP(E68,'LISTADO ATM'!$A$2:$B$899,2,0)</f>
        <v xml:space="preserve">ATM S/M La Cadena San Vicente de Paul </v>
      </c>
      <c r="H68" s="96" t="str">
        <f>VLOOKUP(E68,VIP!$A$2:$O16485,7,FALSE)</f>
        <v>Si</v>
      </c>
      <c r="I68" s="96" t="str">
        <f>VLOOKUP(E68,VIP!$A$2:$O8450,8,FALSE)</f>
        <v>Si</v>
      </c>
      <c r="J68" s="96" t="str">
        <f>VLOOKUP(E68,VIP!$A$2:$O8400,8,FALSE)</f>
        <v>Si</v>
      </c>
      <c r="K68" s="96" t="str">
        <f>VLOOKUP(E68,VIP!$A$2:$O11974,6,0)</f>
        <v>NO</v>
      </c>
      <c r="L68" s="98" t="s">
        <v>2430</v>
      </c>
      <c r="M68" s="99" t="s">
        <v>2469</v>
      </c>
      <c r="N68" s="100" t="s">
        <v>2476</v>
      </c>
      <c r="O68" s="96" t="s">
        <v>2477</v>
      </c>
      <c r="P68" s="101"/>
      <c r="Q68" s="99" t="s">
        <v>2430</v>
      </c>
    </row>
    <row r="69" spans="1:17" ht="18" x14ac:dyDescent="0.25">
      <c r="A69" s="96" t="str">
        <f>VLOOKUP(E69,'LISTADO ATM'!$A$2:$C$900,3,0)</f>
        <v>DISTRITO NACIONAL</v>
      </c>
      <c r="B69" s="113">
        <v>335809364</v>
      </c>
      <c r="C69" s="97">
        <v>44257.717905092592</v>
      </c>
      <c r="D69" s="96" t="s">
        <v>2487</v>
      </c>
      <c r="E69" s="106">
        <v>911</v>
      </c>
      <c r="F69" s="96" t="str">
        <f>VLOOKUP(E69,VIP!$A$2:$O11563,2,0)</f>
        <v>DRBR911</v>
      </c>
      <c r="G69" s="96" t="str">
        <f>VLOOKUP(E69,'LISTADO ATM'!$A$2:$B$899,2,0)</f>
        <v xml:space="preserve">ATM Oficina Venezuela II </v>
      </c>
      <c r="H69" s="96" t="str">
        <f>VLOOKUP(E69,VIP!$A$2:$O16484,7,FALSE)</f>
        <v>Si</v>
      </c>
      <c r="I69" s="96" t="str">
        <f>VLOOKUP(E69,VIP!$A$2:$O8449,8,FALSE)</f>
        <v>Si</v>
      </c>
      <c r="J69" s="96" t="str">
        <f>VLOOKUP(E69,VIP!$A$2:$O8399,8,FALSE)</f>
        <v>Si</v>
      </c>
      <c r="K69" s="96" t="str">
        <f>VLOOKUP(E69,VIP!$A$2:$O11973,6,0)</f>
        <v>SI</v>
      </c>
      <c r="L69" s="98" t="s">
        <v>2462</v>
      </c>
      <c r="M69" s="167" t="s">
        <v>2520</v>
      </c>
      <c r="N69" s="100" t="s">
        <v>2476</v>
      </c>
      <c r="O69" s="96" t="s">
        <v>2490</v>
      </c>
      <c r="P69" s="101"/>
      <c r="Q69" s="99" t="s">
        <v>2462</v>
      </c>
    </row>
    <row r="70" spans="1:17" ht="18" x14ac:dyDescent="0.25">
      <c r="A70" s="96" t="str">
        <f>VLOOKUP(E70,'LISTADO ATM'!$A$2:$C$900,3,0)</f>
        <v>DISTRITO NACIONAL</v>
      </c>
      <c r="B70" s="113">
        <v>335809382</v>
      </c>
      <c r="C70" s="97">
        <v>44257.726967592593</v>
      </c>
      <c r="D70" s="96" t="s">
        <v>2472</v>
      </c>
      <c r="E70" s="106">
        <v>580</v>
      </c>
      <c r="F70" s="96" t="str">
        <f>VLOOKUP(E70,VIP!$A$2:$O11561,2,0)</f>
        <v>DRBR523</v>
      </c>
      <c r="G70" s="96" t="str">
        <f>VLOOKUP(E70,'LISTADO ATM'!$A$2:$B$899,2,0)</f>
        <v xml:space="preserve">ATM Edificio Propagas </v>
      </c>
      <c r="H70" s="96" t="str">
        <f>VLOOKUP(E70,VIP!$A$2:$O16482,7,FALSE)</f>
        <v>Si</v>
      </c>
      <c r="I70" s="96" t="str">
        <f>VLOOKUP(E70,VIP!$A$2:$O8447,8,FALSE)</f>
        <v>Si</v>
      </c>
      <c r="J70" s="96" t="str">
        <f>VLOOKUP(E70,VIP!$A$2:$O8397,8,FALSE)</f>
        <v>Si</v>
      </c>
      <c r="K70" s="96" t="str">
        <f>VLOOKUP(E70,VIP!$A$2:$O11971,6,0)</f>
        <v>NO</v>
      </c>
      <c r="L70" s="98" t="s">
        <v>2462</v>
      </c>
      <c r="M70" s="99" t="s">
        <v>2469</v>
      </c>
      <c r="N70" s="100" t="s">
        <v>2476</v>
      </c>
      <c r="O70" s="96" t="s">
        <v>2477</v>
      </c>
      <c r="P70" s="101"/>
      <c r="Q70" s="99" t="s">
        <v>2462</v>
      </c>
    </row>
    <row r="71" spans="1:17" ht="18" x14ac:dyDescent="0.25">
      <c r="A71" s="96" t="str">
        <f>VLOOKUP(E71,'LISTADO ATM'!$A$2:$C$900,3,0)</f>
        <v>NORTE</v>
      </c>
      <c r="B71" s="113">
        <v>335809386</v>
      </c>
      <c r="C71" s="97">
        <v>44257.730613425927</v>
      </c>
      <c r="D71" s="96" t="s">
        <v>2472</v>
      </c>
      <c r="E71" s="106">
        <v>405</v>
      </c>
      <c r="F71" s="96" t="str">
        <f>VLOOKUP(E71,VIP!$A$2:$O11560,2,0)</f>
        <v>DRBR405</v>
      </c>
      <c r="G71" s="96" t="str">
        <f>VLOOKUP(E71,'LISTADO ATM'!$A$2:$B$899,2,0)</f>
        <v xml:space="preserve">ATM UNP Loma de Cabrera </v>
      </c>
      <c r="H71" s="96" t="str">
        <f>VLOOKUP(E71,VIP!$A$2:$O16481,7,FALSE)</f>
        <v>Si</v>
      </c>
      <c r="I71" s="96" t="str">
        <f>VLOOKUP(E71,VIP!$A$2:$O8446,8,FALSE)</f>
        <v>Si</v>
      </c>
      <c r="J71" s="96" t="str">
        <f>VLOOKUP(E71,VIP!$A$2:$O8396,8,FALSE)</f>
        <v>Si</v>
      </c>
      <c r="K71" s="96" t="str">
        <f>VLOOKUP(E71,VIP!$A$2:$O11970,6,0)</f>
        <v>NO</v>
      </c>
      <c r="L71" s="98" t="s">
        <v>2430</v>
      </c>
      <c r="M71" s="167" t="s">
        <v>2520</v>
      </c>
      <c r="N71" s="100" t="s">
        <v>2476</v>
      </c>
      <c r="O71" s="96" t="s">
        <v>2477</v>
      </c>
      <c r="P71" s="101"/>
      <c r="Q71" s="99" t="s">
        <v>2430</v>
      </c>
    </row>
    <row r="72" spans="1:17" ht="18" x14ac:dyDescent="0.25">
      <c r="A72" s="96" t="str">
        <f>VLOOKUP(E72,'LISTADO ATM'!$A$2:$C$900,3,0)</f>
        <v>DISTRITO NACIONAL</v>
      </c>
      <c r="B72" s="113">
        <v>335809391</v>
      </c>
      <c r="C72" s="97">
        <v>44257.736006944448</v>
      </c>
      <c r="D72" s="96" t="s">
        <v>2472</v>
      </c>
      <c r="E72" s="106">
        <v>147</v>
      </c>
      <c r="F72" s="96" t="str">
        <f>VLOOKUP(E72,VIP!$A$2:$O11558,2,0)</f>
        <v>DRBR147</v>
      </c>
      <c r="G72" s="96" t="str">
        <f>VLOOKUP(E72,'LISTADO ATM'!$A$2:$B$899,2,0)</f>
        <v xml:space="preserve">ATM Kiosco Megacentro I </v>
      </c>
      <c r="H72" s="96" t="str">
        <f>VLOOKUP(E72,VIP!$A$2:$O16479,7,FALSE)</f>
        <v>Si</v>
      </c>
      <c r="I72" s="96" t="str">
        <f>VLOOKUP(E72,VIP!$A$2:$O8444,8,FALSE)</f>
        <v>Si</v>
      </c>
      <c r="J72" s="96" t="str">
        <f>VLOOKUP(E72,VIP!$A$2:$O8394,8,FALSE)</f>
        <v>Si</v>
      </c>
      <c r="K72" s="96" t="str">
        <f>VLOOKUP(E72,VIP!$A$2:$O11968,6,0)</f>
        <v>NO</v>
      </c>
      <c r="L72" s="98" t="s">
        <v>2502</v>
      </c>
      <c r="M72" s="99" t="s">
        <v>2469</v>
      </c>
      <c r="N72" s="100" t="s">
        <v>2476</v>
      </c>
      <c r="O72" s="96" t="s">
        <v>2477</v>
      </c>
      <c r="P72" s="101"/>
      <c r="Q72" s="99" t="s">
        <v>2502</v>
      </c>
    </row>
    <row r="73" spans="1:17" ht="18" x14ac:dyDescent="0.25">
      <c r="A73" s="96" t="str">
        <f>VLOOKUP(E73,'LISTADO ATM'!$A$2:$C$900,3,0)</f>
        <v>DISTRITO NACIONAL</v>
      </c>
      <c r="B73" s="113">
        <v>335809397</v>
      </c>
      <c r="C73" s="97">
        <v>44257.741377314815</v>
      </c>
      <c r="D73" s="96" t="s">
        <v>2487</v>
      </c>
      <c r="E73" s="106">
        <v>378</v>
      </c>
      <c r="F73" s="96" t="str">
        <f>VLOOKUP(E73,VIP!$A$2:$O11557,2,0)</f>
        <v>DRBR378</v>
      </c>
      <c r="G73" s="96" t="str">
        <f>VLOOKUP(E73,'LISTADO ATM'!$A$2:$B$899,2,0)</f>
        <v>ATM UNP Villa Flores</v>
      </c>
      <c r="H73" s="96" t="str">
        <f>VLOOKUP(E73,VIP!$A$2:$O16478,7,FALSE)</f>
        <v>N/A</v>
      </c>
      <c r="I73" s="96" t="str">
        <f>VLOOKUP(E73,VIP!$A$2:$O8443,8,FALSE)</f>
        <v>N/A</v>
      </c>
      <c r="J73" s="96" t="str">
        <f>VLOOKUP(E73,VIP!$A$2:$O8393,8,FALSE)</f>
        <v>N/A</v>
      </c>
      <c r="K73" s="96" t="str">
        <f>VLOOKUP(E73,VIP!$A$2:$O11967,6,0)</f>
        <v>N/A</v>
      </c>
      <c r="L73" s="98" t="s">
        <v>2430</v>
      </c>
      <c r="M73" s="99" t="s">
        <v>2469</v>
      </c>
      <c r="N73" s="100" t="s">
        <v>2476</v>
      </c>
      <c r="O73" s="96" t="s">
        <v>2490</v>
      </c>
      <c r="P73" s="101"/>
      <c r="Q73" s="99" t="s">
        <v>2430</v>
      </c>
    </row>
    <row r="74" spans="1:17" ht="18" x14ac:dyDescent="0.25">
      <c r="A74" s="96" t="str">
        <f>VLOOKUP(E74,'LISTADO ATM'!$A$2:$C$900,3,0)</f>
        <v>NORTE</v>
      </c>
      <c r="B74" s="113">
        <v>335809430</v>
      </c>
      <c r="C74" s="97">
        <v>44257.768368055556</v>
      </c>
      <c r="D74" s="96" t="s">
        <v>2500</v>
      </c>
      <c r="E74" s="106">
        <v>91</v>
      </c>
      <c r="F74" s="96" t="str">
        <f>VLOOKUP(E74,VIP!$A$2:$O11556,2,0)</f>
        <v>DRBR091</v>
      </c>
      <c r="G74" s="96" t="str">
        <f>VLOOKUP(E74,'LISTADO ATM'!$A$2:$B$899,2,0)</f>
        <v xml:space="preserve">ATM UNP Villa Isabela </v>
      </c>
      <c r="H74" s="96" t="str">
        <f>VLOOKUP(E74,VIP!$A$2:$O16477,7,FALSE)</f>
        <v>Si</v>
      </c>
      <c r="I74" s="96" t="str">
        <f>VLOOKUP(E74,VIP!$A$2:$O8442,8,FALSE)</f>
        <v>Si</v>
      </c>
      <c r="J74" s="96" t="str">
        <f>VLOOKUP(E74,VIP!$A$2:$O8392,8,FALSE)</f>
        <v>Si</v>
      </c>
      <c r="K74" s="96" t="str">
        <f>VLOOKUP(E74,VIP!$A$2:$O11966,6,0)</f>
        <v>NO</v>
      </c>
      <c r="L74" s="98" t="s">
        <v>2508</v>
      </c>
      <c r="M74" s="167" t="s">
        <v>2520</v>
      </c>
      <c r="N74" s="100" t="s">
        <v>2476</v>
      </c>
      <c r="O74" s="96" t="s">
        <v>2501</v>
      </c>
      <c r="P74" s="101"/>
      <c r="Q74" s="167">
        <v>44258.436516203707</v>
      </c>
    </row>
    <row r="75" spans="1:17" ht="18" x14ac:dyDescent="0.25">
      <c r="A75" s="96" t="str">
        <f>VLOOKUP(E75,'LISTADO ATM'!$A$2:$C$900,3,0)</f>
        <v>DISTRITO NACIONAL</v>
      </c>
      <c r="B75" s="113">
        <v>335809432</v>
      </c>
      <c r="C75" s="97">
        <v>44257.773680555554</v>
      </c>
      <c r="D75" s="96" t="s">
        <v>2189</v>
      </c>
      <c r="E75" s="106">
        <v>441</v>
      </c>
      <c r="F75" s="96" t="str">
        <f>VLOOKUP(E75,VIP!$A$2:$O11555,2,0)</f>
        <v>DRBR441</v>
      </c>
      <c r="G75" s="96" t="str">
        <f>VLOOKUP(E75,'LISTADO ATM'!$A$2:$B$899,2,0)</f>
        <v>ATM Estacion de Servicio Romulo Betancour</v>
      </c>
      <c r="H75" s="96" t="str">
        <f>VLOOKUP(E75,VIP!$A$2:$O16476,7,FALSE)</f>
        <v>NO</v>
      </c>
      <c r="I75" s="96" t="str">
        <f>VLOOKUP(E75,VIP!$A$2:$O8441,8,FALSE)</f>
        <v>NO</v>
      </c>
      <c r="J75" s="96" t="str">
        <f>VLOOKUP(E75,VIP!$A$2:$O8391,8,FALSE)</f>
        <v>NO</v>
      </c>
      <c r="K75" s="96" t="str">
        <f>VLOOKUP(E75,VIP!$A$2:$O11965,6,0)</f>
        <v>NO</v>
      </c>
      <c r="L75" s="98" t="s">
        <v>2496</v>
      </c>
      <c r="M75" s="99" t="s">
        <v>2469</v>
      </c>
      <c r="N75" s="100" t="s">
        <v>2476</v>
      </c>
      <c r="O75" s="96" t="s">
        <v>2478</v>
      </c>
      <c r="P75" s="101"/>
      <c r="Q75" s="99" t="s">
        <v>2496</v>
      </c>
    </row>
    <row r="76" spans="1:17" ht="18" x14ac:dyDescent="0.25">
      <c r="A76" s="96" t="str">
        <f>VLOOKUP(E76,'LISTADO ATM'!$A$2:$C$900,3,0)</f>
        <v>DISTRITO NACIONAL</v>
      </c>
      <c r="B76" s="113">
        <v>335809435</v>
      </c>
      <c r="C76" s="97">
        <v>44257.784328703703</v>
      </c>
      <c r="D76" s="96" t="s">
        <v>2472</v>
      </c>
      <c r="E76" s="106">
        <v>438</v>
      </c>
      <c r="F76" s="96" t="str">
        <f>VLOOKUP(E76,VIP!$A$2:$O11554,2,0)</f>
        <v>DRBR438</v>
      </c>
      <c r="G76" s="96" t="str">
        <f>VLOOKUP(E76,'LISTADO ATM'!$A$2:$B$899,2,0)</f>
        <v xml:space="preserve">ATM Autobanco Torre IV </v>
      </c>
      <c r="H76" s="96" t="str">
        <f>VLOOKUP(E76,VIP!$A$2:$O16475,7,FALSE)</f>
        <v>Si</v>
      </c>
      <c r="I76" s="96" t="str">
        <f>VLOOKUP(E76,VIP!$A$2:$O8440,8,FALSE)</f>
        <v>Si</v>
      </c>
      <c r="J76" s="96" t="str">
        <f>VLOOKUP(E76,VIP!$A$2:$O8390,8,FALSE)</f>
        <v>Si</v>
      </c>
      <c r="K76" s="96" t="str">
        <f>VLOOKUP(E76,VIP!$A$2:$O11964,6,0)</f>
        <v>SI</v>
      </c>
      <c r="L76" s="98" t="s">
        <v>2430</v>
      </c>
      <c r="M76" s="99" t="s">
        <v>2469</v>
      </c>
      <c r="N76" s="100" t="s">
        <v>2476</v>
      </c>
      <c r="O76" s="96" t="s">
        <v>2477</v>
      </c>
      <c r="P76" s="101"/>
      <c r="Q76" s="99" t="s">
        <v>2430</v>
      </c>
    </row>
    <row r="77" spans="1:17" ht="18" x14ac:dyDescent="0.25">
      <c r="A77" s="96" t="str">
        <f>VLOOKUP(E77,'LISTADO ATM'!$A$2:$C$900,3,0)</f>
        <v>DISTRITO NACIONAL</v>
      </c>
      <c r="B77" s="113">
        <v>335809447</v>
      </c>
      <c r="C77" s="97">
        <v>44257.845243055555</v>
      </c>
      <c r="D77" s="96" t="s">
        <v>2472</v>
      </c>
      <c r="E77" s="106">
        <v>486</v>
      </c>
      <c r="F77" s="96" t="str">
        <f>VLOOKUP(E77,VIP!$A$2:$O11560,2,0)</f>
        <v>DRBR486</v>
      </c>
      <c r="G77" s="96" t="str">
        <f>VLOOKUP(E77,'LISTADO ATM'!$A$2:$B$899,2,0)</f>
        <v xml:space="preserve">ATM Olé La Caleta </v>
      </c>
      <c r="H77" s="96" t="str">
        <f>VLOOKUP(E77,VIP!$A$2:$O16481,7,FALSE)</f>
        <v>Si</v>
      </c>
      <c r="I77" s="96" t="str">
        <f>VLOOKUP(E77,VIP!$A$2:$O8446,8,FALSE)</f>
        <v>Si</v>
      </c>
      <c r="J77" s="96" t="str">
        <f>VLOOKUP(E77,VIP!$A$2:$O8396,8,FALSE)</f>
        <v>Si</v>
      </c>
      <c r="K77" s="96" t="str">
        <f>VLOOKUP(E77,VIP!$A$2:$O11970,6,0)</f>
        <v>NO</v>
      </c>
      <c r="L77" s="98" t="s">
        <v>2430</v>
      </c>
      <c r="M77" s="99" t="s">
        <v>2469</v>
      </c>
      <c r="N77" s="100" t="s">
        <v>2476</v>
      </c>
      <c r="O77" s="96" t="s">
        <v>2477</v>
      </c>
      <c r="P77" s="101"/>
      <c r="Q77" s="99" t="s">
        <v>2430</v>
      </c>
    </row>
    <row r="78" spans="1:17" ht="18" x14ac:dyDescent="0.25">
      <c r="A78" s="96" t="str">
        <f>VLOOKUP(E78,'LISTADO ATM'!$A$2:$C$900,3,0)</f>
        <v>DISTRITO NACIONAL</v>
      </c>
      <c r="B78" s="113">
        <v>335809448</v>
      </c>
      <c r="C78" s="97">
        <v>44257.846388888887</v>
      </c>
      <c r="D78" s="96" t="s">
        <v>2472</v>
      </c>
      <c r="E78" s="106">
        <v>983</v>
      </c>
      <c r="F78" s="96" t="str">
        <f>VLOOKUP(E78,VIP!$A$2:$O11559,2,0)</f>
        <v>DRBR983</v>
      </c>
      <c r="G78" s="96" t="str">
        <f>VLOOKUP(E78,'LISTADO ATM'!$A$2:$B$899,2,0)</f>
        <v xml:space="preserve">ATM Bravo República de Colombia </v>
      </c>
      <c r="H78" s="96" t="str">
        <f>VLOOKUP(E78,VIP!$A$2:$O16480,7,FALSE)</f>
        <v>Si</v>
      </c>
      <c r="I78" s="96" t="str">
        <f>VLOOKUP(E78,VIP!$A$2:$O8445,8,FALSE)</f>
        <v>No</v>
      </c>
      <c r="J78" s="96" t="str">
        <f>VLOOKUP(E78,VIP!$A$2:$O8395,8,FALSE)</f>
        <v>No</v>
      </c>
      <c r="K78" s="96" t="str">
        <f>VLOOKUP(E78,VIP!$A$2:$O11969,6,0)</f>
        <v>NO</v>
      </c>
      <c r="L78" s="98" t="s">
        <v>2430</v>
      </c>
      <c r="M78" s="99" t="s">
        <v>2469</v>
      </c>
      <c r="N78" s="100" t="s">
        <v>2476</v>
      </c>
      <c r="O78" s="96" t="s">
        <v>2477</v>
      </c>
      <c r="P78" s="101"/>
      <c r="Q78" s="99" t="s">
        <v>2430</v>
      </c>
    </row>
    <row r="79" spans="1:17" ht="18" x14ac:dyDescent="0.25">
      <c r="A79" s="96" t="str">
        <f>VLOOKUP(E79,'LISTADO ATM'!$A$2:$C$900,3,0)</f>
        <v>DISTRITO NACIONAL</v>
      </c>
      <c r="B79" s="113">
        <v>335809449</v>
      </c>
      <c r="C79" s="97">
        <v>44257.84983796296</v>
      </c>
      <c r="D79" s="96" t="s">
        <v>2472</v>
      </c>
      <c r="E79" s="106">
        <v>139</v>
      </c>
      <c r="F79" s="96" t="str">
        <f>VLOOKUP(E79,VIP!$A$2:$O11558,2,0)</f>
        <v>DRBR139</v>
      </c>
      <c r="G79" s="96" t="str">
        <f>VLOOKUP(E79,'LISTADO ATM'!$A$2:$B$899,2,0)</f>
        <v xml:space="preserve">ATM Oficina Plaza Lama Zona Oriental I </v>
      </c>
      <c r="H79" s="96" t="str">
        <f>VLOOKUP(E79,VIP!$A$2:$O16479,7,FALSE)</f>
        <v>Si</v>
      </c>
      <c r="I79" s="96" t="str">
        <f>VLOOKUP(E79,VIP!$A$2:$O8444,8,FALSE)</f>
        <v>Si</v>
      </c>
      <c r="J79" s="96" t="str">
        <f>VLOOKUP(E79,VIP!$A$2:$O8394,8,FALSE)</f>
        <v>Si</v>
      </c>
      <c r="K79" s="96" t="str">
        <f>VLOOKUP(E79,VIP!$A$2:$O11968,6,0)</f>
        <v>NO</v>
      </c>
      <c r="L79" s="98" t="s">
        <v>2430</v>
      </c>
      <c r="M79" s="99" t="s">
        <v>2469</v>
      </c>
      <c r="N79" s="100" t="s">
        <v>2476</v>
      </c>
      <c r="O79" s="96" t="s">
        <v>2477</v>
      </c>
      <c r="P79" s="101"/>
      <c r="Q79" s="99" t="s">
        <v>2430</v>
      </c>
    </row>
    <row r="80" spans="1:17" ht="18" x14ac:dyDescent="0.25">
      <c r="A80" s="96" t="str">
        <f>VLOOKUP(E80,'LISTADO ATM'!$A$2:$C$900,3,0)</f>
        <v>DISTRITO NACIONAL</v>
      </c>
      <c r="B80" s="113">
        <v>335809450</v>
      </c>
      <c r="C80" s="97">
        <v>44257.851712962962</v>
      </c>
      <c r="D80" s="96" t="s">
        <v>2472</v>
      </c>
      <c r="E80" s="106">
        <v>416</v>
      </c>
      <c r="F80" s="96" t="str">
        <f>VLOOKUP(E80,VIP!$A$2:$O11557,2,0)</f>
        <v>DRBR416</v>
      </c>
      <c r="G80" s="96" t="str">
        <f>VLOOKUP(E80,'LISTADO ATM'!$A$2:$B$899,2,0)</f>
        <v xml:space="preserve">ATM Autobanco San Martín II </v>
      </c>
      <c r="H80" s="96" t="str">
        <f>VLOOKUP(E80,VIP!$A$2:$O16478,7,FALSE)</f>
        <v>Si</v>
      </c>
      <c r="I80" s="96" t="str">
        <f>VLOOKUP(E80,VIP!$A$2:$O8443,8,FALSE)</f>
        <v>Si</v>
      </c>
      <c r="J80" s="96" t="str">
        <f>VLOOKUP(E80,VIP!$A$2:$O8393,8,FALSE)</f>
        <v>Si</v>
      </c>
      <c r="K80" s="96" t="str">
        <f>VLOOKUP(E80,VIP!$A$2:$O11967,6,0)</f>
        <v>NO</v>
      </c>
      <c r="L80" s="98" t="s">
        <v>2430</v>
      </c>
      <c r="M80" s="99" t="s">
        <v>2469</v>
      </c>
      <c r="N80" s="100" t="s">
        <v>2476</v>
      </c>
      <c r="O80" s="96" t="s">
        <v>2477</v>
      </c>
      <c r="P80" s="101"/>
      <c r="Q80" s="99" t="s">
        <v>2430</v>
      </c>
    </row>
    <row r="81" spans="1:17" ht="18" x14ac:dyDescent="0.25">
      <c r="A81" s="96" t="str">
        <f>VLOOKUP(E81,'LISTADO ATM'!$A$2:$C$900,3,0)</f>
        <v>NORTE</v>
      </c>
      <c r="B81" s="113">
        <v>335809451</v>
      </c>
      <c r="C81" s="97">
        <v>44257.854178240741</v>
      </c>
      <c r="D81" s="96" t="s">
        <v>2500</v>
      </c>
      <c r="E81" s="106">
        <v>728</v>
      </c>
      <c r="F81" s="96" t="str">
        <f>VLOOKUP(E81,VIP!$A$2:$O11556,2,0)</f>
        <v>DRBR051</v>
      </c>
      <c r="G81" s="96" t="str">
        <f>VLOOKUP(E81,'LISTADO ATM'!$A$2:$B$899,2,0)</f>
        <v xml:space="preserve">ATM UNP La Vega Oficina Regional Norcentral </v>
      </c>
      <c r="H81" s="96" t="str">
        <f>VLOOKUP(E81,VIP!$A$2:$O16477,7,FALSE)</f>
        <v>Si</v>
      </c>
      <c r="I81" s="96" t="str">
        <f>VLOOKUP(E81,VIP!$A$2:$O8442,8,FALSE)</f>
        <v>Si</v>
      </c>
      <c r="J81" s="96" t="str">
        <f>VLOOKUP(E81,VIP!$A$2:$O8392,8,FALSE)</f>
        <v>Si</v>
      </c>
      <c r="K81" s="96" t="str">
        <f>VLOOKUP(E81,VIP!$A$2:$O11966,6,0)</f>
        <v>SI</v>
      </c>
      <c r="L81" s="98" t="s">
        <v>2430</v>
      </c>
      <c r="M81" s="99" t="s">
        <v>2469</v>
      </c>
      <c r="N81" s="100" t="s">
        <v>2476</v>
      </c>
      <c r="O81" s="96" t="s">
        <v>2501</v>
      </c>
      <c r="P81" s="101"/>
      <c r="Q81" s="99" t="s">
        <v>2430</v>
      </c>
    </row>
    <row r="82" spans="1:17" ht="18" x14ac:dyDescent="0.25">
      <c r="A82" s="96" t="str">
        <f>VLOOKUP(E82,'LISTADO ATM'!$A$2:$C$900,3,0)</f>
        <v>SUR</v>
      </c>
      <c r="B82" s="113">
        <v>335809452</v>
      </c>
      <c r="C82" s="97">
        <v>44257.8596875</v>
      </c>
      <c r="D82" s="96" t="s">
        <v>2472</v>
      </c>
      <c r="E82" s="106">
        <v>249</v>
      </c>
      <c r="F82" s="96" t="str">
        <f>VLOOKUP(E82,VIP!$A$2:$O11555,2,0)</f>
        <v>DRBR249</v>
      </c>
      <c r="G82" s="96" t="str">
        <f>VLOOKUP(E82,'LISTADO ATM'!$A$2:$B$899,2,0)</f>
        <v xml:space="preserve">ATM Banco Agrícola Neiba </v>
      </c>
      <c r="H82" s="96" t="str">
        <f>VLOOKUP(E82,VIP!$A$2:$O16476,7,FALSE)</f>
        <v>Si</v>
      </c>
      <c r="I82" s="96" t="str">
        <f>VLOOKUP(E82,VIP!$A$2:$O8441,8,FALSE)</f>
        <v>Si</v>
      </c>
      <c r="J82" s="96" t="str">
        <f>VLOOKUP(E82,VIP!$A$2:$O8391,8,FALSE)</f>
        <v>Si</v>
      </c>
      <c r="K82" s="96" t="str">
        <f>VLOOKUP(E82,VIP!$A$2:$O11965,6,0)</f>
        <v>NO</v>
      </c>
      <c r="L82" s="98" t="s">
        <v>2430</v>
      </c>
      <c r="M82" s="99" t="s">
        <v>2469</v>
      </c>
      <c r="N82" s="100" t="s">
        <v>2476</v>
      </c>
      <c r="O82" s="96" t="s">
        <v>2477</v>
      </c>
      <c r="P82" s="101"/>
      <c r="Q82" s="99" t="s">
        <v>2430</v>
      </c>
    </row>
    <row r="83" spans="1:17" ht="18" x14ac:dyDescent="0.25">
      <c r="A83" s="96" t="str">
        <f>VLOOKUP(E83,'LISTADO ATM'!$A$2:$C$900,3,0)</f>
        <v>DISTRITO NACIONAL</v>
      </c>
      <c r="B83" s="113">
        <v>335809453</v>
      </c>
      <c r="C83" s="97">
        <v>44257.862881944442</v>
      </c>
      <c r="D83" s="96" t="s">
        <v>2487</v>
      </c>
      <c r="E83" s="106">
        <v>957</v>
      </c>
      <c r="F83" s="96" t="str">
        <f>VLOOKUP(E83,VIP!$A$2:$O11563,2,0)</f>
        <v>DRBR23F</v>
      </c>
      <c r="G83" s="96" t="str">
        <f>VLOOKUP(E83,'LISTADO ATM'!$A$2:$B$899,2,0)</f>
        <v xml:space="preserve">ATM Oficina Venezuela </v>
      </c>
      <c r="H83" s="96" t="str">
        <f>VLOOKUP(E83,VIP!$A$2:$O16484,7,FALSE)</f>
        <v>Si</v>
      </c>
      <c r="I83" s="96" t="str">
        <f>VLOOKUP(E83,VIP!$A$2:$O8449,8,FALSE)</f>
        <v>Si</v>
      </c>
      <c r="J83" s="96" t="str">
        <f>VLOOKUP(E83,VIP!$A$2:$O8399,8,FALSE)</f>
        <v>Si</v>
      </c>
      <c r="K83" s="96" t="str">
        <f>VLOOKUP(E83,VIP!$A$2:$O11973,6,0)</f>
        <v>SI</v>
      </c>
      <c r="L83" s="98" t="s">
        <v>2462</v>
      </c>
      <c r="M83" s="167" t="s">
        <v>2520</v>
      </c>
      <c r="N83" s="100" t="s">
        <v>2476</v>
      </c>
      <c r="O83" s="96" t="s">
        <v>2490</v>
      </c>
      <c r="P83" s="101"/>
      <c r="Q83" s="99" t="s">
        <v>2462</v>
      </c>
    </row>
    <row r="84" spans="1:17" ht="18" x14ac:dyDescent="0.25">
      <c r="A84" s="96" t="str">
        <f>VLOOKUP(E84,'LISTADO ATM'!$A$2:$C$900,3,0)</f>
        <v>SUR</v>
      </c>
      <c r="B84" s="113">
        <v>335809454</v>
      </c>
      <c r="C84" s="97">
        <v>44257.865590277775</v>
      </c>
      <c r="D84" s="96" t="s">
        <v>2487</v>
      </c>
      <c r="E84" s="106">
        <v>871</v>
      </c>
      <c r="F84" s="96" t="str">
        <f>VLOOKUP(E84,VIP!$A$2:$O11562,2,0)</f>
        <v>DRBR871</v>
      </c>
      <c r="G84" s="96" t="str">
        <f>VLOOKUP(E84,'LISTADO ATM'!$A$2:$B$899,2,0)</f>
        <v>ATM Plaza Cultural San Juan</v>
      </c>
      <c r="H84" s="96" t="str">
        <f>VLOOKUP(E84,VIP!$A$2:$O16483,7,FALSE)</f>
        <v>N/A</v>
      </c>
      <c r="I84" s="96" t="str">
        <f>VLOOKUP(E84,VIP!$A$2:$O8448,8,FALSE)</f>
        <v>N/A</v>
      </c>
      <c r="J84" s="96" t="str">
        <f>VLOOKUP(E84,VIP!$A$2:$O8398,8,FALSE)</f>
        <v>N/A</v>
      </c>
      <c r="K84" s="96" t="str">
        <f>VLOOKUP(E84,VIP!$A$2:$O11972,6,0)</f>
        <v>N/A</v>
      </c>
      <c r="L84" s="98" t="s">
        <v>2462</v>
      </c>
      <c r="M84" s="167" t="s">
        <v>2520</v>
      </c>
      <c r="N84" s="100" t="s">
        <v>2476</v>
      </c>
      <c r="O84" s="96" t="s">
        <v>2490</v>
      </c>
      <c r="P84" s="101"/>
      <c r="Q84" s="99" t="s">
        <v>2462</v>
      </c>
    </row>
    <row r="85" spans="1:17" ht="18" x14ac:dyDescent="0.25">
      <c r="A85" s="96" t="str">
        <f>VLOOKUP(E85,'LISTADO ATM'!$A$2:$C$900,3,0)</f>
        <v>NORTE</v>
      </c>
      <c r="B85" s="113">
        <v>335809455</v>
      </c>
      <c r="C85" s="97">
        <v>44257.869780092595</v>
      </c>
      <c r="D85" s="96" t="s">
        <v>2500</v>
      </c>
      <c r="E85" s="106">
        <v>732</v>
      </c>
      <c r="F85" s="96" t="str">
        <f>VLOOKUP(E85,VIP!$A$2:$O11561,2,0)</f>
        <v>DRBR12H</v>
      </c>
      <c r="G85" s="96" t="str">
        <f>VLOOKUP(E85,'LISTADO ATM'!$A$2:$B$899,2,0)</f>
        <v xml:space="preserve">ATM Molino del Valle (Santiago) </v>
      </c>
      <c r="H85" s="96" t="str">
        <f>VLOOKUP(E85,VIP!$A$2:$O16482,7,FALSE)</f>
        <v>Si</v>
      </c>
      <c r="I85" s="96" t="str">
        <f>VLOOKUP(E85,VIP!$A$2:$O8447,8,FALSE)</f>
        <v>Si</v>
      </c>
      <c r="J85" s="96" t="str">
        <f>VLOOKUP(E85,VIP!$A$2:$O8397,8,FALSE)</f>
        <v>Si</v>
      </c>
      <c r="K85" s="96" t="str">
        <f>VLOOKUP(E85,VIP!$A$2:$O11971,6,0)</f>
        <v>NO</v>
      </c>
      <c r="L85" s="98" t="s">
        <v>2430</v>
      </c>
      <c r="M85" s="167" t="s">
        <v>2520</v>
      </c>
      <c r="N85" s="100" t="s">
        <v>2476</v>
      </c>
      <c r="O85" s="96" t="s">
        <v>2501</v>
      </c>
      <c r="P85" s="101"/>
      <c r="Q85" s="99" t="s">
        <v>2430</v>
      </c>
    </row>
    <row r="86" spans="1:17" ht="18" x14ac:dyDescent="0.25">
      <c r="A86" s="96" t="str">
        <f>VLOOKUP(E86,'LISTADO ATM'!$A$2:$C$900,3,0)</f>
        <v>SUR</v>
      </c>
      <c r="B86" s="113">
        <v>335809456</v>
      </c>
      <c r="C86" s="97">
        <v>44257.873680555553</v>
      </c>
      <c r="D86" s="96" t="s">
        <v>2472</v>
      </c>
      <c r="E86" s="106">
        <v>615</v>
      </c>
      <c r="F86" s="96" t="str">
        <f>VLOOKUP(E86,VIP!$A$2:$O11560,2,0)</f>
        <v>DRBR418</v>
      </c>
      <c r="G86" s="96" t="str">
        <f>VLOOKUP(E86,'LISTADO ATM'!$A$2:$B$899,2,0)</f>
        <v xml:space="preserve">ATM Estación Sunix Cabral (Barahona) </v>
      </c>
      <c r="H86" s="96" t="str">
        <f>VLOOKUP(E86,VIP!$A$2:$O16481,7,FALSE)</f>
        <v>Si</v>
      </c>
      <c r="I86" s="96" t="str">
        <f>VLOOKUP(E86,VIP!$A$2:$O8446,8,FALSE)</f>
        <v>Si</v>
      </c>
      <c r="J86" s="96" t="str">
        <f>VLOOKUP(E86,VIP!$A$2:$O8396,8,FALSE)</f>
        <v>Si</v>
      </c>
      <c r="K86" s="96" t="str">
        <f>VLOOKUP(E86,VIP!$A$2:$O11970,6,0)</f>
        <v>NO</v>
      </c>
      <c r="L86" s="98" t="s">
        <v>2430</v>
      </c>
      <c r="M86" s="99" t="s">
        <v>2469</v>
      </c>
      <c r="N86" s="100" t="s">
        <v>2476</v>
      </c>
      <c r="O86" s="96" t="s">
        <v>2477</v>
      </c>
      <c r="P86" s="101"/>
      <c r="Q86" s="99" t="s">
        <v>2430</v>
      </c>
    </row>
    <row r="87" spans="1:17" ht="18" x14ac:dyDescent="0.25">
      <c r="A87" s="96" t="str">
        <f>VLOOKUP(E87,'LISTADO ATM'!$A$2:$C$900,3,0)</f>
        <v>DISTRITO NACIONAL</v>
      </c>
      <c r="B87" s="113">
        <v>335809460</v>
      </c>
      <c r="C87" s="97">
        <v>44257.889421296299</v>
      </c>
      <c r="D87" s="96" t="s">
        <v>2189</v>
      </c>
      <c r="E87" s="106">
        <v>744</v>
      </c>
      <c r="F87" s="96" t="str">
        <f>VLOOKUP(E87,VIP!$A$2:$O11559,2,0)</f>
        <v>DRBR289</v>
      </c>
      <c r="G87" s="96" t="str">
        <f>VLOOKUP(E87,'LISTADO ATM'!$A$2:$B$899,2,0)</f>
        <v xml:space="preserve">ATM Multicentro La Sirena Venezuela </v>
      </c>
      <c r="H87" s="96" t="str">
        <f>VLOOKUP(E87,VIP!$A$2:$O16480,7,FALSE)</f>
        <v>Si</v>
      </c>
      <c r="I87" s="96" t="str">
        <f>VLOOKUP(E87,VIP!$A$2:$O8445,8,FALSE)</f>
        <v>Si</v>
      </c>
      <c r="J87" s="96" t="str">
        <f>VLOOKUP(E87,VIP!$A$2:$O8395,8,FALSE)</f>
        <v>Si</v>
      </c>
      <c r="K87" s="96" t="str">
        <f>VLOOKUP(E87,VIP!$A$2:$O11969,6,0)</f>
        <v>SI</v>
      </c>
      <c r="L87" s="98" t="s">
        <v>2254</v>
      </c>
      <c r="M87" s="99" t="s">
        <v>2469</v>
      </c>
      <c r="N87" s="100" t="s">
        <v>2476</v>
      </c>
      <c r="O87" s="96" t="s">
        <v>2478</v>
      </c>
      <c r="P87" s="101"/>
      <c r="Q87" s="99" t="s">
        <v>2254</v>
      </c>
    </row>
    <row r="88" spans="1:17" ht="18" x14ac:dyDescent="0.25">
      <c r="A88" s="96" t="str">
        <f>VLOOKUP(E88,'LISTADO ATM'!$A$2:$C$900,3,0)</f>
        <v>DISTRITO NACIONAL</v>
      </c>
      <c r="B88" s="113">
        <v>335809462</v>
      </c>
      <c r="C88" s="97">
        <v>44257.917175925926</v>
      </c>
      <c r="D88" s="96" t="s">
        <v>2189</v>
      </c>
      <c r="E88" s="106">
        <v>710</v>
      </c>
      <c r="F88" s="96" t="str">
        <f>VLOOKUP(E88,VIP!$A$2:$O11558,2,0)</f>
        <v>DRBR506</v>
      </c>
      <c r="G88" s="96" t="str">
        <f>VLOOKUP(E88,'LISTADO ATM'!$A$2:$B$899,2,0)</f>
        <v xml:space="preserve">ATM S/M Soberano </v>
      </c>
      <c r="H88" s="96" t="str">
        <f>VLOOKUP(E88,VIP!$A$2:$O16479,7,FALSE)</f>
        <v>Si</v>
      </c>
      <c r="I88" s="96" t="str">
        <f>VLOOKUP(E88,VIP!$A$2:$O8444,8,FALSE)</f>
        <v>Si</v>
      </c>
      <c r="J88" s="96" t="str">
        <f>VLOOKUP(E88,VIP!$A$2:$O8394,8,FALSE)</f>
        <v>Si</v>
      </c>
      <c r="K88" s="96" t="str">
        <f>VLOOKUP(E88,VIP!$A$2:$O11968,6,0)</f>
        <v>NO</v>
      </c>
      <c r="L88" s="98" t="s">
        <v>2228</v>
      </c>
      <c r="M88" s="167" t="s">
        <v>2520</v>
      </c>
      <c r="N88" s="100" t="s">
        <v>2476</v>
      </c>
      <c r="O88" s="96" t="s">
        <v>2478</v>
      </c>
      <c r="P88" s="101"/>
      <c r="Q88" s="167">
        <v>44258.353182870371</v>
      </c>
    </row>
    <row r="89" spans="1:17" ht="18" x14ac:dyDescent="0.25">
      <c r="A89" s="96" t="str">
        <f>VLOOKUP(E89,'LISTADO ATM'!$A$2:$C$900,3,0)</f>
        <v>SUR</v>
      </c>
      <c r="B89" s="113">
        <v>335809463</v>
      </c>
      <c r="C89" s="97">
        <v>44257.917847222219</v>
      </c>
      <c r="D89" s="96" t="s">
        <v>2189</v>
      </c>
      <c r="E89" s="106">
        <v>885</v>
      </c>
      <c r="F89" s="96" t="str">
        <f>VLOOKUP(E89,VIP!$A$2:$O11557,2,0)</f>
        <v>DRBR885</v>
      </c>
      <c r="G89" s="96" t="str">
        <f>VLOOKUP(E89,'LISTADO ATM'!$A$2:$B$899,2,0)</f>
        <v xml:space="preserve">ATM UNP Rancho Arriba </v>
      </c>
      <c r="H89" s="96" t="str">
        <f>VLOOKUP(E89,VIP!$A$2:$O16478,7,FALSE)</f>
        <v>Si</v>
      </c>
      <c r="I89" s="96" t="str">
        <f>VLOOKUP(E89,VIP!$A$2:$O8443,8,FALSE)</f>
        <v>Si</v>
      </c>
      <c r="J89" s="96" t="str">
        <f>VLOOKUP(E89,VIP!$A$2:$O8393,8,FALSE)</f>
        <v>Si</v>
      </c>
      <c r="K89" s="96" t="str">
        <f>VLOOKUP(E89,VIP!$A$2:$O11967,6,0)</f>
        <v>NO</v>
      </c>
      <c r="L89" s="98" t="s">
        <v>2254</v>
      </c>
      <c r="M89" s="167" t="s">
        <v>2520</v>
      </c>
      <c r="N89" s="100" t="s">
        <v>2476</v>
      </c>
      <c r="O89" s="96" t="s">
        <v>2478</v>
      </c>
      <c r="P89" s="101"/>
      <c r="Q89" s="167">
        <v>44258.436516203707</v>
      </c>
    </row>
    <row r="90" spans="1:17" ht="18" x14ac:dyDescent="0.25">
      <c r="A90" s="96" t="str">
        <f>VLOOKUP(E90,'LISTADO ATM'!$A$2:$C$900,3,0)</f>
        <v>DISTRITO NACIONAL</v>
      </c>
      <c r="B90" s="113">
        <v>335809464</v>
      </c>
      <c r="C90" s="97">
        <v>44257.921041666668</v>
      </c>
      <c r="D90" s="96" t="s">
        <v>2189</v>
      </c>
      <c r="E90" s="106">
        <v>622</v>
      </c>
      <c r="F90" s="96" t="str">
        <f>VLOOKUP(E90,VIP!$A$2:$O11556,2,0)</f>
        <v>DRBR622</v>
      </c>
      <c r="G90" s="96" t="str">
        <f>VLOOKUP(E90,'LISTADO ATM'!$A$2:$B$899,2,0)</f>
        <v xml:space="preserve">ATM Ayuntamiento D.N. </v>
      </c>
      <c r="H90" s="96" t="str">
        <f>VLOOKUP(E90,VIP!$A$2:$O16477,7,FALSE)</f>
        <v>Si</v>
      </c>
      <c r="I90" s="96" t="str">
        <f>VLOOKUP(E90,VIP!$A$2:$O8442,8,FALSE)</f>
        <v>Si</v>
      </c>
      <c r="J90" s="96" t="str">
        <f>VLOOKUP(E90,VIP!$A$2:$O8392,8,FALSE)</f>
        <v>Si</v>
      </c>
      <c r="K90" s="96" t="str">
        <f>VLOOKUP(E90,VIP!$A$2:$O11966,6,0)</f>
        <v>NO</v>
      </c>
      <c r="L90" s="98" t="s">
        <v>2254</v>
      </c>
      <c r="M90" s="99" t="s">
        <v>2469</v>
      </c>
      <c r="N90" s="100" t="s">
        <v>2476</v>
      </c>
      <c r="O90" s="96" t="s">
        <v>2478</v>
      </c>
      <c r="P90" s="101"/>
      <c r="Q90" s="99" t="s">
        <v>2254</v>
      </c>
    </row>
    <row r="91" spans="1:17" s="102" customFormat="1" ht="18" x14ac:dyDescent="0.25">
      <c r="A91" s="96" t="str">
        <f>VLOOKUP(E91,'LISTADO ATM'!$A$2:$C$900,3,0)</f>
        <v>SUR</v>
      </c>
      <c r="B91" s="113" t="s">
        <v>2517</v>
      </c>
      <c r="C91" s="97">
        <v>44258.007592592592</v>
      </c>
      <c r="D91" s="96" t="s">
        <v>2472</v>
      </c>
      <c r="E91" s="106">
        <v>780</v>
      </c>
      <c r="F91" s="96" t="str">
        <f>VLOOKUP(E91,VIP!$A$2:$O11564,2,0)</f>
        <v>DRBR041</v>
      </c>
      <c r="G91" s="96" t="str">
        <f>VLOOKUP(E91,'LISTADO ATM'!$A$2:$B$899,2,0)</f>
        <v xml:space="preserve">ATM Oficina Barahona I </v>
      </c>
      <c r="H91" s="96" t="str">
        <f>VLOOKUP(E91,VIP!$A$2:$O16485,7,FALSE)</f>
        <v>Si</v>
      </c>
      <c r="I91" s="96" t="str">
        <f>VLOOKUP(E91,VIP!$A$2:$O8450,8,FALSE)</f>
        <v>Si</v>
      </c>
      <c r="J91" s="96" t="str">
        <f>VLOOKUP(E91,VIP!$A$2:$O8400,8,FALSE)</f>
        <v>Si</v>
      </c>
      <c r="K91" s="96" t="str">
        <f>VLOOKUP(E91,VIP!$A$2:$O11974,6,0)</f>
        <v>SI</v>
      </c>
      <c r="L91" s="98" t="s">
        <v>2430</v>
      </c>
      <c r="M91" s="167" t="s">
        <v>2520</v>
      </c>
      <c r="N91" s="100" t="s">
        <v>2476</v>
      </c>
      <c r="O91" s="96" t="s">
        <v>2477</v>
      </c>
      <c r="P91" s="101"/>
      <c r="Q91" s="99" t="s">
        <v>2430</v>
      </c>
    </row>
    <row r="92" spans="1:17" s="102" customFormat="1" ht="18" x14ac:dyDescent="0.25">
      <c r="A92" s="96" t="str">
        <f>VLOOKUP(E92,'LISTADO ATM'!$A$2:$C$900,3,0)</f>
        <v>DISTRITO NACIONAL</v>
      </c>
      <c r="B92" s="113" t="s">
        <v>2516</v>
      </c>
      <c r="C92" s="97">
        <v>44258.096273148149</v>
      </c>
      <c r="D92" s="96" t="s">
        <v>2472</v>
      </c>
      <c r="E92" s="106">
        <v>415</v>
      </c>
      <c r="F92" s="96" t="str">
        <f>VLOOKUP(E92,VIP!$A$2:$O11563,2,0)</f>
        <v>DRBR415</v>
      </c>
      <c r="G92" s="96" t="str">
        <f>VLOOKUP(E92,'LISTADO ATM'!$A$2:$B$899,2,0)</f>
        <v xml:space="preserve">ATM Autobanco San Martín I </v>
      </c>
      <c r="H92" s="96" t="str">
        <f>VLOOKUP(E92,VIP!$A$2:$O16484,7,FALSE)</f>
        <v>Si</v>
      </c>
      <c r="I92" s="96" t="str">
        <f>VLOOKUP(E92,VIP!$A$2:$O8449,8,FALSE)</f>
        <v>Si</v>
      </c>
      <c r="J92" s="96" t="str">
        <f>VLOOKUP(E92,VIP!$A$2:$O8399,8,FALSE)</f>
        <v>Si</v>
      </c>
      <c r="K92" s="96" t="str">
        <f>VLOOKUP(E92,VIP!$A$2:$O11973,6,0)</f>
        <v>NO</v>
      </c>
      <c r="L92" s="98" t="s">
        <v>2430</v>
      </c>
      <c r="M92" s="99" t="s">
        <v>2469</v>
      </c>
      <c r="N92" s="100" t="s">
        <v>2476</v>
      </c>
      <c r="O92" s="96" t="s">
        <v>2477</v>
      </c>
      <c r="P92" s="101"/>
      <c r="Q92" s="99" t="s">
        <v>2430</v>
      </c>
    </row>
    <row r="93" spans="1:17" s="102" customFormat="1" ht="18" x14ac:dyDescent="0.25">
      <c r="A93" s="96" t="str">
        <f>VLOOKUP(E93,'LISTADO ATM'!$A$2:$C$900,3,0)</f>
        <v>ESTE</v>
      </c>
      <c r="B93" s="113" t="s">
        <v>2515</v>
      </c>
      <c r="C93" s="97">
        <v>44258.099027777775</v>
      </c>
      <c r="D93" s="96" t="s">
        <v>2189</v>
      </c>
      <c r="E93" s="106">
        <v>859</v>
      </c>
      <c r="F93" s="96" t="str">
        <f>VLOOKUP(E93,VIP!$A$2:$O11562,2,0)</f>
        <v>DRBR859</v>
      </c>
      <c r="G93" s="96" t="str">
        <f>VLOOKUP(E93,'LISTADO ATM'!$A$2:$B$899,2,0)</f>
        <v xml:space="preserve">ATM Hotel Vista Sol (Punta Cana) </v>
      </c>
      <c r="H93" s="96" t="str">
        <f>VLOOKUP(E93,VIP!$A$2:$O16483,7,FALSE)</f>
        <v>Si</v>
      </c>
      <c r="I93" s="96" t="str">
        <f>VLOOKUP(E93,VIP!$A$2:$O8448,8,FALSE)</f>
        <v>Si</v>
      </c>
      <c r="J93" s="96" t="str">
        <f>VLOOKUP(E93,VIP!$A$2:$O8398,8,FALSE)</f>
        <v>Si</v>
      </c>
      <c r="K93" s="96" t="str">
        <f>VLOOKUP(E93,VIP!$A$2:$O11972,6,0)</f>
        <v>NO</v>
      </c>
      <c r="L93" s="98" t="s">
        <v>2254</v>
      </c>
      <c r="M93" s="99" t="s">
        <v>2469</v>
      </c>
      <c r="N93" s="100" t="s">
        <v>2476</v>
      </c>
      <c r="O93" s="96" t="s">
        <v>2478</v>
      </c>
      <c r="P93" s="101"/>
      <c r="Q93" s="99" t="s">
        <v>2254</v>
      </c>
    </row>
    <row r="94" spans="1:17" s="102" customFormat="1" ht="18" x14ac:dyDescent="0.25">
      <c r="A94" s="96" t="str">
        <f>VLOOKUP(E94,'LISTADO ATM'!$A$2:$C$900,3,0)</f>
        <v>ESTE</v>
      </c>
      <c r="B94" s="113" t="s">
        <v>2514</v>
      </c>
      <c r="C94" s="97">
        <v>44258.229537037034</v>
      </c>
      <c r="D94" s="96" t="s">
        <v>2189</v>
      </c>
      <c r="E94" s="106">
        <v>213</v>
      </c>
      <c r="F94" s="96" t="str">
        <f>VLOOKUP(E94,VIP!$A$2:$O11561,2,0)</f>
        <v>DRBR213</v>
      </c>
      <c r="G94" s="96" t="str">
        <f>VLOOKUP(E94,'LISTADO ATM'!$A$2:$B$899,2,0)</f>
        <v xml:space="preserve">ATM Almacenes Iberia (La Romana) </v>
      </c>
      <c r="H94" s="96" t="str">
        <f>VLOOKUP(E94,VIP!$A$2:$O16482,7,FALSE)</f>
        <v>Si</v>
      </c>
      <c r="I94" s="96" t="str">
        <f>VLOOKUP(E94,VIP!$A$2:$O8447,8,FALSE)</f>
        <v>Si</v>
      </c>
      <c r="J94" s="96" t="str">
        <f>VLOOKUP(E94,VIP!$A$2:$O8397,8,FALSE)</f>
        <v>Si</v>
      </c>
      <c r="K94" s="96" t="str">
        <f>VLOOKUP(E94,VIP!$A$2:$O11971,6,0)</f>
        <v>NO</v>
      </c>
      <c r="L94" s="98" t="s">
        <v>2440</v>
      </c>
      <c r="M94" s="99" t="s">
        <v>2469</v>
      </c>
      <c r="N94" s="100" t="s">
        <v>2476</v>
      </c>
      <c r="O94" s="96" t="s">
        <v>2478</v>
      </c>
      <c r="P94" s="101"/>
      <c r="Q94" s="99" t="s">
        <v>2440</v>
      </c>
    </row>
    <row r="95" spans="1:17" s="102" customFormat="1" ht="18" x14ac:dyDescent="0.25">
      <c r="A95" s="96" t="str">
        <f>VLOOKUP(E95,'LISTADO ATM'!$A$2:$C$900,3,0)</f>
        <v>DISTRITO NACIONAL</v>
      </c>
      <c r="B95" s="113" t="s">
        <v>2513</v>
      </c>
      <c r="C95" s="97">
        <v>44258.23196759259</v>
      </c>
      <c r="D95" s="96" t="s">
        <v>2189</v>
      </c>
      <c r="E95" s="106">
        <v>488</v>
      </c>
      <c r="F95" s="96" t="str">
        <f>VLOOKUP(E95,VIP!$A$2:$O11560,2,0)</f>
        <v>DRBR488</v>
      </c>
      <c r="G95" s="96" t="str">
        <f>VLOOKUP(E95,'LISTADO ATM'!$A$2:$B$899,2,0)</f>
        <v xml:space="preserve">ATM Aeropuerto El Higuero </v>
      </c>
      <c r="H95" s="96" t="str">
        <f>VLOOKUP(E95,VIP!$A$2:$O16481,7,FALSE)</f>
        <v>Si</v>
      </c>
      <c r="I95" s="96" t="str">
        <f>VLOOKUP(E95,VIP!$A$2:$O8446,8,FALSE)</f>
        <v>Si</v>
      </c>
      <c r="J95" s="96" t="str">
        <f>VLOOKUP(E95,VIP!$A$2:$O8396,8,FALSE)</f>
        <v>Si</v>
      </c>
      <c r="K95" s="96" t="str">
        <f>VLOOKUP(E95,VIP!$A$2:$O11970,6,0)</f>
        <v>NO</v>
      </c>
      <c r="L95" s="98" t="s">
        <v>2440</v>
      </c>
      <c r="M95" s="99" t="s">
        <v>2469</v>
      </c>
      <c r="N95" s="100" t="s">
        <v>2476</v>
      </c>
      <c r="O95" s="96" t="s">
        <v>2478</v>
      </c>
      <c r="P95" s="101"/>
      <c r="Q95" s="99" t="s">
        <v>2440</v>
      </c>
    </row>
    <row r="96" spans="1:17" s="102" customFormat="1" ht="18" x14ac:dyDescent="0.25">
      <c r="A96" s="96" t="str">
        <f>VLOOKUP(E96,'LISTADO ATM'!$A$2:$C$900,3,0)</f>
        <v>NORTE</v>
      </c>
      <c r="B96" s="113" t="s">
        <v>2512</v>
      </c>
      <c r="C96" s="97">
        <v>44258.233865740738</v>
      </c>
      <c r="D96" s="96" t="s">
        <v>2190</v>
      </c>
      <c r="E96" s="106">
        <v>832</v>
      </c>
      <c r="F96" s="96" t="str">
        <f>VLOOKUP(E96,VIP!$A$2:$O11559,2,0)</f>
        <v>DRBR832</v>
      </c>
      <c r="G96" s="96" t="str">
        <f>VLOOKUP(E96,'LISTADO ATM'!$A$2:$B$899,2,0)</f>
        <v xml:space="preserve">ATM Hospital Traumatológico La Vega </v>
      </c>
      <c r="H96" s="96" t="str">
        <f>VLOOKUP(E96,VIP!$A$2:$O16480,7,FALSE)</f>
        <v>Si</v>
      </c>
      <c r="I96" s="96" t="str">
        <f>VLOOKUP(E96,VIP!$A$2:$O8445,8,FALSE)</f>
        <v>Si</v>
      </c>
      <c r="J96" s="96" t="str">
        <f>VLOOKUP(E96,VIP!$A$2:$O8395,8,FALSE)</f>
        <v>Si</v>
      </c>
      <c r="K96" s="96" t="str">
        <f>VLOOKUP(E96,VIP!$A$2:$O11969,6,0)</f>
        <v>NO</v>
      </c>
      <c r="L96" s="98" t="s">
        <v>2440</v>
      </c>
      <c r="M96" s="167" t="s">
        <v>2520</v>
      </c>
      <c r="N96" s="100" t="s">
        <v>2476</v>
      </c>
      <c r="O96" s="96" t="s">
        <v>2497</v>
      </c>
      <c r="P96" s="101"/>
      <c r="Q96" s="167">
        <v>44258.436516203707</v>
      </c>
    </row>
    <row r="97" spans="1:17" s="102" customFormat="1" ht="18" x14ac:dyDescent="0.25">
      <c r="A97" s="96" t="str">
        <f>VLOOKUP(E97,'LISTADO ATM'!$A$2:$C$900,3,0)</f>
        <v>SUR</v>
      </c>
      <c r="B97" s="113" t="s">
        <v>2511</v>
      </c>
      <c r="C97" s="97">
        <v>44258.235891203702</v>
      </c>
      <c r="D97" s="96" t="s">
        <v>2189</v>
      </c>
      <c r="E97" s="106">
        <v>135</v>
      </c>
      <c r="F97" s="96" t="str">
        <f>VLOOKUP(E97,VIP!$A$2:$O11558,2,0)</f>
        <v>DRBR135</v>
      </c>
      <c r="G97" s="96" t="str">
        <f>VLOOKUP(E97,'LISTADO ATM'!$A$2:$B$899,2,0)</f>
        <v xml:space="preserve">ATM Oficina Las Dunas Baní </v>
      </c>
      <c r="H97" s="96" t="str">
        <f>VLOOKUP(E97,VIP!$A$2:$O16479,7,FALSE)</f>
        <v>Si</v>
      </c>
      <c r="I97" s="96" t="str">
        <f>VLOOKUP(E97,VIP!$A$2:$O8444,8,FALSE)</f>
        <v>Si</v>
      </c>
      <c r="J97" s="96" t="str">
        <f>VLOOKUP(E97,VIP!$A$2:$O8394,8,FALSE)</f>
        <v>Si</v>
      </c>
      <c r="K97" s="96" t="str">
        <f>VLOOKUP(E97,VIP!$A$2:$O11968,6,0)</f>
        <v>SI</v>
      </c>
      <c r="L97" s="98" t="s">
        <v>2254</v>
      </c>
      <c r="M97" s="167" t="s">
        <v>2520</v>
      </c>
      <c r="N97" s="100" t="s">
        <v>2476</v>
      </c>
      <c r="O97" s="96" t="s">
        <v>2478</v>
      </c>
      <c r="P97" s="101"/>
      <c r="Q97" s="167">
        <v>44258.436516203707</v>
      </c>
    </row>
    <row r="98" spans="1:17" s="102" customFormat="1" ht="18" x14ac:dyDescent="0.25">
      <c r="A98" s="96" t="str">
        <f>VLOOKUP(E98,'LISTADO ATM'!$A$2:$C$900,3,0)</f>
        <v>DISTRITO NACIONAL</v>
      </c>
      <c r="B98" s="113" t="s">
        <v>2519</v>
      </c>
      <c r="C98" s="97">
        <v>44258.313310185185</v>
      </c>
      <c r="D98" s="96" t="s">
        <v>2189</v>
      </c>
      <c r="E98" s="106">
        <v>816</v>
      </c>
      <c r="F98" s="96" t="str">
        <f>VLOOKUP(E98,VIP!$A$2:$O11560,2,0)</f>
        <v>DRBR816</v>
      </c>
      <c r="G98" s="96" t="str">
        <f>VLOOKUP(E98,'LISTADO ATM'!$A$2:$B$899,2,0)</f>
        <v xml:space="preserve">ATM Oficina Pedro Brand </v>
      </c>
      <c r="H98" s="96" t="str">
        <f>VLOOKUP(E98,VIP!$A$2:$O16481,7,FALSE)</f>
        <v>Si</v>
      </c>
      <c r="I98" s="96" t="str">
        <f>VLOOKUP(E98,VIP!$A$2:$O8446,8,FALSE)</f>
        <v>Si</v>
      </c>
      <c r="J98" s="96" t="str">
        <f>VLOOKUP(E98,VIP!$A$2:$O8396,8,FALSE)</f>
        <v>Si</v>
      </c>
      <c r="K98" s="96" t="str">
        <f>VLOOKUP(E98,VIP!$A$2:$O11970,6,0)</f>
        <v>NO</v>
      </c>
      <c r="L98" s="98" t="s">
        <v>2254</v>
      </c>
      <c r="M98" s="167" t="s">
        <v>2520</v>
      </c>
      <c r="N98" s="100" t="s">
        <v>2476</v>
      </c>
      <c r="O98" s="96" t="s">
        <v>2478</v>
      </c>
      <c r="P98" s="101"/>
      <c r="Q98" s="167">
        <v>44258.436516203707</v>
      </c>
    </row>
    <row r="99" spans="1:17" s="102" customFormat="1" ht="18" x14ac:dyDescent="0.25">
      <c r="A99" s="96" t="str">
        <f>VLOOKUP(E99,'LISTADO ATM'!$A$2:$C$900,3,0)</f>
        <v>ESTE</v>
      </c>
      <c r="B99" s="113" t="s">
        <v>2518</v>
      </c>
      <c r="C99" s="97">
        <v>44258.339155092595</v>
      </c>
      <c r="D99" s="96" t="s">
        <v>2189</v>
      </c>
      <c r="E99" s="106">
        <v>293</v>
      </c>
      <c r="F99" s="96" t="str">
        <f>VLOOKUP(E99,VIP!$A$2:$O11559,2,0)</f>
        <v>DRBR293</v>
      </c>
      <c r="G99" s="96" t="str">
        <f>VLOOKUP(E99,'LISTADO ATM'!$A$2:$B$899,2,0)</f>
        <v xml:space="preserve">ATM S/M Nueva Visión (San Pedro) </v>
      </c>
      <c r="H99" s="96" t="str">
        <f>VLOOKUP(E99,VIP!$A$2:$O16480,7,FALSE)</f>
        <v>Si</v>
      </c>
      <c r="I99" s="96" t="str">
        <f>VLOOKUP(E99,VIP!$A$2:$O8445,8,FALSE)</f>
        <v>Si</v>
      </c>
      <c r="J99" s="96" t="str">
        <f>VLOOKUP(E99,VIP!$A$2:$O8395,8,FALSE)</f>
        <v>Si</v>
      </c>
      <c r="K99" s="96" t="str">
        <f>VLOOKUP(E99,VIP!$A$2:$O11969,6,0)</f>
        <v>NO</v>
      </c>
      <c r="L99" s="98" t="s">
        <v>2228</v>
      </c>
      <c r="M99" s="167" t="s">
        <v>2520</v>
      </c>
      <c r="N99" s="100" t="s">
        <v>2476</v>
      </c>
      <c r="O99" s="96" t="s">
        <v>2478</v>
      </c>
      <c r="P99" s="101"/>
      <c r="Q99" s="167">
        <v>44258.436516203707</v>
      </c>
    </row>
    <row r="100" spans="1:17" s="102" customFormat="1" ht="18" x14ac:dyDescent="0.25">
      <c r="A100" s="96" t="str">
        <f>VLOOKUP(E100,'LISTADO ATM'!$A$2:$C$900,3,0)</f>
        <v>SUR</v>
      </c>
      <c r="B100" s="113" t="s">
        <v>2536</v>
      </c>
      <c r="C100" s="97">
        <v>44258.348287037035</v>
      </c>
      <c r="D100" s="96" t="s">
        <v>2189</v>
      </c>
      <c r="E100" s="106">
        <v>50</v>
      </c>
      <c r="F100" s="96" t="str">
        <f>VLOOKUP(E100,VIP!$A$2:$O11576,2,0)</f>
        <v>DRBR050</v>
      </c>
      <c r="G100" s="96" t="str">
        <f>VLOOKUP(E100,'LISTADO ATM'!$A$2:$B$899,2,0)</f>
        <v xml:space="preserve">ATM Oficina Padre Las Casas (Azua) </v>
      </c>
      <c r="H100" s="96" t="str">
        <f>VLOOKUP(E100,VIP!$A$2:$O16497,7,FALSE)</f>
        <v>Si</v>
      </c>
      <c r="I100" s="96" t="str">
        <f>VLOOKUP(E100,VIP!$A$2:$O8462,8,FALSE)</f>
        <v>Si</v>
      </c>
      <c r="J100" s="96" t="str">
        <f>VLOOKUP(E100,VIP!$A$2:$O8412,8,FALSE)</f>
        <v>Si</v>
      </c>
      <c r="K100" s="96" t="str">
        <f>VLOOKUP(E100,VIP!$A$2:$O11986,6,0)</f>
        <v>NO</v>
      </c>
      <c r="L100" s="98" t="s">
        <v>2228</v>
      </c>
      <c r="M100" s="99" t="s">
        <v>2469</v>
      </c>
      <c r="N100" s="100" t="s">
        <v>2476</v>
      </c>
      <c r="O100" s="96" t="s">
        <v>2478</v>
      </c>
      <c r="P100" s="101"/>
      <c r="Q100" s="99" t="s">
        <v>2228</v>
      </c>
    </row>
    <row r="101" spans="1:17" s="102" customFormat="1" ht="18" x14ac:dyDescent="0.25">
      <c r="A101" s="96" t="str">
        <f>VLOOKUP(E101,'LISTADO ATM'!$A$2:$C$900,3,0)</f>
        <v>SUR</v>
      </c>
      <c r="B101" s="113" t="s">
        <v>2535</v>
      </c>
      <c r="C101" s="97">
        <v>44258.373622685183</v>
      </c>
      <c r="D101" s="96" t="s">
        <v>2189</v>
      </c>
      <c r="E101" s="106">
        <v>881</v>
      </c>
      <c r="F101" s="96" t="str">
        <f>VLOOKUP(E101,VIP!$A$2:$O11575,2,0)</f>
        <v>DRBR881</v>
      </c>
      <c r="G101" s="96" t="str">
        <f>VLOOKUP(E101,'LISTADO ATM'!$A$2:$B$899,2,0)</f>
        <v xml:space="preserve">ATM UNP Yaguate (San Cristóbal) </v>
      </c>
      <c r="H101" s="96" t="str">
        <f>VLOOKUP(E101,VIP!$A$2:$O16496,7,FALSE)</f>
        <v>Si</v>
      </c>
      <c r="I101" s="96" t="str">
        <f>VLOOKUP(E101,VIP!$A$2:$O8461,8,FALSE)</f>
        <v>Si</v>
      </c>
      <c r="J101" s="96" t="str">
        <f>VLOOKUP(E101,VIP!$A$2:$O8411,8,FALSE)</f>
        <v>Si</v>
      </c>
      <c r="K101" s="96" t="str">
        <f>VLOOKUP(E101,VIP!$A$2:$O11985,6,0)</f>
        <v>NO</v>
      </c>
      <c r="L101" s="98" t="s">
        <v>2254</v>
      </c>
      <c r="M101" s="99" t="s">
        <v>2469</v>
      </c>
      <c r="N101" s="100" t="s">
        <v>2476</v>
      </c>
      <c r="O101" s="96" t="s">
        <v>2478</v>
      </c>
      <c r="P101" s="101"/>
      <c r="Q101" s="99" t="s">
        <v>2254</v>
      </c>
    </row>
    <row r="102" spans="1:17" s="102" customFormat="1" ht="18" x14ac:dyDescent="0.25">
      <c r="A102" s="96" t="str">
        <f>VLOOKUP(E102,'LISTADO ATM'!$A$2:$C$900,3,0)</f>
        <v>NORTE</v>
      </c>
      <c r="B102" s="113" t="s">
        <v>2534</v>
      </c>
      <c r="C102" s="97">
        <v>44258.385439814818</v>
      </c>
      <c r="D102" s="96" t="s">
        <v>2190</v>
      </c>
      <c r="E102" s="106">
        <v>290</v>
      </c>
      <c r="F102" s="96" t="str">
        <f>VLOOKUP(E102,VIP!$A$2:$O11574,2,0)</f>
        <v>DRBR290</v>
      </c>
      <c r="G102" s="96" t="str">
        <f>VLOOKUP(E102,'LISTADO ATM'!$A$2:$B$899,2,0)</f>
        <v xml:space="preserve">ATM Oficina San Francisco de Macorís </v>
      </c>
      <c r="H102" s="96" t="str">
        <f>VLOOKUP(E102,VIP!$A$2:$O16495,7,FALSE)</f>
        <v>Si</v>
      </c>
      <c r="I102" s="96" t="str">
        <f>VLOOKUP(E102,VIP!$A$2:$O8460,8,FALSE)</f>
        <v>Si</v>
      </c>
      <c r="J102" s="96" t="str">
        <f>VLOOKUP(E102,VIP!$A$2:$O8410,8,FALSE)</f>
        <v>Si</v>
      </c>
      <c r="K102" s="96" t="str">
        <f>VLOOKUP(E102,VIP!$A$2:$O11984,6,0)</f>
        <v>NO</v>
      </c>
      <c r="L102" s="98" t="s">
        <v>2228</v>
      </c>
      <c r="M102" s="99" t="s">
        <v>2469</v>
      </c>
      <c r="N102" s="100" t="s">
        <v>2476</v>
      </c>
      <c r="O102" s="96" t="s">
        <v>2497</v>
      </c>
      <c r="P102" s="101"/>
      <c r="Q102" s="99" t="s">
        <v>2228</v>
      </c>
    </row>
    <row r="103" spans="1:17" s="102" customFormat="1" ht="18" x14ac:dyDescent="0.25">
      <c r="A103" s="96" t="str">
        <f>VLOOKUP(E103,'LISTADO ATM'!$A$2:$C$900,3,0)</f>
        <v>NORTE</v>
      </c>
      <c r="B103" s="113" t="s">
        <v>2533</v>
      </c>
      <c r="C103" s="97">
        <v>44258.387708333335</v>
      </c>
      <c r="D103" s="96" t="s">
        <v>2190</v>
      </c>
      <c r="E103" s="106">
        <v>95</v>
      </c>
      <c r="F103" s="96" t="str">
        <f>VLOOKUP(E103,VIP!$A$2:$O11573,2,0)</f>
        <v>DRBR095</v>
      </c>
      <c r="G103" s="96" t="str">
        <f>VLOOKUP(E103,'LISTADO ATM'!$A$2:$B$899,2,0)</f>
        <v xml:space="preserve">ATM Oficina Tenares </v>
      </c>
      <c r="H103" s="96" t="str">
        <f>VLOOKUP(E103,VIP!$A$2:$O16494,7,FALSE)</f>
        <v>Si</v>
      </c>
      <c r="I103" s="96" t="str">
        <f>VLOOKUP(E103,VIP!$A$2:$O8459,8,FALSE)</f>
        <v>Si</v>
      </c>
      <c r="J103" s="96" t="str">
        <f>VLOOKUP(E103,VIP!$A$2:$O8409,8,FALSE)</f>
        <v>Si</v>
      </c>
      <c r="K103" s="96" t="str">
        <f>VLOOKUP(E103,VIP!$A$2:$O11983,6,0)</f>
        <v>SI</v>
      </c>
      <c r="L103" s="98" t="s">
        <v>2228</v>
      </c>
      <c r="M103" s="99" t="s">
        <v>2469</v>
      </c>
      <c r="N103" s="100" t="s">
        <v>2476</v>
      </c>
      <c r="O103" s="96" t="s">
        <v>2538</v>
      </c>
      <c r="P103" s="101"/>
      <c r="Q103" s="99" t="s">
        <v>2228</v>
      </c>
    </row>
    <row r="104" spans="1:17" s="102" customFormat="1" ht="18" x14ac:dyDescent="0.25">
      <c r="A104" s="96" t="str">
        <f>VLOOKUP(E104,'LISTADO ATM'!$A$2:$C$900,3,0)</f>
        <v>NORTE</v>
      </c>
      <c r="B104" s="113" t="s">
        <v>2532</v>
      </c>
      <c r="C104" s="97">
        <v>44258.390532407408</v>
      </c>
      <c r="D104" s="96" t="s">
        <v>2190</v>
      </c>
      <c r="E104" s="106">
        <v>691</v>
      </c>
      <c r="F104" s="96" t="str">
        <f>VLOOKUP(E104,VIP!$A$2:$O11572,2,0)</f>
        <v>DRBR691</v>
      </c>
      <c r="G104" s="96" t="str">
        <f>VLOOKUP(E104,'LISTADO ATM'!$A$2:$B$899,2,0)</f>
        <v>ATM Eco Petroleo Manzanillo</v>
      </c>
      <c r="H104" s="96" t="str">
        <f>VLOOKUP(E104,VIP!$A$2:$O16493,7,FALSE)</f>
        <v>Si</v>
      </c>
      <c r="I104" s="96" t="str">
        <f>VLOOKUP(E104,VIP!$A$2:$O8458,8,FALSE)</f>
        <v>Si</v>
      </c>
      <c r="J104" s="96" t="str">
        <f>VLOOKUP(E104,VIP!$A$2:$O8408,8,FALSE)</f>
        <v>Si</v>
      </c>
      <c r="K104" s="96" t="str">
        <f>VLOOKUP(E104,VIP!$A$2:$O11982,6,0)</f>
        <v>NO</v>
      </c>
      <c r="L104" s="98" t="s">
        <v>2254</v>
      </c>
      <c r="M104" s="99" t="s">
        <v>2469</v>
      </c>
      <c r="N104" s="100" t="s">
        <v>2476</v>
      </c>
      <c r="O104" s="96" t="s">
        <v>2538</v>
      </c>
      <c r="P104" s="101"/>
      <c r="Q104" s="99" t="s">
        <v>2254</v>
      </c>
    </row>
    <row r="105" spans="1:17" s="102" customFormat="1" ht="18" x14ac:dyDescent="0.25">
      <c r="A105" s="96" t="str">
        <f>VLOOKUP(E105,'LISTADO ATM'!$A$2:$C$900,3,0)</f>
        <v>DISTRITO NACIONAL</v>
      </c>
      <c r="B105" s="113" t="s">
        <v>2531</v>
      </c>
      <c r="C105" s="97">
        <v>44258.391631944447</v>
      </c>
      <c r="D105" s="96" t="s">
        <v>2189</v>
      </c>
      <c r="E105" s="106">
        <v>321</v>
      </c>
      <c r="F105" s="96" t="str">
        <f>VLOOKUP(E105,VIP!$A$2:$O11571,2,0)</f>
        <v>DRBR321</v>
      </c>
      <c r="G105" s="96" t="str">
        <f>VLOOKUP(E105,'LISTADO ATM'!$A$2:$B$899,2,0)</f>
        <v xml:space="preserve">ATM Oficina Jiménez Moya I </v>
      </c>
      <c r="H105" s="96" t="str">
        <f>VLOOKUP(E105,VIP!$A$2:$O16492,7,FALSE)</f>
        <v>Si</v>
      </c>
      <c r="I105" s="96" t="str">
        <f>VLOOKUP(E105,VIP!$A$2:$O8457,8,FALSE)</f>
        <v>Si</v>
      </c>
      <c r="J105" s="96" t="str">
        <f>VLOOKUP(E105,VIP!$A$2:$O8407,8,FALSE)</f>
        <v>Si</v>
      </c>
      <c r="K105" s="96" t="str">
        <f>VLOOKUP(E105,VIP!$A$2:$O11981,6,0)</f>
        <v>NO</v>
      </c>
      <c r="L105" s="98" t="s">
        <v>2228</v>
      </c>
      <c r="M105" s="99" t="s">
        <v>2469</v>
      </c>
      <c r="N105" s="100" t="s">
        <v>2476</v>
      </c>
      <c r="O105" s="96" t="s">
        <v>2478</v>
      </c>
      <c r="P105" s="101"/>
      <c r="Q105" s="99" t="s">
        <v>2228</v>
      </c>
    </row>
    <row r="106" spans="1:17" s="102" customFormat="1" ht="18" x14ac:dyDescent="0.25">
      <c r="A106" s="96" t="str">
        <f>VLOOKUP(E106,'LISTADO ATM'!$A$2:$C$900,3,0)</f>
        <v>NORTE</v>
      </c>
      <c r="B106" s="113" t="s">
        <v>2530</v>
      </c>
      <c r="C106" s="97">
        <v>44258.391979166663</v>
      </c>
      <c r="D106" s="96" t="s">
        <v>2500</v>
      </c>
      <c r="E106" s="106">
        <v>88</v>
      </c>
      <c r="F106" s="96" t="str">
        <f>VLOOKUP(E106,VIP!$A$2:$O11570,2,0)</f>
        <v>DRBR088</v>
      </c>
      <c r="G106" s="96" t="str">
        <f>VLOOKUP(E106,'LISTADO ATM'!$A$2:$B$899,2,0)</f>
        <v xml:space="preserve">ATM S/M La Fuente (Santiago) </v>
      </c>
      <c r="H106" s="96" t="str">
        <f>VLOOKUP(E106,VIP!$A$2:$O16491,7,FALSE)</f>
        <v>Si</v>
      </c>
      <c r="I106" s="96" t="str">
        <f>VLOOKUP(E106,VIP!$A$2:$O8456,8,FALSE)</f>
        <v>Si</v>
      </c>
      <c r="J106" s="96" t="str">
        <f>VLOOKUP(E106,VIP!$A$2:$O8406,8,FALSE)</f>
        <v>Si</v>
      </c>
      <c r="K106" s="96" t="str">
        <f>VLOOKUP(E106,VIP!$A$2:$O11980,6,0)</f>
        <v>NO</v>
      </c>
      <c r="L106" s="98" t="s">
        <v>2430</v>
      </c>
      <c r="M106" s="99" t="s">
        <v>2469</v>
      </c>
      <c r="N106" s="100" t="s">
        <v>2476</v>
      </c>
      <c r="O106" s="96" t="s">
        <v>2501</v>
      </c>
      <c r="P106" s="101"/>
      <c r="Q106" s="99" t="s">
        <v>2430</v>
      </c>
    </row>
    <row r="107" spans="1:17" s="102" customFormat="1" ht="18" x14ac:dyDescent="0.25">
      <c r="A107" s="96" t="str">
        <f>VLOOKUP(E107,'LISTADO ATM'!$A$2:$C$900,3,0)</f>
        <v>SUR</v>
      </c>
      <c r="B107" s="113" t="s">
        <v>2529</v>
      </c>
      <c r="C107" s="97">
        <v>44258.394699074073</v>
      </c>
      <c r="D107" s="96" t="s">
        <v>2472</v>
      </c>
      <c r="E107" s="106">
        <v>616</v>
      </c>
      <c r="F107" s="96" t="str">
        <f>VLOOKUP(E107,VIP!$A$2:$O11569,2,0)</f>
        <v>DRBR187</v>
      </c>
      <c r="G107" s="96" t="str">
        <f>VLOOKUP(E107,'LISTADO ATM'!$A$2:$B$899,2,0)</f>
        <v xml:space="preserve">ATM 5ta. Brigada Barahona </v>
      </c>
      <c r="H107" s="96" t="str">
        <f>VLOOKUP(E107,VIP!$A$2:$O16490,7,FALSE)</f>
        <v>Si</v>
      </c>
      <c r="I107" s="96" t="str">
        <f>VLOOKUP(E107,VIP!$A$2:$O8455,8,FALSE)</f>
        <v>Si</v>
      </c>
      <c r="J107" s="96" t="str">
        <f>VLOOKUP(E107,VIP!$A$2:$O8405,8,FALSE)</f>
        <v>Si</v>
      </c>
      <c r="K107" s="96" t="str">
        <f>VLOOKUP(E107,VIP!$A$2:$O11979,6,0)</f>
        <v>NO</v>
      </c>
      <c r="L107" s="98" t="s">
        <v>2462</v>
      </c>
      <c r="M107" s="167" t="s">
        <v>2520</v>
      </c>
      <c r="N107" s="100" t="s">
        <v>2476</v>
      </c>
      <c r="O107" s="96" t="s">
        <v>2477</v>
      </c>
      <c r="P107" s="101"/>
      <c r="Q107" s="99" t="s">
        <v>2462</v>
      </c>
    </row>
    <row r="108" spans="1:17" s="102" customFormat="1" ht="18" x14ac:dyDescent="0.25">
      <c r="A108" s="96" t="str">
        <f>VLOOKUP(E108,'LISTADO ATM'!$A$2:$C$900,3,0)</f>
        <v>DISTRITO NACIONAL</v>
      </c>
      <c r="B108" s="113" t="s">
        <v>2528</v>
      </c>
      <c r="C108" s="97">
        <v>44258.398356481484</v>
      </c>
      <c r="D108" s="96" t="s">
        <v>2189</v>
      </c>
      <c r="E108" s="106">
        <v>917</v>
      </c>
      <c r="F108" s="96" t="str">
        <f>VLOOKUP(E108,VIP!$A$2:$O11568,2,0)</f>
        <v>DRBR01B</v>
      </c>
      <c r="G108" s="96" t="str">
        <f>VLOOKUP(E108,'LISTADO ATM'!$A$2:$B$899,2,0)</f>
        <v xml:space="preserve">ATM Oficina Los Mina </v>
      </c>
      <c r="H108" s="96" t="str">
        <f>VLOOKUP(E108,VIP!$A$2:$O16489,7,FALSE)</f>
        <v>Si</v>
      </c>
      <c r="I108" s="96" t="str">
        <f>VLOOKUP(E108,VIP!$A$2:$O8454,8,FALSE)</f>
        <v>Si</v>
      </c>
      <c r="J108" s="96" t="str">
        <f>VLOOKUP(E108,VIP!$A$2:$O8404,8,FALSE)</f>
        <v>Si</v>
      </c>
      <c r="K108" s="96" t="str">
        <f>VLOOKUP(E108,VIP!$A$2:$O11978,6,0)</f>
        <v>NO</v>
      </c>
      <c r="L108" s="98" t="s">
        <v>2228</v>
      </c>
      <c r="M108" s="99" t="s">
        <v>2469</v>
      </c>
      <c r="N108" s="100" t="s">
        <v>2476</v>
      </c>
      <c r="O108" s="96" t="s">
        <v>2478</v>
      </c>
      <c r="P108" s="101"/>
      <c r="Q108" s="99" t="s">
        <v>2228</v>
      </c>
    </row>
    <row r="109" spans="1:17" s="102" customFormat="1" ht="18" x14ac:dyDescent="0.25">
      <c r="A109" s="96" t="str">
        <f>VLOOKUP(E109,'LISTADO ATM'!$A$2:$C$900,3,0)</f>
        <v>SUR</v>
      </c>
      <c r="B109" s="113" t="s">
        <v>2527</v>
      </c>
      <c r="C109" s="97">
        <v>44258.399502314816</v>
      </c>
      <c r="D109" s="96" t="s">
        <v>2472</v>
      </c>
      <c r="E109" s="106">
        <v>403</v>
      </c>
      <c r="F109" s="96" t="str">
        <f>VLOOKUP(E109,VIP!$A$2:$O11567,2,0)</f>
        <v>DRBR403</v>
      </c>
      <c r="G109" s="96" t="str">
        <f>VLOOKUP(E109,'LISTADO ATM'!$A$2:$B$899,2,0)</f>
        <v xml:space="preserve">ATM Oficina Vicente Noble </v>
      </c>
      <c r="H109" s="96" t="str">
        <f>VLOOKUP(E109,VIP!$A$2:$O16488,7,FALSE)</f>
        <v>Si</v>
      </c>
      <c r="I109" s="96" t="str">
        <f>VLOOKUP(E109,VIP!$A$2:$O8453,8,FALSE)</f>
        <v>Si</v>
      </c>
      <c r="J109" s="96" t="str">
        <f>VLOOKUP(E109,VIP!$A$2:$O8403,8,FALSE)</f>
        <v>Si</v>
      </c>
      <c r="K109" s="96" t="str">
        <f>VLOOKUP(E109,VIP!$A$2:$O11977,6,0)</f>
        <v>NO</v>
      </c>
      <c r="L109" s="98" t="s">
        <v>2430</v>
      </c>
      <c r="M109" s="99" t="s">
        <v>2469</v>
      </c>
      <c r="N109" s="100" t="s">
        <v>2476</v>
      </c>
      <c r="O109" s="96" t="s">
        <v>2477</v>
      </c>
      <c r="P109" s="101"/>
      <c r="Q109" s="99" t="s">
        <v>2430</v>
      </c>
    </row>
    <row r="110" spans="1:17" s="102" customFormat="1" ht="18" x14ac:dyDescent="0.25">
      <c r="A110" s="96" t="str">
        <f>VLOOKUP(E110,'LISTADO ATM'!$A$2:$C$900,3,0)</f>
        <v>DISTRITO NACIONAL</v>
      </c>
      <c r="B110" s="113" t="s">
        <v>2526</v>
      </c>
      <c r="C110" s="97">
        <v>44258.399560185186</v>
      </c>
      <c r="D110" s="96" t="s">
        <v>2189</v>
      </c>
      <c r="E110" s="106">
        <v>979</v>
      </c>
      <c r="F110" s="96" t="str">
        <f>VLOOKUP(E110,VIP!$A$2:$O11566,2,0)</f>
        <v>DRBR979</v>
      </c>
      <c r="G110" s="96" t="str">
        <f>VLOOKUP(E110,'LISTADO ATM'!$A$2:$B$899,2,0)</f>
        <v xml:space="preserve">ATM Oficina Luperón I </v>
      </c>
      <c r="H110" s="96" t="str">
        <f>VLOOKUP(E110,VIP!$A$2:$O16487,7,FALSE)</f>
        <v>Si</v>
      </c>
      <c r="I110" s="96" t="str">
        <f>VLOOKUP(E110,VIP!$A$2:$O8452,8,FALSE)</f>
        <v>Si</v>
      </c>
      <c r="J110" s="96" t="str">
        <f>VLOOKUP(E110,VIP!$A$2:$O8402,8,FALSE)</f>
        <v>Si</v>
      </c>
      <c r="K110" s="96" t="str">
        <f>VLOOKUP(E110,VIP!$A$2:$O11976,6,0)</f>
        <v>NO</v>
      </c>
      <c r="L110" s="98" t="s">
        <v>2254</v>
      </c>
      <c r="M110" s="99" t="s">
        <v>2469</v>
      </c>
      <c r="N110" s="100" t="s">
        <v>2476</v>
      </c>
      <c r="O110" s="96" t="s">
        <v>2478</v>
      </c>
      <c r="P110" s="101"/>
      <c r="Q110" s="99" t="s">
        <v>2254</v>
      </c>
    </row>
    <row r="111" spans="1:17" s="102" customFormat="1" ht="18" x14ac:dyDescent="0.25">
      <c r="A111" s="96" t="str">
        <f>VLOOKUP(E111,'LISTADO ATM'!$A$2:$C$900,3,0)</f>
        <v>DISTRITO NACIONAL</v>
      </c>
      <c r="B111" s="113" t="s">
        <v>2525</v>
      </c>
      <c r="C111" s="97">
        <v>44258.401192129626</v>
      </c>
      <c r="D111" s="96" t="s">
        <v>2189</v>
      </c>
      <c r="E111" s="106">
        <v>952</v>
      </c>
      <c r="F111" s="96" t="str">
        <f>VLOOKUP(E111,VIP!$A$2:$O11565,2,0)</f>
        <v>DRBR16L</v>
      </c>
      <c r="G111" s="96" t="str">
        <f>VLOOKUP(E111,'LISTADO ATM'!$A$2:$B$899,2,0)</f>
        <v xml:space="preserve">ATM Alvarez Rivas </v>
      </c>
      <c r="H111" s="96" t="str">
        <f>VLOOKUP(E111,VIP!$A$2:$O16486,7,FALSE)</f>
        <v>Si</v>
      </c>
      <c r="I111" s="96" t="str">
        <f>VLOOKUP(E111,VIP!$A$2:$O8451,8,FALSE)</f>
        <v>Si</v>
      </c>
      <c r="J111" s="96" t="str">
        <f>VLOOKUP(E111,VIP!$A$2:$O8401,8,FALSE)</f>
        <v>Si</v>
      </c>
      <c r="K111" s="96" t="str">
        <f>VLOOKUP(E111,VIP!$A$2:$O11975,6,0)</f>
        <v>NO</v>
      </c>
      <c r="L111" s="98" t="s">
        <v>2228</v>
      </c>
      <c r="M111" s="99" t="s">
        <v>2469</v>
      </c>
      <c r="N111" s="100" t="s">
        <v>2476</v>
      </c>
      <c r="O111" s="96" t="s">
        <v>2478</v>
      </c>
      <c r="P111" s="101"/>
      <c r="Q111" s="99" t="s">
        <v>2228</v>
      </c>
    </row>
    <row r="112" spans="1:17" s="102" customFormat="1" ht="18" x14ac:dyDescent="0.25">
      <c r="A112" s="96" t="str">
        <f>VLOOKUP(E112,'LISTADO ATM'!$A$2:$C$900,3,0)</f>
        <v>NORTE</v>
      </c>
      <c r="B112" s="113" t="s">
        <v>2524</v>
      </c>
      <c r="C112" s="97">
        <v>44258.409120370372</v>
      </c>
      <c r="D112" s="96" t="s">
        <v>2190</v>
      </c>
      <c r="E112" s="106">
        <v>283</v>
      </c>
      <c r="F112" s="96" t="str">
        <f>VLOOKUP(E112,VIP!$A$2:$O11564,2,0)</f>
        <v>DRBR283</v>
      </c>
      <c r="G112" s="96" t="str">
        <f>VLOOKUP(E112,'LISTADO ATM'!$A$2:$B$899,2,0)</f>
        <v xml:space="preserve">ATM Oficina Nibaje </v>
      </c>
      <c r="H112" s="96" t="str">
        <f>VLOOKUP(E112,VIP!$A$2:$O16485,7,FALSE)</f>
        <v>Si</v>
      </c>
      <c r="I112" s="96" t="str">
        <f>VLOOKUP(E112,VIP!$A$2:$O8450,8,FALSE)</f>
        <v>Si</v>
      </c>
      <c r="J112" s="96" t="str">
        <f>VLOOKUP(E112,VIP!$A$2:$O8400,8,FALSE)</f>
        <v>Si</v>
      </c>
      <c r="K112" s="96" t="str">
        <f>VLOOKUP(E112,VIP!$A$2:$O11974,6,0)</f>
        <v>NO</v>
      </c>
      <c r="L112" s="98" t="s">
        <v>2228</v>
      </c>
      <c r="M112" s="99" t="s">
        <v>2469</v>
      </c>
      <c r="N112" s="100" t="s">
        <v>2476</v>
      </c>
      <c r="O112" s="96" t="s">
        <v>2537</v>
      </c>
      <c r="P112" s="101"/>
      <c r="Q112" s="99" t="s">
        <v>2228</v>
      </c>
    </row>
    <row r="113" spans="1:17" s="102" customFormat="1" ht="18" x14ac:dyDescent="0.25">
      <c r="A113" s="96" t="str">
        <f>VLOOKUP(E113,'LISTADO ATM'!$A$2:$C$900,3,0)</f>
        <v>NORTE</v>
      </c>
      <c r="B113" s="113" t="s">
        <v>2523</v>
      </c>
      <c r="C113" s="97">
        <v>44258.428414351853</v>
      </c>
      <c r="D113" s="96" t="s">
        <v>2190</v>
      </c>
      <c r="E113" s="106">
        <v>454</v>
      </c>
      <c r="F113" s="96" t="str">
        <f>VLOOKUP(E113,VIP!$A$2:$O11563,2,0)</f>
        <v>DRBR454</v>
      </c>
      <c r="G113" s="96" t="str">
        <f>VLOOKUP(E113,'LISTADO ATM'!$A$2:$B$899,2,0)</f>
        <v>ATM Partido Dajabón</v>
      </c>
      <c r="H113" s="96" t="str">
        <f>VLOOKUP(E113,VIP!$A$2:$O16484,7,FALSE)</f>
        <v>Si</v>
      </c>
      <c r="I113" s="96" t="str">
        <f>VLOOKUP(E113,VIP!$A$2:$O8449,8,FALSE)</f>
        <v>Si</v>
      </c>
      <c r="J113" s="96" t="str">
        <f>VLOOKUP(E113,VIP!$A$2:$O8399,8,FALSE)</f>
        <v>Si</v>
      </c>
      <c r="K113" s="96" t="str">
        <f>VLOOKUP(E113,VIP!$A$2:$O11973,6,0)</f>
        <v>NO</v>
      </c>
      <c r="L113" s="98" t="s">
        <v>2228</v>
      </c>
      <c r="M113" s="99" t="s">
        <v>2469</v>
      </c>
      <c r="N113" s="100" t="s">
        <v>2476</v>
      </c>
      <c r="O113" s="96" t="s">
        <v>2497</v>
      </c>
      <c r="P113" s="101"/>
      <c r="Q113" s="99" t="s">
        <v>2228</v>
      </c>
    </row>
    <row r="114" spans="1:17" s="102" customFormat="1" ht="18" x14ac:dyDescent="0.25">
      <c r="A114" s="96" t="str">
        <f>VLOOKUP(E114,'LISTADO ATM'!$A$2:$C$900,3,0)</f>
        <v>NORTE</v>
      </c>
      <c r="B114" s="113" t="s">
        <v>2543</v>
      </c>
      <c r="C114" s="97">
        <v>44258.433252314811</v>
      </c>
      <c r="D114" s="96" t="s">
        <v>2487</v>
      </c>
      <c r="E114" s="106">
        <v>304</v>
      </c>
      <c r="F114" s="96" t="str">
        <f>VLOOKUP(E114,VIP!$A$2:$O11581,2,0)</f>
        <v>DRBR304</v>
      </c>
      <c r="G114" s="96" t="str">
        <f>VLOOKUP(E114,'LISTADO ATM'!$A$2:$B$899,2,0)</f>
        <v xml:space="preserve">ATM Multicentro La Sirena Estrella Sadhala </v>
      </c>
      <c r="H114" s="96" t="str">
        <f>VLOOKUP(E114,VIP!$A$2:$O16502,7,FALSE)</f>
        <v>Si</v>
      </c>
      <c r="I114" s="96" t="str">
        <f>VLOOKUP(E114,VIP!$A$2:$O8467,8,FALSE)</f>
        <v>Si</v>
      </c>
      <c r="J114" s="96" t="str">
        <f>VLOOKUP(E114,VIP!$A$2:$O8417,8,FALSE)</f>
        <v>Si</v>
      </c>
      <c r="K114" s="96" t="str">
        <f>VLOOKUP(E114,VIP!$A$2:$O11991,6,0)</f>
        <v>NO</v>
      </c>
      <c r="L114" s="98" t="s">
        <v>2545</v>
      </c>
      <c r="M114" s="101" t="s">
        <v>2520</v>
      </c>
      <c r="N114" s="101" t="s">
        <v>2544</v>
      </c>
      <c r="O114" s="96" t="s">
        <v>2505</v>
      </c>
      <c r="P114" s="101" t="s">
        <v>2546</v>
      </c>
      <c r="Q114" s="101" t="s">
        <v>2545</v>
      </c>
    </row>
    <row r="115" spans="1:17" s="102" customFormat="1" ht="18" x14ac:dyDescent="0.25">
      <c r="A115" s="96" t="str">
        <f>VLOOKUP(E115,'LISTADO ATM'!$A$2:$C$900,3,0)</f>
        <v>NORTE</v>
      </c>
      <c r="B115" s="113" t="s">
        <v>2522</v>
      </c>
      <c r="C115" s="97">
        <v>44258.436006944445</v>
      </c>
      <c r="D115" s="96" t="s">
        <v>2190</v>
      </c>
      <c r="E115" s="106">
        <v>749</v>
      </c>
      <c r="F115" s="96" t="str">
        <f>VLOOKUP(E115,VIP!$A$2:$O11562,2,0)</f>
        <v>DRBR251</v>
      </c>
      <c r="G115" s="96" t="str">
        <f>VLOOKUP(E115,'LISTADO ATM'!$A$2:$B$899,2,0)</f>
        <v xml:space="preserve">ATM Oficina Yaque </v>
      </c>
      <c r="H115" s="96" t="str">
        <f>VLOOKUP(E115,VIP!$A$2:$O16483,7,FALSE)</f>
        <v>Si</v>
      </c>
      <c r="I115" s="96" t="str">
        <f>VLOOKUP(E115,VIP!$A$2:$O8448,8,FALSE)</f>
        <v>Si</v>
      </c>
      <c r="J115" s="96" t="str">
        <f>VLOOKUP(E115,VIP!$A$2:$O8398,8,FALSE)</f>
        <v>Si</v>
      </c>
      <c r="K115" s="96" t="str">
        <f>VLOOKUP(E115,VIP!$A$2:$O11972,6,0)</f>
        <v>NO</v>
      </c>
      <c r="L115" s="98" t="s">
        <v>2228</v>
      </c>
      <c r="M115" s="99" t="s">
        <v>2469</v>
      </c>
      <c r="N115" s="100" t="s">
        <v>2476</v>
      </c>
      <c r="O115" s="96" t="s">
        <v>2497</v>
      </c>
      <c r="P115" s="101"/>
      <c r="Q115" s="99" t="s">
        <v>2228</v>
      </c>
    </row>
    <row r="116" spans="1:17" s="102" customFormat="1" ht="18" x14ac:dyDescent="0.25">
      <c r="A116" s="96" t="str">
        <f>VLOOKUP(E116,'LISTADO ATM'!$A$2:$C$900,3,0)</f>
        <v>NORTE</v>
      </c>
      <c r="B116" s="113" t="s">
        <v>2542</v>
      </c>
      <c r="C116" s="97">
        <v>44258.445613425924</v>
      </c>
      <c r="D116" s="96" t="s">
        <v>2487</v>
      </c>
      <c r="E116" s="106">
        <v>832</v>
      </c>
      <c r="F116" s="96" t="str">
        <f>VLOOKUP(E116,VIP!$A$2:$O11580,2,0)</f>
        <v>DRBR832</v>
      </c>
      <c r="G116" s="96" t="str">
        <f>VLOOKUP(E116,'LISTADO ATM'!$A$2:$B$899,2,0)</f>
        <v xml:space="preserve">ATM Hospital Traumatológico La Vega </v>
      </c>
      <c r="H116" s="96" t="str">
        <f>VLOOKUP(E116,VIP!$A$2:$O16501,7,FALSE)</f>
        <v>Si</v>
      </c>
      <c r="I116" s="96" t="str">
        <f>VLOOKUP(E116,VIP!$A$2:$O8466,8,FALSE)</f>
        <v>Si</v>
      </c>
      <c r="J116" s="96" t="str">
        <f>VLOOKUP(E116,VIP!$A$2:$O8416,8,FALSE)</f>
        <v>Si</v>
      </c>
      <c r="K116" s="96" t="str">
        <f>VLOOKUP(E116,VIP!$A$2:$O11990,6,0)</f>
        <v>NO</v>
      </c>
      <c r="L116" s="98" t="s">
        <v>2545</v>
      </c>
      <c r="M116" s="101" t="s">
        <v>2520</v>
      </c>
      <c r="N116" s="101" t="s">
        <v>2544</v>
      </c>
      <c r="O116" s="96" t="s">
        <v>2505</v>
      </c>
      <c r="P116" s="101" t="s">
        <v>2546</v>
      </c>
      <c r="Q116" s="101" t="s">
        <v>2545</v>
      </c>
    </row>
    <row r="117" spans="1:17" s="102" customFormat="1" ht="18" x14ac:dyDescent="0.25">
      <c r="A117" s="96" t="str">
        <f>VLOOKUP(E117,'LISTADO ATM'!$A$2:$C$900,3,0)</f>
        <v>NORTE</v>
      </c>
      <c r="B117" s="113" t="s">
        <v>2521</v>
      </c>
      <c r="C117" s="97">
        <v>44258.455104166664</v>
      </c>
      <c r="D117" s="96" t="s">
        <v>2487</v>
      </c>
      <c r="E117" s="106">
        <v>333</v>
      </c>
      <c r="F117" s="96" t="str">
        <f>VLOOKUP(E117,VIP!$A$2:$O11561,2,0)</f>
        <v>DRBR333</v>
      </c>
      <c r="G117" s="96" t="str">
        <f>VLOOKUP(E117,'LISTADO ATM'!$A$2:$B$899,2,0)</f>
        <v>ATM Oficina Turey Maimón</v>
      </c>
      <c r="H117" s="96" t="str">
        <f>VLOOKUP(E117,VIP!$A$2:$O16482,7,FALSE)</f>
        <v>Si</v>
      </c>
      <c r="I117" s="96" t="str">
        <f>VLOOKUP(E117,VIP!$A$2:$O8447,8,FALSE)</f>
        <v>Si</v>
      </c>
      <c r="J117" s="96" t="str">
        <f>VLOOKUP(E117,VIP!$A$2:$O8397,8,FALSE)</f>
        <v>Si</v>
      </c>
      <c r="K117" s="96" t="str">
        <f>VLOOKUP(E117,VIP!$A$2:$O11971,6,0)</f>
        <v>NO</v>
      </c>
      <c r="L117" s="98" t="s">
        <v>2462</v>
      </c>
      <c r="M117" s="99" t="s">
        <v>2469</v>
      </c>
      <c r="N117" s="100" t="s">
        <v>2476</v>
      </c>
      <c r="O117" s="96" t="s">
        <v>2490</v>
      </c>
      <c r="P117" s="101"/>
      <c r="Q117" s="99" t="s">
        <v>2462</v>
      </c>
    </row>
    <row r="118" spans="1:17" s="102" customFormat="1" ht="18" x14ac:dyDescent="0.25">
      <c r="A118" s="96" t="str">
        <f>VLOOKUP(E118,'LISTADO ATM'!$A$2:$C$900,3,0)</f>
        <v>ESTE</v>
      </c>
      <c r="B118" s="113" t="s">
        <v>2541</v>
      </c>
      <c r="C118" s="97">
        <v>44258.458634259259</v>
      </c>
      <c r="D118" s="96" t="s">
        <v>2487</v>
      </c>
      <c r="E118" s="106">
        <v>353</v>
      </c>
      <c r="F118" s="96" t="str">
        <f>VLOOKUP(E118,VIP!$A$2:$O11579,2,0)</f>
        <v>DRBR353</v>
      </c>
      <c r="G118" s="96" t="str">
        <f>VLOOKUP(E118,'LISTADO ATM'!$A$2:$B$899,2,0)</f>
        <v xml:space="preserve">ATM Estación Boulevard Juan Dolio </v>
      </c>
      <c r="H118" s="96" t="str">
        <f>VLOOKUP(E118,VIP!$A$2:$O16500,7,FALSE)</f>
        <v>Si</v>
      </c>
      <c r="I118" s="96" t="str">
        <f>VLOOKUP(E118,VIP!$A$2:$O8465,8,FALSE)</f>
        <v>Si</v>
      </c>
      <c r="J118" s="96" t="str">
        <f>VLOOKUP(E118,VIP!$A$2:$O8415,8,FALSE)</f>
        <v>Si</v>
      </c>
      <c r="K118" s="96" t="str">
        <f>VLOOKUP(E118,VIP!$A$2:$O11989,6,0)</f>
        <v>NO</v>
      </c>
      <c r="L118" s="98" t="s">
        <v>2545</v>
      </c>
      <c r="M118" s="101" t="s">
        <v>2520</v>
      </c>
      <c r="N118" s="101" t="s">
        <v>2544</v>
      </c>
      <c r="O118" s="96" t="s">
        <v>2505</v>
      </c>
      <c r="P118" s="101" t="s">
        <v>2546</v>
      </c>
      <c r="Q118" s="101" t="s">
        <v>2545</v>
      </c>
    </row>
    <row r="119" spans="1:17" s="102" customFormat="1" ht="18" x14ac:dyDescent="0.25">
      <c r="A119" s="96" t="str">
        <f>VLOOKUP(E119,'LISTADO ATM'!$A$2:$C$900,3,0)</f>
        <v>NORTE</v>
      </c>
      <c r="B119" s="113" t="s">
        <v>2540</v>
      </c>
      <c r="C119" s="97">
        <v>44258.460590277777</v>
      </c>
      <c r="D119" s="96" t="s">
        <v>2487</v>
      </c>
      <c r="E119" s="106">
        <v>405</v>
      </c>
      <c r="F119" s="96" t="str">
        <f>VLOOKUP(E119,VIP!$A$2:$O11578,2,0)</f>
        <v>DRBR405</v>
      </c>
      <c r="G119" s="96" t="str">
        <f>VLOOKUP(E119,'LISTADO ATM'!$A$2:$B$899,2,0)</f>
        <v xml:space="preserve">ATM UNP Loma de Cabrera </v>
      </c>
      <c r="H119" s="96" t="str">
        <f>VLOOKUP(E119,VIP!$A$2:$O16499,7,FALSE)</f>
        <v>Si</v>
      </c>
      <c r="I119" s="96" t="str">
        <f>VLOOKUP(E119,VIP!$A$2:$O8464,8,FALSE)</f>
        <v>Si</v>
      </c>
      <c r="J119" s="96" t="str">
        <f>VLOOKUP(E119,VIP!$A$2:$O8414,8,FALSE)</f>
        <v>Si</v>
      </c>
      <c r="K119" s="96" t="str">
        <f>VLOOKUP(E119,VIP!$A$2:$O11988,6,0)</f>
        <v>NO</v>
      </c>
      <c r="L119" s="98" t="s">
        <v>2545</v>
      </c>
      <c r="M119" s="101" t="s">
        <v>2520</v>
      </c>
      <c r="N119" s="101" t="s">
        <v>2544</v>
      </c>
      <c r="O119" s="96" t="s">
        <v>2505</v>
      </c>
      <c r="P119" s="101" t="s">
        <v>2546</v>
      </c>
      <c r="Q119" s="101" t="s">
        <v>2545</v>
      </c>
    </row>
    <row r="120" spans="1:17" s="102" customFormat="1" ht="18" x14ac:dyDescent="0.25">
      <c r="A120" s="96" t="str">
        <f>VLOOKUP(E120,'LISTADO ATM'!$A$2:$C$900,3,0)</f>
        <v>NORTE</v>
      </c>
      <c r="B120" s="113" t="s">
        <v>2539</v>
      </c>
      <c r="C120" s="97">
        <v>44258.461921296293</v>
      </c>
      <c r="D120" s="96" t="s">
        <v>2487</v>
      </c>
      <c r="E120" s="106">
        <v>283</v>
      </c>
      <c r="F120" s="96" t="str">
        <f>VLOOKUP(E120,VIP!$A$2:$O11577,2,0)</f>
        <v>DRBR283</v>
      </c>
      <c r="G120" s="96" t="str">
        <f>VLOOKUP(E120,'LISTADO ATM'!$A$2:$B$899,2,0)</f>
        <v xml:space="preserve">ATM Oficina Nibaje </v>
      </c>
      <c r="H120" s="96" t="str">
        <f>VLOOKUP(E120,VIP!$A$2:$O16498,7,FALSE)</f>
        <v>Si</v>
      </c>
      <c r="I120" s="96" t="str">
        <f>VLOOKUP(E120,VIP!$A$2:$O8463,8,FALSE)</f>
        <v>Si</v>
      </c>
      <c r="J120" s="96" t="str">
        <f>VLOOKUP(E120,VIP!$A$2:$O8413,8,FALSE)</f>
        <v>Si</v>
      </c>
      <c r="K120" s="96" t="str">
        <f>VLOOKUP(E120,VIP!$A$2:$O11987,6,0)</f>
        <v>NO</v>
      </c>
      <c r="L120" s="98" t="s">
        <v>2545</v>
      </c>
      <c r="M120" s="101" t="s">
        <v>2520</v>
      </c>
      <c r="N120" s="101" t="s">
        <v>2544</v>
      </c>
      <c r="O120" s="96" t="s">
        <v>2505</v>
      </c>
      <c r="P120" s="101" t="s">
        <v>2546</v>
      </c>
      <c r="Q120" s="101" t="s">
        <v>2545</v>
      </c>
    </row>
  </sheetData>
  <autoFilter ref="A4:Q38">
    <sortState ref="A5:Q120">
      <sortCondition ref="C4:C3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1:B1048576 B1:B4">
    <cfRule type="duplicateValues" dxfId="366" priority="381721"/>
  </conditionalFormatting>
  <conditionalFormatting sqref="B121:B1048576">
    <cfRule type="duplicateValues" dxfId="365" priority="381724"/>
  </conditionalFormatting>
  <conditionalFormatting sqref="B121:B1048576 B1:B4">
    <cfRule type="duplicateValues" dxfId="364" priority="381726"/>
    <cfRule type="duplicateValues" dxfId="363" priority="381727"/>
    <cfRule type="duplicateValues" dxfId="362" priority="381728"/>
  </conditionalFormatting>
  <conditionalFormatting sqref="B121:B1048576 B1:B4">
    <cfRule type="duplicateValues" dxfId="361" priority="381735"/>
    <cfRule type="duplicateValues" dxfId="360" priority="381736"/>
  </conditionalFormatting>
  <conditionalFormatting sqref="B121:B1048576">
    <cfRule type="duplicateValues" dxfId="359" priority="381741"/>
    <cfRule type="duplicateValues" dxfId="358" priority="381742"/>
    <cfRule type="duplicateValues" dxfId="357" priority="381743"/>
  </conditionalFormatting>
  <conditionalFormatting sqref="B121:B1048576">
    <cfRule type="duplicateValues" dxfId="356" priority="381747"/>
    <cfRule type="duplicateValues" dxfId="355" priority="381748"/>
  </conditionalFormatting>
  <conditionalFormatting sqref="B121:B1048576">
    <cfRule type="duplicateValues" dxfId="354" priority="402"/>
    <cfRule type="duplicateValues" dxfId="353" priority="403"/>
  </conditionalFormatting>
  <conditionalFormatting sqref="E121:E1048576 E89:E90 E1:E4">
    <cfRule type="duplicateValues" dxfId="352" priority="337"/>
    <cfRule type="duplicateValues" dxfId="351" priority="338"/>
  </conditionalFormatting>
  <conditionalFormatting sqref="E121:E1048576 E89:E90 E1:E4">
    <cfRule type="duplicateValues" dxfId="350" priority="313"/>
  </conditionalFormatting>
  <conditionalFormatting sqref="B75:B80">
    <cfRule type="duplicateValues" dxfId="349" priority="178"/>
  </conditionalFormatting>
  <conditionalFormatting sqref="B75:B80">
    <cfRule type="duplicateValues" dxfId="348" priority="177"/>
  </conditionalFormatting>
  <conditionalFormatting sqref="B75:B80">
    <cfRule type="duplicateValues" dxfId="347" priority="174"/>
    <cfRule type="duplicateValues" dxfId="346" priority="175"/>
    <cfRule type="duplicateValues" dxfId="345" priority="176"/>
  </conditionalFormatting>
  <conditionalFormatting sqref="B75:B80">
    <cfRule type="duplicateValues" dxfId="344" priority="172"/>
    <cfRule type="duplicateValues" dxfId="343" priority="173"/>
  </conditionalFormatting>
  <conditionalFormatting sqref="B75:B80">
    <cfRule type="duplicateValues" dxfId="342" priority="169"/>
    <cfRule type="duplicateValues" dxfId="341" priority="170"/>
    <cfRule type="duplicateValues" dxfId="340" priority="171"/>
  </conditionalFormatting>
  <conditionalFormatting sqref="B75:B80">
    <cfRule type="duplicateValues" dxfId="339" priority="167"/>
    <cfRule type="duplicateValues" dxfId="338" priority="168"/>
  </conditionalFormatting>
  <conditionalFormatting sqref="B75:B80">
    <cfRule type="duplicateValues" dxfId="337" priority="165"/>
    <cfRule type="duplicateValues" dxfId="336" priority="166"/>
  </conditionalFormatting>
  <conditionalFormatting sqref="B75:B80">
    <cfRule type="duplicateValues" dxfId="335" priority="164"/>
  </conditionalFormatting>
  <conditionalFormatting sqref="B75:B80">
    <cfRule type="duplicateValues" dxfId="334" priority="161"/>
    <cfRule type="duplicateValues" dxfId="333" priority="162"/>
    <cfRule type="duplicateValues" dxfId="332" priority="163"/>
  </conditionalFormatting>
  <conditionalFormatting sqref="B75:B80">
    <cfRule type="duplicateValues" dxfId="331" priority="159"/>
    <cfRule type="duplicateValues" dxfId="330" priority="160"/>
  </conditionalFormatting>
  <conditionalFormatting sqref="E75:E80">
    <cfRule type="duplicateValues" dxfId="329" priority="157"/>
    <cfRule type="duplicateValues" dxfId="328" priority="158"/>
  </conditionalFormatting>
  <conditionalFormatting sqref="E75:E80">
    <cfRule type="duplicateValues" dxfId="327" priority="156"/>
  </conditionalFormatting>
  <conditionalFormatting sqref="B81:B88">
    <cfRule type="duplicateValues" dxfId="326" priority="155"/>
  </conditionalFormatting>
  <conditionalFormatting sqref="B81:B88">
    <cfRule type="duplicateValues" dxfId="325" priority="154"/>
  </conditionalFormatting>
  <conditionalFormatting sqref="B81:B88">
    <cfRule type="duplicateValues" dxfId="324" priority="151"/>
    <cfRule type="duplicateValues" dxfId="323" priority="152"/>
    <cfRule type="duplicateValues" dxfId="322" priority="153"/>
  </conditionalFormatting>
  <conditionalFormatting sqref="B81:B88">
    <cfRule type="duplicateValues" dxfId="321" priority="149"/>
    <cfRule type="duplicateValues" dxfId="320" priority="150"/>
  </conditionalFormatting>
  <conditionalFormatting sqref="B81:B88">
    <cfRule type="duplicateValues" dxfId="319" priority="146"/>
    <cfRule type="duplicateValues" dxfId="318" priority="147"/>
    <cfRule type="duplicateValues" dxfId="317" priority="148"/>
  </conditionalFormatting>
  <conditionalFormatting sqref="B81:B88">
    <cfRule type="duplicateValues" dxfId="316" priority="144"/>
    <cfRule type="duplicateValues" dxfId="315" priority="145"/>
  </conditionalFormatting>
  <conditionalFormatting sqref="B81:B88">
    <cfRule type="duplicateValues" dxfId="314" priority="142"/>
    <cfRule type="duplicateValues" dxfId="313" priority="143"/>
  </conditionalFormatting>
  <conditionalFormatting sqref="B81:B88">
    <cfRule type="duplicateValues" dxfId="312" priority="141"/>
  </conditionalFormatting>
  <conditionalFormatting sqref="B81:B88">
    <cfRule type="duplicateValues" dxfId="311" priority="138"/>
    <cfRule type="duplicateValues" dxfId="310" priority="139"/>
    <cfRule type="duplicateValues" dxfId="309" priority="140"/>
  </conditionalFormatting>
  <conditionalFormatting sqref="B81:B88">
    <cfRule type="duplicateValues" dxfId="308" priority="136"/>
    <cfRule type="duplicateValues" dxfId="307" priority="137"/>
  </conditionalFormatting>
  <conditionalFormatting sqref="E81:E88">
    <cfRule type="duplicateValues" dxfId="306" priority="134"/>
    <cfRule type="duplicateValues" dxfId="305" priority="135"/>
  </conditionalFormatting>
  <conditionalFormatting sqref="E81:E88">
    <cfRule type="duplicateValues" dxfId="304" priority="133"/>
  </conditionalFormatting>
  <conditionalFormatting sqref="E121:E1048576 E1:E90">
    <cfRule type="duplicateValues" dxfId="303" priority="132"/>
  </conditionalFormatting>
  <conditionalFormatting sqref="E89">
    <cfRule type="duplicateValues" dxfId="302" priority="130"/>
    <cfRule type="duplicateValues" dxfId="301" priority="131"/>
  </conditionalFormatting>
  <conditionalFormatting sqref="E89">
    <cfRule type="duplicateValues" dxfId="300" priority="129"/>
  </conditionalFormatting>
  <conditionalFormatting sqref="B89">
    <cfRule type="duplicateValues" dxfId="299" priority="108"/>
  </conditionalFormatting>
  <conditionalFormatting sqref="B89">
    <cfRule type="duplicateValues" dxfId="298" priority="107"/>
  </conditionalFormatting>
  <conditionalFormatting sqref="B89">
    <cfRule type="duplicateValues" dxfId="297" priority="104"/>
    <cfRule type="duplicateValues" dxfId="296" priority="105"/>
    <cfRule type="duplicateValues" dxfId="295" priority="106"/>
  </conditionalFormatting>
  <conditionalFormatting sqref="B89">
    <cfRule type="duplicateValues" dxfId="294" priority="102"/>
    <cfRule type="duplicateValues" dxfId="293" priority="103"/>
  </conditionalFormatting>
  <conditionalFormatting sqref="B89">
    <cfRule type="duplicateValues" dxfId="292" priority="99"/>
    <cfRule type="duplicateValues" dxfId="291" priority="100"/>
    <cfRule type="duplicateValues" dxfId="290" priority="101"/>
  </conditionalFormatting>
  <conditionalFormatting sqref="B89">
    <cfRule type="duplicateValues" dxfId="289" priority="97"/>
    <cfRule type="duplicateValues" dxfId="288" priority="98"/>
  </conditionalFormatting>
  <conditionalFormatting sqref="B89">
    <cfRule type="duplicateValues" dxfId="287" priority="95"/>
    <cfRule type="duplicateValues" dxfId="286" priority="96"/>
  </conditionalFormatting>
  <conditionalFormatting sqref="B89">
    <cfRule type="duplicateValues" dxfId="285" priority="94"/>
  </conditionalFormatting>
  <conditionalFormatting sqref="B89">
    <cfRule type="duplicateValues" dxfId="284" priority="91"/>
    <cfRule type="duplicateValues" dxfId="283" priority="92"/>
    <cfRule type="duplicateValues" dxfId="282" priority="93"/>
  </conditionalFormatting>
  <conditionalFormatting sqref="B89">
    <cfRule type="duplicateValues" dxfId="281" priority="89"/>
    <cfRule type="duplicateValues" dxfId="280" priority="90"/>
  </conditionalFormatting>
  <conditionalFormatting sqref="B90">
    <cfRule type="duplicateValues" dxfId="279" priority="88"/>
  </conditionalFormatting>
  <conditionalFormatting sqref="B90">
    <cfRule type="duplicateValues" dxfId="278" priority="87"/>
  </conditionalFormatting>
  <conditionalFormatting sqref="B90">
    <cfRule type="duplicateValues" dxfId="277" priority="84"/>
    <cfRule type="duplicateValues" dxfId="276" priority="85"/>
    <cfRule type="duplicateValues" dxfId="275" priority="86"/>
  </conditionalFormatting>
  <conditionalFormatting sqref="B90">
    <cfRule type="duplicateValues" dxfId="274" priority="82"/>
    <cfRule type="duplicateValues" dxfId="273" priority="83"/>
  </conditionalFormatting>
  <conditionalFormatting sqref="B90">
    <cfRule type="duplicateValues" dxfId="272" priority="79"/>
    <cfRule type="duplicateValues" dxfId="271" priority="80"/>
    <cfRule type="duplicateValues" dxfId="270" priority="81"/>
  </conditionalFormatting>
  <conditionalFormatting sqref="B90">
    <cfRule type="duplicateValues" dxfId="269" priority="77"/>
    <cfRule type="duplicateValues" dxfId="268" priority="78"/>
  </conditionalFormatting>
  <conditionalFormatting sqref="B90">
    <cfRule type="duplicateValues" dxfId="267" priority="75"/>
    <cfRule type="duplicateValues" dxfId="266" priority="76"/>
  </conditionalFormatting>
  <conditionalFormatting sqref="B90">
    <cfRule type="duplicateValues" dxfId="265" priority="74"/>
  </conditionalFormatting>
  <conditionalFormatting sqref="B90">
    <cfRule type="duplicateValues" dxfId="264" priority="71"/>
    <cfRule type="duplicateValues" dxfId="263" priority="72"/>
    <cfRule type="duplicateValues" dxfId="262" priority="73"/>
  </conditionalFormatting>
  <conditionalFormatting sqref="B90">
    <cfRule type="duplicateValues" dxfId="261" priority="69"/>
    <cfRule type="duplicateValues" dxfId="260" priority="70"/>
  </conditionalFormatting>
  <conditionalFormatting sqref="E90">
    <cfRule type="duplicateValues" dxfId="259" priority="67"/>
    <cfRule type="duplicateValues" dxfId="258" priority="68"/>
  </conditionalFormatting>
  <conditionalFormatting sqref="E90">
    <cfRule type="duplicateValues" dxfId="257" priority="66"/>
  </conditionalFormatting>
  <conditionalFormatting sqref="B5:B38">
    <cfRule type="duplicateValues" dxfId="256" priority="384087"/>
  </conditionalFormatting>
  <conditionalFormatting sqref="B5:B38">
    <cfRule type="duplicateValues" dxfId="255" priority="384088"/>
    <cfRule type="duplicateValues" dxfId="254" priority="384089"/>
    <cfRule type="duplicateValues" dxfId="253" priority="384090"/>
  </conditionalFormatting>
  <conditionalFormatting sqref="B5:B38">
    <cfRule type="duplicateValues" dxfId="252" priority="384091"/>
    <cfRule type="duplicateValues" dxfId="251" priority="384092"/>
  </conditionalFormatting>
  <conditionalFormatting sqref="E5:E38">
    <cfRule type="duplicateValues" dxfId="250" priority="384093"/>
    <cfRule type="duplicateValues" dxfId="249" priority="384094"/>
  </conditionalFormatting>
  <conditionalFormatting sqref="E5:E38">
    <cfRule type="duplicateValues" dxfId="248" priority="384095"/>
  </conditionalFormatting>
  <conditionalFormatting sqref="B54:B74">
    <cfRule type="duplicateValues" dxfId="247" priority="384105"/>
  </conditionalFormatting>
  <conditionalFormatting sqref="B54:B74">
    <cfRule type="duplicateValues" dxfId="246" priority="384109"/>
    <cfRule type="duplicateValues" dxfId="245" priority="384110"/>
    <cfRule type="duplicateValues" dxfId="244" priority="384111"/>
  </conditionalFormatting>
  <conditionalFormatting sqref="B54:B74">
    <cfRule type="duplicateValues" dxfId="243" priority="384115"/>
    <cfRule type="duplicateValues" dxfId="242" priority="384116"/>
  </conditionalFormatting>
  <conditionalFormatting sqref="E54:E74">
    <cfRule type="duplicateValues" dxfId="241" priority="384145"/>
    <cfRule type="duplicateValues" dxfId="240" priority="384146"/>
  </conditionalFormatting>
  <conditionalFormatting sqref="E54:E74">
    <cfRule type="duplicateValues" dxfId="239" priority="384149"/>
  </conditionalFormatting>
  <conditionalFormatting sqref="B39:B53">
    <cfRule type="duplicateValues" dxfId="238" priority="384159"/>
  </conditionalFormatting>
  <conditionalFormatting sqref="B39:B53">
    <cfRule type="duplicateValues" dxfId="237" priority="384163"/>
    <cfRule type="duplicateValues" dxfId="236" priority="384164"/>
    <cfRule type="duplicateValues" dxfId="235" priority="384165"/>
  </conditionalFormatting>
  <conditionalFormatting sqref="B39:B53">
    <cfRule type="duplicateValues" dxfId="234" priority="384169"/>
    <cfRule type="duplicateValues" dxfId="233" priority="384170"/>
  </conditionalFormatting>
  <conditionalFormatting sqref="E39:E53">
    <cfRule type="duplicateValues" dxfId="232" priority="384187"/>
    <cfRule type="duplicateValues" dxfId="231" priority="384188"/>
  </conditionalFormatting>
  <conditionalFormatting sqref="E39:E53">
    <cfRule type="duplicateValues" dxfId="230" priority="384191"/>
  </conditionalFormatting>
  <conditionalFormatting sqref="E91:E97">
    <cfRule type="duplicateValues" dxfId="229" priority="384229"/>
    <cfRule type="duplicateValues" dxfId="228" priority="384230"/>
  </conditionalFormatting>
  <conditionalFormatting sqref="E91:E97">
    <cfRule type="duplicateValues" dxfId="227" priority="384231"/>
  </conditionalFormatting>
  <conditionalFormatting sqref="B91:B97">
    <cfRule type="duplicateValues" dxfId="226" priority="384232"/>
  </conditionalFormatting>
  <conditionalFormatting sqref="B91:B97">
    <cfRule type="duplicateValues" dxfId="225" priority="384233"/>
    <cfRule type="duplicateValues" dxfId="224" priority="384234"/>
    <cfRule type="duplicateValues" dxfId="223" priority="384235"/>
  </conditionalFormatting>
  <conditionalFormatting sqref="B91:B97">
    <cfRule type="duplicateValues" dxfId="222" priority="384236"/>
    <cfRule type="duplicateValues" dxfId="221" priority="384237"/>
  </conditionalFormatting>
  <conditionalFormatting sqref="E98:E99">
    <cfRule type="duplicateValues" dxfId="220" priority="37"/>
    <cfRule type="duplicateValues" dxfId="219" priority="38"/>
  </conditionalFormatting>
  <conditionalFormatting sqref="E98:E99">
    <cfRule type="duplicateValues" dxfId="218" priority="36"/>
  </conditionalFormatting>
  <conditionalFormatting sqref="B98:B99">
    <cfRule type="duplicateValues" dxfId="217" priority="35"/>
  </conditionalFormatting>
  <conditionalFormatting sqref="B98:B99">
    <cfRule type="duplicateValues" dxfId="216" priority="32"/>
    <cfRule type="duplicateValues" dxfId="215" priority="33"/>
    <cfRule type="duplicateValues" dxfId="214" priority="34"/>
  </conditionalFormatting>
  <conditionalFormatting sqref="B98:B99">
    <cfRule type="duplicateValues" dxfId="213" priority="30"/>
    <cfRule type="duplicateValues" dxfId="212" priority="31"/>
  </conditionalFormatting>
  <conditionalFormatting sqref="E100:E115">
    <cfRule type="duplicateValues" dxfId="211" priority="28"/>
    <cfRule type="duplicateValues" dxfId="210" priority="29"/>
  </conditionalFormatting>
  <conditionalFormatting sqref="E100:E115">
    <cfRule type="duplicateValues" dxfId="209" priority="27"/>
  </conditionalFormatting>
  <conditionalFormatting sqref="B100:B115">
    <cfRule type="duplicateValues" dxfId="208" priority="26"/>
  </conditionalFormatting>
  <conditionalFormatting sqref="B100:B115">
    <cfRule type="duplicateValues" dxfId="207" priority="23"/>
    <cfRule type="duplicateValues" dxfId="206" priority="24"/>
    <cfRule type="duplicateValues" dxfId="205" priority="25"/>
  </conditionalFormatting>
  <conditionalFormatting sqref="B100:B115">
    <cfRule type="duplicateValues" dxfId="204" priority="21"/>
    <cfRule type="duplicateValues" dxfId="203" priority="22"/>
  </conditionalFormatting>
  <conditionalFormatting sqref="E116:E119">
    <cfRule type="duplicateValues" dxfId="202" priority="19"/>
    <cfRule type="duplicateValues" dxfId="201" priority="20"/>
  </conditionalFormatting>
  <conditionalFormatting sqref="E116:E119">
    <cfRule type="duplicateValues" dxfId="200" priority="18"/>
  </conditionalFormatting>
  <conditionalFormatting sqref="B116:B119">
    <cfRule type="duplicateValues" dxfId="199" priority="17"/>
  </conditionalFormatting>
  <conditionalFormatting sqref="B116:B119">
    <cfRule type="duplicateValues" dxfId="198" priority="14"/>
    <cfRule type="duplicateValues" dxfId="197" priority="15"/>
    <cfRule type="duplicateValues" dxfId="196" priority="16"/>
  </conditionalFormatting>
  <conditionalFormatting sqref="B116:B119">
    <cfRule type="duplicateValues" dxfId="195" priority="12"/>
    <cfRule type="duplicateValues" dxfId="194" priority="13"/>
  </conditionalFormatting>
  <conditionalFormatting sqref="E120">
    <cfRule type="duplicateValues" dxfId="193" priority="10"/>
    <cfRule type="duplicateValues" dxfId="192" priority="11"/>
  </conditionalFormatting>
  <conditionalFormatting sqref="E120">
    <cfRule type="duplicateValues" dxfId="191" priority="9"/>
  </conditionalFormatting>
  <conditionalFormatting sqref="B120">
    <cfRule type="duplicateValues" dxfId="190" priority="8"/>
  </conditionalFormatting>
  <conditionalFormatting sqref="B120">
    <cfRule type="duplicateValues" dxfId="189" priority="5"/>
    <cfRule type="duplicateValues" dxfId="188" priority="6"/>
    <cfRule type="duplicateValues" dxfId="187" priority="7"/>
  </conditionalFormatting>
  <conditionalFormatting sqref="B120">
    <cfRule type="duplicateValues" dxfId="186" priority="3"/>
    <cfRule type="duplicateValues" dxfId="185" priority="4"/>
  </conditionalFormatting>
  <conditionalFormatting sqref="B1:B1048576">
    <cfRule type="duplicateValues" dxfId="184" priority="2"/>
  </conditionalFormatting>
  <conditionalFormatting sqref="E1:E1048576">
    <cfRule type="duplicateValues" dxfId="0" priority="1"/>
  </conditionalFormatting>
  <hyperlinks>
    <hyperlink ref="B49" r:id="rId7" display="http://s460-helpdesk/CAisd/pdmweb.exe?OP=SEARCH+FACTORY=in+SKIPLIST=1+QBE.EQ.id=3517086"/>
    <hyperlink ref="B48" r:id="rId8" display="http://s460-helpdesk/CAisd/pdmweb.exe?OP=SEARCH+FACTORY=in+SKIPLIST=1+QBE.EQ.id=3517083"/>
    <hyperlink ref="B47" r:id="rId9" display="http://s460-helpdesk/CAisd/pdmweb.exe?OP=SEARCH+FACTORY=in+SKIPLIST=1+QBE.EQ.id=3517071"/>
    <hyperlink ref="B46" r:id="rId10" display="http://s460-helpdesk/CAisd/pdmweb.exe?OP=SEARCH+FACTORY=in+SKIPLIST=1+QBE.EQ.id=3517047"/>
    <hyperlink ref="B45" r:id="rId11" display="http://s460-helpdesk/CAisd/pdmweb.exe?OP=SEARCH+FACTORY=in+SKIPLIST=1+QBE.EQ.id=3517032"/>
    <hyperlink ref="B44" r:id="rId12" display="http://s460-helpdesk/CAisd/pdmweb.exe?OP=SEARCH+FACTORY=in+SKIPLIST=1+QBE.EQ.id=3517024"/>
    <hyperlink ref="B43" r:id="rId13" display="http://s460-helpdesk/CAisd/pdmweb.exe?OP=SEARCH+FACTORY=in+SKIPLIST=1+QBE.EQ.id=3516977"/>
    <hyperlink ref="B42" r:id="rId14" display="http://s460-helpdesk/CAisd/pdmweb.exe?OP=SEARCH+FACTORY=in+SKIPLIST=1+QBE.EQ.id=3516946"/>
    <hyperlink ref="B41" r:id="rId15" display="http://s460-helpdesk/CAisd/pdmweb.exe?OP=SEARCH+FACTORY=in+SKIPLIST=1+QBE.EQ.id=3516914"/>
    <hyperlink ref="B40" r:id="rId16" display="http://s460-helpdesk/CAisd/pdmweb.exe?OP=SEARCH+FACTORY=in+SKIPLIST=1+QBE.EQ.id=3516912"/>
    <hyperlink ref="B39" r:id="rId17" display="http://s460-helpdesk/CAisd/pdmweb.exe?OP=SEARCH+FACTORY=in+SKIPLIST=1+QBE.EQ.id=3516911"/>
    <hyperlink ref="B38" r:id="rId18" display="http://s460-helpdesk/CAisd/pdmweb.exe?OP=SEARCH+FACTORY=in+SKIPLIST=1+QBE.EQ.id=3516907"/>
    <hyperlink ref="B37" r:id="rId19" display="http://s460-helpdesk/CAisd/pdmweb.exe?OP=SEARCH+FACTORY=in+SKIPLIST=1+QBE.EQ.id=3516893"/>
    <hyperlink ref="B36" r:id="rId20" display="http://s460-helpdesk/CAisd/pdmweb.exe?OP=SEARCH+FACTORY=in+SKIPLIST=1+QBE.EQ.id=3516890"/>
    <hyperlink ref="B35" r:id="rId21" display="http://s460-helpdesk/CAisd/pdmweb.exe?OP=SEARCH+FACTORY=in+SKIPLIST=1+QBE.EQ.id=3516883"/>
    <hyperlink ref="B34" r:id="rId22" display="http://s460-helpdesk/CAisd/pdmweb.exe?OP=SEARCH+FACTORY=in+SKIPLIST=1+QBE.EQ.id=3516874"/>
    <hyperlink ref="B33" r:id="rId23" display="http://s460-helpdesk/CAisd/pdmweb.exe?OP=SEARCH+FACTORY=in+SKIPLIST=1+QBE.EQ.id=3516850"/>
    <hyperlink ref="B32" r:id="rId24" display="http://s460-helpdesk/CAisd/pdmweb.exe?OP=SEARCH+FACTORY=in+SKIPLIST=1+QBE.EQ.id=3516840"/>
    <hyperlink ref="B31" r:id="rId25" display="http://s460-helpdesk/CAisd/pdmweb.exe?OP=SEARCH+FACTORY=in+SKIPLIST=1+QBE.EQ.id=3516639"/>
    <hyperlink ref="B59" r:id="rId26" display="http://s460-helpdesk/CAisd/pdmweb.exe?OP=SEARCH+FACTORY=in+SKIPLIST=1+QBE.EQ.id=3517187"/>
    <hyperlink ref="B58" r:id="rId27" display="http://s460-helpdesk/CAisd/pdmweb.exe?OP=SEARCH+FACTORY=in+SKIPLIST=1+QBE.EQ.id=3517176"/>
    <hyperlink ref="B57" r:id="rId28" display="http://s460-helpdesk/CAisd/pdmweb.exe?OP=SEARCH+FACTORY=in+SKIPLIST=1+QBE.EQ.id=3517172"/>
    <hyperlink ref="B56" r:id="rId29" display="http://s460-helpdesk/CAisd/pdmweb.exe?OP=SEARCH+FACTORY=in+SKIPLIST=1+QBE.EQ.id=3517138"/>
    <hyperlink ref="B55" r:id="rId30" display="http://s460-helpdesk/CAisd/pdmweb.exe?OP=SEARCH+FACTORY=in+SKIPLIST=1+QBE.EQ.id=3517136"/>
    <hyperlink ref="B54" r:id="rId31" display="http://s460-helpdesk/CAisd/pdmweb.exe?OP=SEARCH+FACTORY=in+SKIPLIST=1+QBE.EQ.id=3517133"/>
    <hyperlink ref="B53" r:id="rId32" display="http://s460-helpdesk/CAisd/pdmweb.exe?OP=SEARCH+FACTORY=in+SKIPLIST=1+QBE.EQ.id=3517114"/>
    <hyperlink ref="B52" r:id="rId33" display="http://s460-helpdesk/CAisd/pdmweb.exe?OP=SEARCH+FACTORY=in+SKIPLIST=1+QBE.EQ.id=3517111"/>
    <hyperlink ref="B51" r:id="rId34" display="http://s460-helpdesk/CAisd/pdmweb.exe?OP=SEARCH+FACTORY=in+SKIPLIST=1+QBE.EQ.id=3517103"/>
    <hyperlink ref="B50" r:id="rId35" display="http://s460-helpdesk/CAisd/pdmweb.exe?OP=SEARCH+FACTORY=in+SKIPLIST=1+QBE.EQ.id=3517092"/>
  </hyperlinks>
  <pageMargins left="0.7" right="0.7" top="0.75" bottom="0.75" header="0.3" footer="0.3"/>
  <pageSetup scale="60" orientation="landscape" r:id="rId3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opLeftCell="A10" zoomScale="80" zoomScaleNormal="80" workbookViewId="0">
      <selection activeCell="B27" sqref="B27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73" style="102" customWidth="1"/>
    <col min="4" max="4" width="39.28515625" style="102" bestFit="1" customWidth="1"/>
    <col min="5" max="5" width="12.42578125" style="102" bestFit="1" customWidth="1"/>
    <col min="6" max="16384" width="52.7109375" style="102"/>
  </cols>
  <sheetData>
    <row r="1" spans="1:5" ht="22.5" customHeight="1" x14ac:dyDescent="0.25">
      <c r="A1" s="147" t="s">
        <v>2158</v>
      </c>
      <c r="B1" s="148"/>
      <c r="C1" s="148"/>
      <c r="D1" s="148"/>
      <c r="E1" s="149"/>
    </row>
    <row r="2" spans="1:5" ht="25.5" customHeight="1" x14ac:dyDescent="0.25">
      <c r="A2" s="150" t="s">
        <v>2474</v>
      </c>
      <c r="B2" s="151"/>
      <c r="C2" s="151"/>
      <c r="D2" s="151"/>
      <c r="E2" s="152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44258.25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44258.708333333336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customHeight="1" x14ac:dyDescent="0.25">
      <c r="A7" s="153" t="s">
        <v>2425</v>
      </c>
      <c r="B7" s="154"/>
      <c r="C7" s="154"/>
      <c r="D7" s="154"/>
      <c r="E7" s="155"/>
    </row>
    <row r="8" spans="1:5" ht="18" x14ac:dyDescent="0.25">
      <c r="A8" s="104" t="s">
        <v>15</v>
      </c>
      <c r="B8" s="104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ATM'!$A$2:$C$817,3,0)</f>
        <v>NORTE</v>
      </c>
      <c r="B9" s="106">
        <v>283</v>
      </c>
      <c r="C9" s="106" t="str">
        <f>VLOOKUP(B9,'[1]LISTADO ATM'!$A$2:$B$816,2,0)</f>
        <v xml:space="preserve">ATM Oficina Nibaje </v>
      </c>
      <c r="D9" s="126" t="s">
        <v>2503</v>
      </c>
      <c r="E9" s="127">
        <v>335808345</v>
      </c>
    </row>
    <row r="10" spans="1:5" ht="18" x14ac:dyDescent="0.25">
      <c r="A10" s="111" t="str">
        <f>VLOOKUP(B10,'[1]LISTADO ATM'!$A$2:$C$817,3,0)</f>
        <v>ESTE</v>
      </c>
      <c r="B10" s="106">
        <v>912</v>
      </c>
      <c r="C10" s="106" t="str">
        <f>VLOOKUP(B10,'[1]LISTADO ATM'!$A$2:$B$816,2,0)</f>
        <v xml:space="preserve">ATM Oficina San Pedro II </v>
      </c>
      <c r="D10" s="126" t="s">
        <v>2503</v>
      </c>
      <c r="E10" s="127">
        <v>335809330</v>
      </c>
    </row>
    <row r="11" spans="1:5" ht="18" x14ac:dyDescent="0.25">
      <c r="A11" s="111" t="str">
        <f>VLOOKUP(B11,'[1]LISTADO ATM'!$A$2:$C$817,3,0)</f>
        <v>NORTE</v>
      </c>
      <c r="B11" s="106">
        <v>405</v>
      </c>
      <c r="C11" s="106" t="str">
        <f>VLOOKUP(B11,'[1]LISTADO ATM'!$A$2:$B$816,2,0)</f>
        <v xml:space="preserve">ATM UNP Loma de Cabrera </v>
      </c>
      <c r="D11" s="126" t="s">
        <v>2503</v>
      </c>
      <c r="E11" s="127">
        <v>335809386</v>
      </c>
    </row>
    <row r="12" spans="1:5" ht="18" x14ac:dyDescent="0.25">
      <c r="A12" s="111" t="str">
        <f>VLOOKUP(B12,'[1]LISTADO ATM'!$A$2:$C$817,3,0)</f>
        <v>NORTE</v>
      </c>
      <c r="B12" s="106">
        <v>732</v>
      </c>
      <c r="C12" s="106" t="str">
        <f>VLOOKUP(B12,'[1]LISTADO ATM'!$A$2:$B$816,2,0)</f>
        <v xml:space="preserve">ATM Molino del Valle (Santiago) </v>
      </c>
      <c r="D12" s="126" t="s">
        <v>2503</v>
      </c>
      <c r="E12" s="127">
        <v>335809455</v>
      </c>
    </row>
    <row r="13" spans="1:5" ht="18" x14ac:dyDescent="0.25">
      <c r="A13" s="111" t="str">
        <f>VLOOKUP(B13,'[1]LISTADO ATM'!$A$2:$C$817,3,0)</f>
        <v>SUR</v>
      </c>
      <c r="B13" s="106">
        <v>780</v>
      </c>
      <c r="C13" s="106" t="str">
        <f>VLOOKUP(B13,'[1]LISTADO ATM'!$A$2:$B$816,2,0)</f>
        <v xml:space="preserve">ATM Oficina Barahona I </v>
      </c>
      <c r="D13" s="126" t="s">
        <v>2503</v>
      </c>
      <c r="E13" s="127">
        <v>335809467</v>
      </c>
    </row>
    <row r="14" spans="1:5" ht="18" x14ac:dyDescent="0.25">
      <c r="A14" s="111" t="str">
        <f>VLOOKUP(B14,'[1]LISTADO ATM'!$A$2:$C$817,3,0)</f>
        <v>NORTE</v>
      </c>
      <c r="B14" s="106">
        <v>463</v>
      </c>
      <c r="C14" s="106" t="str">
        <f>VLOOKUP(B14,'[1]LISTADO ATM'!$A$2:$B$816,2,0)</f>
        <v xml:space="preserve">ATM La Sirena El Embrujo </v>
      </c>
      <c r="D14" s="126" t="s">
        <v>2503</v>
      </c>
      <c r="E14" s="113">
        <v>335808315</v>
      </c>
    </row>
    <row r="15" spans="1:5" ht="18" x14ac:dyDescent="0.25">
      <c r="A15" s="111" t="str">
        <f>VLOOKUP(B15,'[1]LISTADO ATM'!$A$2:$C$817,3,0)</f>
        <v>NORTE</v>
      </c>
      <c r="B15" s="106">
        <v>749</v>
      </c>
      <c r="C15" s="106" t="str">
        <f>VLOOKUP(B15,'[1]LISTADO ATM'!$A$2:$B$816,2,0)</f>
        <v xml:space="preserve">ATM Oficina Yaque </v>
      </c>
      <c r="D15" s="126" t="s">
        <v>2503</v>
      </c>
      <c r="E15" s="127">
        <v>335808904</v>
      </c>
    </row>
    <row r="16" spans="1:5" ht="18" x14ac:dyDescent="0.25">
      <c r="A16" s="111" t="str">
        <f>VLOOKUP(B16,'[1]LISTADO ATM'!$A$2:$C$817,3,0)</f>
        <v>DISTRITO NACIONAL</v>
      </c>
      <c r="B16" s="106">
        <v>911</v>
      </c>
      <c r="C16" s="106" t="str">
        <f>VLOOKUP(B16,'[1]LISTADO ATM'!$A$2:$B$816,2,0)</f>
        <v xml:space="preserve">ATM Oficina Venezuela II </v>
      </c>
      <c r="D16" s="126" t="s">
        <v>2503</v>
      </c>
      <c r="E16" s="128">
        <v>335809364</v>
      </c>
    </row>
    <row r="17" spans="1:7" ht="18" x14ac:dyDescent="0.25">
      <c r="A17" s="111" t="str">
        <f>VLOOKUP(B17,'[1]LISTADO ATM'!$A$2:$C$817,3,0)</f>
        <v>DISTRITO NACIONAL</v>
      </c>
      <c r="B17" s="106">
        <v>957</v>
      </c>
      <c r="C17" s="106" t="str">
        <f>VLOOKUP(B17,'[1]LISTADO ATM'!$A$2:$B$816,2,0)</f>
        <v xml:space="preserve">ATM Oficina Venezuela </v>
      </c>
      <c r="D17" s="126" t="s">
        <v>2503</v>
      </c>
      <c r="E17" s="128">
        <v>335809453</v>
      </c>
    </row>
    <row r="18" spans="1:7" ht="18" x14ac:dyDescent="0.25">
      <c r="A18" s="111" t="str">
        <f>VLOOKUP(B18,'[1]LISTADO ATM'!$A$2:$C$817,3,0)</f>
        <v>SUR</v>
      </c>
      <c r="B18" s="106">
        <v>871</v>
      </c>
      <c r="C18" s="106" t="str">
        <f>VLOOKUP(B18,'[1]LISTADO ATM'!$A$2:$B$816,2,0)</f>
        <v>ATM Plaza Cultural San Juan</v>
      </c>
      <c r="D18" s="126" t="s">
        <v>2503</v>
      </c>
      <c r="E18" s="128">
        <v>335809454</v>
      </c>
    </row>
    <row r="19" spans="1:7" ht="18" x14ac:dyDescent="0.25">
      <c r="A19" s="111" t="str">
        <f>VLOOKUP(B19,'[1]LISTADO ATM'!$A$2:$C$817,3,0)</f>
        <v>SUR</v>
      </c>
      <c r="B19" s="106">
        <v>616</v>
      </c>
      <c r="C19" s="106" t="str">
        <f>VLOOKUP(B19,'[1]LISTADO ATM'!$A$2:$B$816,2,0)</f>
        <v xml:space="preserve">ATM 5ta. Brigada Barahona </v>
      </c>
      <c r="D19" s="126" t="s">
        <v>2503</v>
      </c>
      <c r="E19" s="128">
        <v>335809763</v>
      </c>
    </row>
    <row r="20" spans="1:7" ht="18" x14ac:dyDescent="0.25">
      <c r="A20" s="111" t="e">
        <f>VLOOKUP(B20,'[1]LISTADO ATM'!$A$2:$C$817,3,0)</f>
        <v>#N/A</v>
      </c>
      <c r="B20" s="106"/>
      <c r="C20" s="106" t="e">
        <f>VLOOKUP(B20,'[1]LISTADO ATM'!$A$2:$B$816,2,0)</f>
        <v>#N/A</v>
      </c>
      <c r="D20" s="126"/>
      <c r="E20" s="128"/>
    </row>
    <row r="21" spans="1:7" ht="18" x14ac:dyDescent="0.25">
      <c r="A21" s="111" t="e">
        <f>VLOOKUP(B21,'[1]LISTADO ATM'!$A$2:$C$817,3,0)</f>
        <v>#N/A</v>
      </c>
      <c r="B21" s="106"/>
      <c r="C21" s="106" t="e">
        <f>VLOOKUP(B21,'[1]LISTADO ATM'!$A$2:$B$816,2,0)</f>
        <v>#N/A</v>
      </c>
      <c r="D21" s="126"/>
      <c r="E21" s="128"/>
    </row>
    <row r="22" spans="1:7" ht="18" x14ac:dyDescent="0.25">
      <c r="A22" s="111" t="e">
        <f>VLOOKUP(B22,'[1]LISTADO ATM'!$A$2:$C$817,3,0)</f>
        <v>#N/A</v>
      </c>
      <c r="B22" s="106"/>
      <c r="C22" s="106" t="e">
        <f>VLOOKUP(B22,'[1]LISTADO ATM'!$A$2:$B$816,2,0)</f>
        <v>#N/A</v>
      </c>
      <c r="D22" s="126"/>
      <c r="E22" s="128"/>
    </row>
    <row r="23" spans="1:7" ht="18" x14ac:dyDescent="0.25">
      <c r="A23" s="111" t="e">
        <f>VLOOKUP(B23,'[1]LISTADO ATM'!$A$2:$C$817,3,0)</f>
        <v>#N/A</v>
      </c>
      <c r="B23" s="106"/>
      <c r="C23" s="106" t="e">
        <f>VLOOKUP(B23,'[1]LISTADO ATM'!$A$2:$B$816,2,0)</f>
        <v>#N/A</v>
      </c>
      <c r="D23" s="126"/>
      <c r="E23" s="113"/>
    </row>
    <row r="24" spans="1:7" ht="18" x14ac:dyDescent="0.25">
      <c r="A24" s="111" t="e">
        <f>VLOOKUP(B24,'[1]LISTADO ATM'!$A$2:$C$817,3,0)</f>
        <v>#N/A</v>
      </c>
      <c r="B24" s="106"/>
      <c r="C24" s="106" t="e">
        <f>VLOOKUP(B24,'[1]LISTADO ATM'!$A$2:$B$816,2,0)</f>
        <v>#N/A</v>
      </c>
      <c r="D24" s="126"/>
      <c r="E24" s="113"/>
    </row>
    <row r="25" spans="1:7" ht="18" x14ac:dyDescent="0.25">
      <c r="A25" s="111" t="e">
        <f>VLOOKUP(B25,'[1]LISTADO ATM'!$A$2:$C$817,3,0)</f>
        <v>#N/A</v>
      </c>
      <c r="B25" s="106"/>
      <c r="C25" s="106" t="e">
        <f>VLOOKUP(B25,'[1]LISTADO ATM'!$A$2:$B$816,2,0)</f>
        <v>#N/A</v>
      </c>
      <c r="D25" s="126"/>
      <c r="E25" s="113"/>
    </row>
    <row r="26" spans="1:7" ht="18.75" thickBot="1" x14ac:dyDescent="0.3">
      <c r="A26" s="108" t="s">
        <v>2428</v>
      </c>
      <c r="B26" s="114">
        <f>COUNT(B9:B23)</f>
        <v>11</v>
      </c>
      <c r="C26" s="145"/>
      <c r="D26" s="156"/>
      <c r="E26" s="146"/>
    </row>
    <row r="27" spans="1:7" ht="15.75" thickBot="1" x14ac:dyDescent="0.3">
      <c r="E27" s="110"/>
    </row>
    <row r="28" spans="1:7" ht="18.75" thickBot="1" x14ac:dyDescent="0.3">
      <c r="A28" s="134" t="s">
        <v>2430</v>
      </c>
      <c r="B28" s="135"/>
      <c r="C28" s="135"/>
      <c r="D28" s="135"/>
      <c r="E28" s="136"/>
      <c r="G28" s="118"/>
    </row>
    <row r="29" spans="1:7" ht="18" x14ac:dyDescent="0.25">
      <c r="A29" s="104" t="s">
        <v>15</v>
      </c>
      <c r="B29" s="104" t="s">
        <v>2426</v>
      </c>
      <c r="C29" s="105" t="s">
        <v>46</v>
      </c>
      <c r="D29" s="105" t="s">
        <v>2432</v>
      </c>
      <c r="E29" s="105" t="s">
        <v>2427</v>
      </c>
    </row>
    <row r="30" spans="1:7" ht="18" x14ac:dyDescent="0.25">
      <c r="A30" s="111" t="e">
        <f>VLOOKUP(B30,'[1]LISTADO ATM'!$A$2:$C$817,3,0)</f>
        <v>#N/A</v>
      </c>
      <c r="B30" s="106">
        <v>369</v>
      </c>
      <c r="C30" s="106" t="e">
        <f>VLOOKUP(B30,'[1]LISTADO ATM'!$A$2:$B$816,2,0)</f>
        <v>#N/A</v>
      </c>
      <c r="D30" s="124" t="s">
        <v>2454</v>
      </c>
      <c r="E30" s="127">
        <v>335807929</v>
      </c>
    </row>
    <row r="31" spans="1:7" ht="18" x14ac:dyDescent="0.25">
      <c r="A31" s="111" t="str">
        <f>VLOOKUP(B31,'[1]LISTADO ATM'!$A$2:$C$817,3,0)</f>
        <v>DISTRITO NACIONAL</v>
      </c>
      <c r="B31" s="106">
        <v>671</v>
      </c>
      <c r="C31" s="106" t="str">
        <f>VLOOKUP(B31,'[1]LISTADO ATM'!$A$2:$B$816,2,0)</f>
        <v>ATM Ayuntamiento Sto. Dgo. Norte</v>
      </c>
      <c r="D31" s="124" t="s">
        <v>2454</v>
      </c>
      <c r="E31" s="127">
        <v>335807935</v>
      </c>
    </row>
    <row r="32" spans="1:7" ht="18" x14ac:dyDescent="0.25">
      <c r="A32" s="111" t="str">
        <f>VLOOKUP(B32,'[1]LISTADO ATM'!$A$2:$C$817,3,0)</f>
        <v>DISTRITO NACIONAL</v>
      </c>
      <c r="B32" s="106">
        <v>875</v>
      </c>
      <c r="C32" s="106" t="str">
        <f>VLOOKUP(B32,'[1]LISTADO ATM'!$A$2:$B$816,2,0)</f>
        <v xml:space="preserve">ATM Texaco Aut. Duarte KM 14 1/2 (Los Alcarrizos) </v>
      </c>
      <c r="D32" s="124" t="s">
        <v>2454</v>
      </c>
      <c r="E32" s="127">
        <v>335805687</v>
      </c>
    </row>
    <row r="33" spans="1:5" ht="18" x14ac:dyDescent="0.25">
      <c r="A33" s="111" t="str">
        <f>VLOOKUP(B33,'[1]LISTADO ATM'!$A$2:$C$817,3,0)</f>
        <v>DISTRITO NACIONAL</v>
      </c>
      <c r="B33" s="106">
        <v>422</v>
      </c>
      <c r="C33" s="106" t="str">
        <f>VLOOKUP(B33,'[1]LISTADO ATM'!$A$2:$B$816,2,0)</f>
        <v xml:space="preserve">ATM Olé Manoguayabo </v>
      </c>
      <c r="D33" s="124" t="s">
        <v>2454</v>
      </c>
      <c r="E33" s="127">
        <v>335808271</v>
      </c>
    </row>
    <row r="34" spans="1:5" ht="18" x14ac:dyDescent="0.25">
      <c r="A34" s="111" t="str">
        <f>VLOOKUP(B34,'[1]LISTADO ATM'!$A$2:$C$817,3,0)</f>
        <v>DISTRITO NACIONAL</v>
      </c>
      <c r="B34" s="106">
        <v>212</v>
      </c>
      <c r="C34" s="106" t="str">
        <f>VLOOKUP(B34,'[1]LISTADO ATM'!$A$2:$B$816,2,0)</f>
        <v>ATM Universidad Nacional Evangélica (Santo Domingo)</v>
      </c>
      <c r="D34" s="124" t="s">
        <v>2454</v>
      </c>
      <c r="E34" s="127">
        <v>335808379</v>
      </c>
    </row>
    <row r="35" spans="1:5" ht="21.75" customHeight="1" x14ac:dyDescent="0.25">
      <c r="A35" s="111" t="str">
        <f>VLOOKUP(B35,'[1]LISTADO ATM'!$A$2:$C$817,3,0)</f>
        <v>DISTRITO NACIONAL</v>
      </c>
      <c r="B35" s="106">
        <v>24</v>
      </c>
      <c r="C35" s="106" t="str">
        <f>VLOOKUP(B35,'[1]LISTADO ATM'!$A$2:$B$816,2,0)</f>
        <v xml:space="preserve">ATM Oficina Eusebio Manzueta </v>
      </c>
      <c r="D35" s="124" t="s">
        <v>2454</v>
      </c>
      <c r="E35" s="127">
        <v>335808861</v>
      </c>
    </row>
    <row r="36" spans="1:5" ht="18" x14ac:dyDescent="0.25">
      <c r="A36" s="111" t="str">
        <f>VLOOKUP(B36,'[1]LISTADO ATM'!$A$2:$C$817,3,0)</f>
        <v>DISTRITO NACIONAL</v>
      </c>
      <c r="B36" s="106">
        <v>494</v>
      </c>
      <c r="C36" s="106" t="str">
        <f>VLOOKUP(B36,'[1]LISTADO ATM'!$A$2:$B$816,2,0)</f>
        <v xml:space="preserve">ATM Oficina Blue Mall </v>
      </c>
      <c r="D36" s="124" t="s">
        <v>2454</v>
      </c>
      <c r="E36" s="127">
        <v>335808885</v>
      </c>
    </row>
    <row r="37" spans="1:5" ht="18" x14ac:dyDescent="0.25">
      <c r="A37" s="111" t="str">
        <f>VLOOKUP(B37,'[1]LISTADO ATM'!$A$2:$C$817,3,0)</f>
        <v>DISTRITO NACIONAL</v>
      </c>
      <c r="B37" s="106">
        <v>629</v>
      </c>
      <c r="C37" s="106" t="str">
        <f>VLOOKUP(B37,'[1]LISTADO ATM'!$A$2:$B$816,2,0)</f>
        <v xml:space="preserve">ATM Oficina Americana Independencia I </v>
      </c>
      <c r="D37" s="124" t="s">
        <v>2454</v>
      </c>
      <c r="E37" s="127">
        <v>335808894</v>
      </c>
    </row>
    <row r="38" spans="1:5" ht="18" x14ac:dyDescent="0.25">
      <c r="A38" s="111" t="str">
        <f>VLOOKUP(B38,'[1]LISTADO ATM'!$A$2:$C$817,3,0)</f>
        <v>DISTRITO NACIONAL</v>
      </c>
      <c r="B38" s="106">
        <v>887</v>
      </c>
      <c r="C38" s="106" t="str">
        <f>VLOOKUP(B38,'[1]LISTADO ATM'!$A$2:$B$816,2,0)</f>
        <v>ATM S/M Bravo Los Proceres</v>
      </c>
      <c r="D38" s="124" t="s">
        <v>2454</v>
      </c>
      <c r="E38" s="127">
        <v>335808901</v>
      </c>
    </row>
    <row r="39" spans="1:5" ht="18" x14ac:dyDescent="0.25">
      <c r="A39" s="111" t="str">
        <f>VLOOKUP(B39,'[1]LISTADO ATM'!$A$2:$C$817,3,0)</f>
        <v>DISTRITO NACIONAL</v>
      </c>
      <c r="B39" s="106">
        <v>441</v>
      </c>
      <c r="C39" s="106" t="str">
        <f>VLOOKUP(B39,'[1]LISTADO ATM'!$A$2:$B$816,2,0)</f>
        <v>ATM Estacion de Servicio Romulo Betancour</v>
      </c>
      <c r="D39" s="124" t="s">
        <v>2454</v>
      </c>
      <c r="E39" s="127">
        <v>335805697</v>
      </c>
    </row>
    <row r="40" spans="1:5" ht="18" x14ac:dyDescent="0.25">
      <c r="A40" s="111" t="str">
        <f>VLOOKUP(B40,'[1]LISTADO ATM'!$A$2:$C$817,3,0)</f>
        <v>ESTE</v>
      </c>
      <c r="B40" s="106">
        <v>843</v>
      </c>
      <c r="C40" s="106" t="str">
        <f>VLOOKUP(B40,'[1]LISTADO ATM'!$A$2:$B$816,2,0)</f>
        <v xml:space="preserve">ATM Oficina Romana Centro </v>
      </c>
      <c r="D40" s="124" t="s">
        <v>2454</v>
      </c>
      <c r="E40" s="127">
        <v>335809103</v>
      </c>
    </row>
    <row r="41" spans="1:5" ht="18" x14ac:dyDescent="0.25">
      <c r="A41" s="111" t="str">
        <f>VLOOKUP(B41,'[1]LISTADO ATM'!$A$2:$C$817,3,0)</f>
        <v>DISTRITO NACIONAL</v>
      </c>
      <c r="B41" s="106">
        <v>562</v>
      </c>
      <c r="C41" s="106" t="str">
        <f>VLOOKUP(B41,'[1]LISTADO ATM'!$A$2:$B$816,2,0)</f>
        <v xml:space="preserve">ATM S/M Jumbo Carretera Mella </v>
      </c>
      <c r="D41" s="124" t="s">
        <v>2454</v>
      </c>
      <c r="E41" s="127">
        <v>335809187</v>
      </c>
    </row>
    <row r="42" spans="1:5" ht="18" x14ac:dyDescent="0.25">
      <c r="A42" s="111" t="str">
        <f>VLOOKUP(B42,'[1]LISTADO ATM'!$A$2:$C$817,3,0)</f>
        <v>SUR</v>
      </c>
      <c r="B42" s="106">
        <v>84</v>
      </c>
      <c r="C42" s="106" t="str">
        <f>VLOOKUP(B42,'[1]LISTADO ATM'!$A$2:$B$816,2,0)</f>
        <v xml:space="preserve">ATM Oficina Multicentro Sirena San Cristóbal </v>
      </c>
      <c r="D42" s="124" t="s">
        <v>2454</v>
      </c>
      <c r="E42" s="127">
        <v>335809198</v>
      </c>
    </row>
    <row r="43" spans="1:5" ht="18" x14ac:dyDescent="0.25">
      <c r="A43" s="111" t="str">
        <f>VLOOKUP(B43,'[1]LISTADO ATM'!$A$2:$C$817,3,0)</f>
        <v>DISTRITO NACIONAL</v>
      </c>
      <c r="B43" s="106">
        <v>26</v>
      </c>
      <c r="C43" s="106" t="str">
        <f>VLOOKUP(B43,'[1]LISTADO ATM'!$A$2:$B$816,2,0)</f>
        <v>ATM S/M Jumbo San Isidro</v>
      </c>
      <c r="D43" s="124" t="s">
        <v>2454</v>
      </c>
      <c r="E43" s="127">
        <v>335809335</v>
      </c>
    </row>
    <row r="44" spans="1:5" ht="18" x14ac:dyDescent="0.25">
      <c r="A44" s="111" t="str">
        <f>VLOOKUP(B44,'[1]LISTADO ATM'!$A$2:$C$817,3,0)</f>
        <v>DISTRITO NACIONAL</v>
      </c>
      <c r="B44" s="106">
        <v>769</v>
      </c>
      <c r="C44" s="106" t="str">
        <f>VLOOKUP(B44,'[1]LISTADO ATM'!$A$2:$B$816,2,0)</f>
        <v>ATM UNP Pablo Mella Morales</v>
      </c>
      <c r="D44" s="124" t="s">
        <v>2454</v>
      </c>
      <c r="E44" s="127">
        <v>335809342</v>
      </c>
    </row>
    <row r="45" spans="1:5" ht="18" x14ac:dyDescent="0.25">
      <c r="A45" s="111" t="str">
        <f>VLOOKUP(B45,'[1]LISTADO ATM'!$A$2:$C$817,3,0)</f>
        <v>DISTRITO NACIONAL</v>
      </c>
      <c r="B45" s="106">
        <v>387</v>
      </c>
      <c r="C45" s="106" t="str">
        <f>VLOOKUP(B45,'[1]LISTADO ATM'!$A$2:$B$816,2,0)</f>
        <v xml:space="preserve">ATM S/M La Cadena San Vicente de Paul </v>
      </c>
      <c r="D45" s="124" t="s">
        <v>2454</v>
      </c>
      <c r="E45" s="127">
        <v>335809348</v>
      </c>
    </row>
    <row r="46" spans="1:5" ht="18" x14ac:dyDescent="0.25">
      <c r="A46" s="111" t="str">
        <f>VLOOKUP(B46,'[1]LISTADO ATM'!$A$2:$C$817,3,0)</f>
        <v>DISTRITO NACIONAL</v>
      </c>
      <c r="B46" s="106">
        <v>378</v>
      </c>
      <c r="C46" s="106" t="str">
        <f>VLOOKUP(B46,'[1]LISTADO ATM'!$A$2:$B$816,2,0)</f>
        <v>ATM UNP Villa Flores</v>
      </c>
      <c r="D46" s="124" t="s">
        <v>2454</v>
      </c>
      <c r="E46" s="127">
        <v>335809397</v>
      </c>
    </row>
    <row r="47" spans="1:5" ht="18" x14ac:dyDescent="0.25">
      <c r="A47" s="111" t="str">
        <f>VLOOKUP(B47,'[1]LISTADO ATM'!$A$2:$C$817,3,0)</f>
        <v>DISTRITO NACIONAL</v>
      </c>
      <c r="B47" s="106">
        <v>438</v>
      </c>
      <c r="C47" s="106" t="str">
        <f>VLOOKUP(B47,'[1]LISTADO ATM'!$A$2:$B$816,2,0)</f>
        <v xml:space="preserve">ATM Autobanco Torre IV </v>
      </c>
      <c r="D47" s="124" t="s">
        <v>2454</v>
      </c>
      <c r="E47" s="127">
        <v>335809435</v>
      </c>
    </row>
    <row r="48" spans="1:5" ht="18" x14ac:dyDescent="0.25">
      <c r="A48" s="111" t="str">
        <f>VLOOKUP(B48,'[1]LISTADO ATM'!$A$2:$C$817,3,0)</f>
        <v>DISTRITO NACIONAL</v>
      </c>
      <c r="B48" s="106">
        <v>696</v>
      </c>
      <c r="C48" s="106" t="str">
        <f>VLOOKUP(B48,'[1]LISTADO ATM'!$A$2:$B$816,2,0)</f>
        <v>ATM Olé Jacobo Majluta</v>
      </c>
      <c r="D48" s="124" t="s">
        <v>2454</v>
      </c>
      <c r="E48" s="113">
        <v>335807946</v>
      </c>
    </row>
    <row r="49" spans="1:7" ht="18" x14ac:dyDescent="0.25">
      <c r="A49" s="111" t="str">
        <f>VLOOKUP(B49,'[1]LISTADO ATM'!$A$2:$C$817,3,0)</f>
        <v>ESTE</v>
      </c>
      <c r="B49" s="106">
        <v>651</v>
      </c>
      <c r="C49" s="106" t="str">
        <f>VLOOKUP(B49,'[1]LISTADO ATM'!$A$2:$B$816,2,0)</f>
        <v>ATM Eco Petroleo Romana</v>
      </c>
      <c r="D49" s="124" t="s">
        <v>2454</v>
      </c>
      <c r="E49" s="127">
        <v>335807961</v>
      </c>
    </row>
    <row r="50" spans="1:7" ht="18" x14ac:dyDescent="0.25">
      <c r="A50" s="111" t="str">
        <f>VLOOKUP(B50,'[1]LISTADO ATM'!$A$2:$C$817,3,0)</f>
        <v>DISTRITO NACIONAL</v>
      </c>
      <c r="B50" s="106">
        <v>486</v>
      </c>
      <c r="C50" s="106" t="str">
        <f>VLOOKUP(B50,'[1]LISTADO ATM'!$A$2:$B$816,2,0)</f>
        <v xml:space="preserve">ATM Olé La Caleta </v>
      </c>
      <c r="D50" s="124" t="s">
        <v>2454</v>
      </c>
      <c r="E50" s="127">
        <v>335809447</v>
      </c>
    </row>
    <row r="51" spans="1:7" ht="18" x14ac:dyDescent="0.25">
      <c r="A51" s="111" t="str">
        <f>VLOOKUP(B51,'[1]LISTADO ATM'!$A$2:$C$817,3,0)</f>
        <v>DISTRITO NACIONAL</v>
      </c>
      <c r="B51" s="106">
        <v>983</v>
      </c>
      <c r="C51" s="106" t="str">
        <f>VLOOKUP(B51,'[1]LISTADO ATM'!$A$2:$B$816,2,0)</f>
        <v xml:space="preserve">ATM Bravo República de Colombia </v>
      </c>
      <c r="D51" s="124" t="s">
        <v>2454</v>
      </c>
      <c r="E51" s="127">
        <v>335809448</v>
      </c>
    </row>
    <row r="52" spans="1:7" ht="18" x14ac:dyDescent="0.25">
      <c r="A52" s="111" t="str">
        <f>VLOOKUP(B52,'[1]LISTADO ATM'!$A$2:$C$817,3,0)</f>
        <v>DISTRITO NACIONAL</v>
      </c>
      <c r="B52" s="106">
        <v>139</v>
      </c>
      <c r="C52" s="106" t="str">
        <f>VLOOKUP(B52,'[1]LISTADO ATM'!$A$2:$B$816,2,0)</f>
        <v xml:space="preserve">ATM Oficina Plaza Lama Zona Oriental I </v>
      </c>
      <c r="D52" s="124" t="s">
        <v>2454</v>
      </c>
      <c r="E52" s="127">
        <v>335809449</v>
      </c>
    </row>
    <row r="53" spans="1:7" ht="18" x14ac:dyDescent="0.25">
      <c r="A53" s="111" t="str">
        <f>VLOOKUP(B53,'[1]LISTADO ATM'!$A$2:$C$817,3,0)</f>
        <v>DISTRITO NACIONAL</v>
      </c>
      <c r="B53" s="106">
        <v>416</v>
      </c>
      <c r="C53" s="106" t="str">
        <f>VLOOKUP(B53,'[1]LISTADO ATM'!$A$2:$B$816,2,0)</f>
        <v xml:space="preserve">ATM Autobanco San Martín II </v>
      </c>
      <c r="D53" s="124" t="s">
        <v>2454</v>
      </c>
      <c r="E53" s="127">
        <v>335809450</v>
      </c>
    </row>
    <row r="54" spans="1:7" ht="18" x14ac:dyDescent="0.25">
      <c r="A54" s="111" t="str">
        <f>VLOOKUP(B54,'[1]LISTADO ATM'!$A$2:$C$817,3,0)</f>
        <v>NORTE</v>
      </c>
      <c r="B54" s="106">
        <v>728</v>
      </c>
      <c r="C54" s="106" t="str">
        <f>VLOOKUP(B54,'[1]LISTADO ATM'!$A$2:$B$816,2,0)</f>
        <v xml:space="preserve">ATM UNP La Vega Oficina Regional Norcentral </v>
      </c>
      <c r="D54" s="124" t="s">
        <v>2454</v>
      </c>
      <c r="E54" s="127">
        <v>335809451</v>
      </c>
    </row>
    <row r="55" spans="1:7" ht="18" x14ac:dyDescent="0.25">
      <c r="A55" s="111" t="str">
        <f>VLOOKUP(B55,'[1]LISTADO ATM'!$A$2:$C$817,3,0)</f>
        <v>SUR</v>
      </c>
      <c r="B55" s="106">
        <v>249</v>
      </c>
      <c r="C55" s="106" t="str">
        <f>VLOOKUP(B55,'[1]LISTADO ATM'!$A$2:$B$816,2,0)</f>
        <v xml:space="preserve">ATM Banco Agrícola Neiba </v>
      </c>
      <c r="D55" s="124" t="s">
        <v>2454</v>
      </c>
      <c r="E55" s="127">
        <v>335809452</v>
      </c>
    </row>
    <row r="56" spans="1:7" ht="18" x14ac:dyDescent="0.25">
      <c r="A56" s="111" t="str">
        <f>VLOOKUP(B56,'[1]LISTADO ATM'!$A$2:$C$817,3,0)</f>
        <v>SUR</v>
      </c>
      <c r="B56" s="106">
        <v>615</v>
      </c>
      <c r="C56" s="106" t="str">
        <f>VLOOKUP(B56,'[1]LISTADO ATM'!$A$2:$B$816,2,0)</f>
        <v xml:space="preserve">ATM Estación Sunix Cabral (Barahona) </v>
      </c>
      <c r="D56" s="124" t="s">
        <v>2454</v>
      </c>
      <c r="E56" s="127">
        <v>335809456</v>
      </c>
    </row>
    <row r="57" spans="1:7" ht="18" x14ac:dyDescent="0.25">
      <c r="A57" s="111" t="str">
        <f>VLOOKUP(B57,'[1]LISTADO ATM'!$A$2:$C$817,3,0)</f>
        <v>DISTRITO NACIONAL</v>
      </c>
      <c r="B57" s="106">
        <v>415</v>
      </c>
      <c r="C57" s="106" t="str">
        <f>VLOOKUP(B57,'[1]LISTADO ATM'!$A$2:$B$816,2,0)</f>
        <v xml:space="preserve">ATM Autobanco San Martín I </v>
      </c>
      <c r="D57" s="124" t="s">
        <v>2454</v>
      </c>
      <c r="E57" s="127">
        <v>335809468</v>
      </c>
    </row>
    <row r="58" spans="1:7" ht="18" x14ac:dyDescent="0.25">
      <c r="A58" s="111" t="str">
        <f>VLOOKUP(B58,'[1]LISTADO ATM'!$A$2:$C$817,3,0)</f>
        <v>NORTE</v>
      </c>
      <c r="B58" s="106">
        <v>88</v>
      </c>
      <c r="C58" s="106" t="str">
        <f>VLOOKUP(B58,'[1]LISTADO ATM'!$A$2:$B$816,2,0)</f>
        <v xml:space="preserve">ATM S/M La Fuente (Santiago) </v>
      </c>
      <c r="D58" s="124" t="s">
        <v>2454</v>
      </c>
      <c r="E58" s="127">
        <v>335809758</v>
      </c>
    </row>
    <row r="59" spans="1:7" ht="18" x14ac:dyDescent="0.25">
      <c r="A59" s="111" t="str">
        <f>VLOOKUP(B59,'[1]LISTADO ATM'!$A$2:$C$817,3,0)</f>
        <v>SUR</v>
      </c>
      <c r="B59" s="106">
        <v>403</v>
      </c>
      <c r="C59" s="106" t="str">
        <f>VLOOKUP(B59,'[1]LISTADO ATM'!$A$2:$B$816,2,0)</f>
        <v xml:space="preserve">ATM Oficina Vicente Noble </v>
      </c>
      <c r="D59" s="124" t="s">
        <v>2454</v>
      </c>
      <c r="E59" s="127">
        <v>335809771</v>
      </c>
    </row>
    <row r="60" spans="1:7" ht="18" x14ac:dyDescent="0.25">
      <c r="A60" s="111" t="e">
        <f>VLOOKUP(B60,'[1]LISTADO ATM'!$A$2:$C$817,3,0)</f>
        <v>#N/A</v>
      </c>
      <c r="B60" s="106"/>
      <c r="C60" s="106" t="e">
        <f>VLOOKUP(B60,'[1]LISTADO ATM'!$A$2:$B$816,2,0)</f>
        <v>#N/A</v>
      </c>
      <c r="D60" s="168"/>
      <c r="E60" s="127"/>
    </row>
    <row r="61" spans="1:7" ht="18" x14ac:dyDescent="0.25">
      <c r="A61" s="111" t="e">
        <f>VLOOKUP(B61,'[1]LISTADO ATM'!$A$2:$C$817,3,0)</f>
        <v>#N/A</v>
      </c>
      <c r="B61" s="106"/>
      <c r="C61" s="106" t="e">
        <f>VLOOKUP(B61,'[1]LISTADO ATM'!$A$2:$B$816,2,0)</f>
        <v>#N/A</v>
      </c>
      <c r="D61" s="168"/>
      <c r="E61" s="127"/>
    </row>
    <row r="62" spans="1:7" ht="18" x14ac:dyDescent="0.25">
      <c r="A62" s="111" t="e">
        <f>VLOOKUP(B62,'[1]LISTADO ATM'!$A$2:$C$817,3,0)</f>
        <v>#N/A</v>
      </c>
      <c r="B62" s="106"/>
      <c r="C62" s="106" t="e">
        <f>VLOOKUP(B62,'[1]LISTADO ATM'!$A$2:$B$816,2,0)</f>
        <v>#N/A</v>
      </c>
      <c r="D62" s="168"/>
      <c r="E62" s="127"/>
      <c r="G62" s="169"/>
    </row>
    <row r="63" spans="1:7" ht="18" x14ac:dyDescent="0.25">
      <c r="A63" s="111" t="e">
        <f>VLOOKUP(B63,'[1]LISTADO ATM'!$A$2:$C$817,3,0)</f>
        <v>#N/A</v>
      </c>
      <c r="B63" s="106"/>
      <c r="C63" s="106" t="e">
        <f>VLOOKUP(B63,'[1]LISTADO ATM'!$A$2:$B$816,2,0)</f>
        <v>#N/A</v>
      </c>
      <c r="D63" s="168"/>
      <c r="E63" s="127"/>
    </row>
    <row r="64" spans="1:7" ht="18" x14ac:dyDescent="0.25">
      <c r="A64" s="111" t="e">
        <f>VLOOKUP(B64,'[1]LISTADO ATM'!$A$2:$C$817,3,0)</f>
        <v>#N/A</v>
      </c>
      <c r="B64" s="106"/>
      <c r="C64" s="106" t="e">
        <f>VLOOKUP(B64,'[1]LISTADO ATM'!$A$2:$B$816,2,0)</f>
        <v>#N/A</v>
      </c>
      <c r="D64" s="168"/>
      <c r="E64" s="127"/>
    </row>
    <row r="65" spans="1:5" ht="18.75" thickBot="1" x14ac:dyDescent="0.3">
      <c r="A65" s="112" t="s">
        <v>2428</v>
      </c>
      <c r="B65" s="114">
        <f>COUNT(B30:B59)</f>
        <v>30</v>
      </c>
      <c r="C65" s="123"/>
      <c r="D65" s="123"/>
      <c r="E65" s="123"/>
    </row>
    <row r="66" spans="1:5" ht="15.75" thickBot="1" x14ac:dyDescent="0.3">
      <c r="E66" s="110"/>
    </row>
    <row r="67" spans="1:5" ht="18.75" customHeight="1" thickBot="1" x14ac:dyDescent="0.3">
      <c r="A67" s="134" t="s">
        <v>2502</v>
      </c>
      <c r="B67" s="135"/>
      <c r="C67" s="135"/>
      <c r="D67" s="135"/>
      <c r="E67" s="136"/>
    </row>
    <row r="68" spans="1:5" ht="18" x14ac:dyDescent="0.25">
      <c r="A68" s="104" t="s">
        <v>15</v>
      </c>
      <c r="B68" s="104" t="s">
        <v>2426</v>
      </c>
      <c r="C68" s="105" t="s">
        <v>46</v>
      </c>
      <c r="D68" s="105" t="s">
        <v>2432</v>
      </c>
      <c r="E68" s="104" t="s">
        <v>2427</v>
      </c>
    </row>
    <row r="69" spans="1:5" ht="18" x14ac:dyDescent="0.25">
      <c r="A69" s="111" t="str">
        <f>VLOOKUP(B69,'[1]LISTADO ATM'!$A$2:$C$817,3,0)</f>
        <v>DISTRITO NACIONAL</v>
      </c>
      <c r="B69" s="106">
        <v>627</v>
      </c>
      <c r="C69" s="106" t="str">
        <f>VLOOKUP(B69,'[1]LISTADO ATM'!$A$2:$B$816,2,0)</f>
        <v xml:space="preserve">ATM CAASD </v>
      </c>
      <c r="D69" s="106" t="s">
        <v>2498</v>
      </c>
      <c r="E69" s="113">
        <v>335805638</v>
      </c>
    </row>
    <row r="70" spans="1:5" ht="18" x14ac:dyDescent="0.25">
      <c r="A70" s="111" t="str">
        <f>VLOOKUP(B70,'[1]LISTADO ATM'!$A$2:$C$817,3,0)</f>
        <v>ESTE</v>
      </c>
      <c r="B70" s="106">
        <v>330</v>
      </c>
      <c r="C70" s="106" t="str">
        <f>VLOOKUP(B70,'[1]LISTADO ATM'!$A$2:$B$816,2,0)</f>
        <v xml:space="preserve">ATM Oficina Boulevard (Higuey) </v>
      </c>
      <c r="D70" s="106" t="s">
        <v>2498</v>
      </c>
      <c r="E70" s="113">
        <v>335805892</v>
      </c>
    </row>
    <row r="71" spans="1:5" ht="18" x14ac:dyDescent="0.25">
      <c r="A71" s="111" t="str">
        <f>VLOOKUP(B71,'[1]LISTADO ATM'!$A$2:$C$817,3,0)</f>
        <v>DISTRITO NACIONAL</v>
      </c>
      <c r="B71" s="106">
        <v>688</v>
      </c>
      <c r="C71" s="106" t="str">
        <f>VLOOKUP(B71,'[1]LISTADO ATM'!$A$2:$B$816,2,0)</f>
        <v>ATM Innova Centro Ave. Kennedy</v>
      </c>
      <c r="D71" s="106" t="s">
        <v>2498</v>
      </c>
      <c r="E71" s="113">
        <v>335807923</v>
      </c>
    </row>
    <row r="72" spans="1:5" ht="18" x14ac:dyDescent="0.25">
      <c r="A72" s="111" t="str">
        <f>VLOOKUP(B72,'[1]LISTADO ATM'!$A$2:$C$817,3,0)</f>
        <v>DISTRITO NACIONAL</v>
      </c>
      <c r="B72" s="106">
        <v>801</v>
      </c>
      <c r="C72" s="106" t="str">
        <f>VLOOKUP(B72,'[1]LISTADO ATM'!$A$2:$B$816,2,0)</f>
        <v xml:space="preserve">ATM Galería 360 Food Court </v>
      </c>
      <c r="D72" s="106" t="s">
        <v>2498</v>
      </c>
      <c r="E72" s="113">
        <v>335807938</v>
      </c>
    </row>
    <row r="73" spans="1:5" ht="18" x14ac:dyDescent="0.25">
      <c r="A73" s="111" t="str">
        <f>VLOOKUP(B73,'[1]LISTADO ATM'!$A$2:$C$817,3,0)</f>
        <v>DISTRITO NACIONAL</v>
      </c>
      <c r="B73" s="106">
        <v>570</v>
      </c>
      <c r="C73" s="106" t="str">
        <f>VLOOKUP(B73,'[1]LISTADO ATM'!$A$2:$B$816,2,0)</f>
        <v xml:space="preserve">ATM S/M Liverpool Villa Mella </v>
      </c>
      <c r="D73" s="106" t="s">
        <v>2498</v>
      </c>
      <c r="E73" s="113">
        <v>335807940</v>
      </c>
    </row>
    <row r="74" spans="1:5" ht="18" x14ac:dyDescent="0.25">
      <c r="A74" s="111" t="str">
        <f>VLOOKUP(B74,'[1]LISTADO ATM'!$A$2:$C$817,3,0)</f>
        <v>DISTRITO NACIONAL</v>
      </c>
      <c r="B74" s="106">
        <v>590</v>
      </c>
      <c r="C74" s="106" t="str">
        <f>VLOOKUP(B74,'[1]LISTADO ATM'!$A$2:$B$816,2,0)</f>
        <v xml:space="preserve">ATM Olé Aut. Las Américas </v>
      </c>
      <c r="D74" s="106" t="s">
        <v>2498</v>
      </c>
      <c r="E74" s="113">
        <v>335809122</v>
      </c>
    </row>
    <row r="75" spans="1:5" ht="18" x14ac:dyDescent="0.25">
      <c r="A75" s="111" t="str">
        <f>VLOOKUP(B75,'[1]LISTADO ATM'!$A$2:$C$817,3,0)</f>
        <v>DISTRITO NACIONAL</v>
      </c>
      <c r="B75" s="106">
        <v>580</v>
      </c>
      <c r="C75" s="106" t="str">
        <f>VLOOKUP(B75,'[1]LISTADO ATM'!$A$2:$B$816,2,0)</f>
        <v xml:space="preserve">ATM Edificio Propagas </v>
      </c>
      <c r="D75" s="106" t="s">
        <v>2498</v>
      </c>
      <c r="E75" s="128">
        <v>335809382</v>
      </c>
    </row>
    <row r="76" spans="1:5" ht="18" x14ac:dyDescent="0.25">
      <c r="A76" s="111" t="str">
        <f>VLOOKUP(B76,'[1]LISTADO ATM'!$A$2:$C$817,3,0)</f>
        <v>DISTRITO NACIONAL</v>
      </c>
      <c r="B76" s="106">
        <v>147</v>
      </c>
      <c r="C76" s="106" t="str">
        <f>VLOOKUP(B76,'[1]LISTADO ATM'!$A$2:$B$816,2,0)</f>
        <v xml:space="preserve">ATM Kiosco Megacentro I </v>
      </c>
      <c r="D76" s="106" t="s">
        <v>2498</v>
      </c>
      <c r="E76" s="128">
        <v>335809391</v>
      </c>
    </row>
    <row r="77" spans="1:5" ht="18" x14ac:dyDescent="0.25">
      <c r="A77" s="111" t="str">
        <f>VLOOKUP(B77,'[1]LISTADO ATM'!$A$2:$C$817,3,0)</f>
        <v>NORTE</v>
      </c>
      <c r="B77" s="106">
        <v>333</v>
      </c>
      <c r="C77" s="106" t="str">
        <f>VLOOKUP(B77,'[1]LISTADO ATM'!$A$2:$B$816,2,0)</f>
        <v>ATM Oficina Turey Maimón</v>
      </c>
      <c r="D77" s="106"/>
      <c r="E77" s="128">
        <v>335810032</v>
      </c>
    </row>
    <row r="78" spans="1:5" ht="18" x14ac:dyDescent="0.25">
      <c r="A78" s="111" t="e">
        <f>VLOOKUP(B78,'[1]LISTADO ATM'!$A$2:$C$817,3,0)</f>
        <v>#N/A</v>
      </c>
      <c r="B78" s="106"/>
      <c r="C78" s="106" t="e">
        <f>VLOOKUP(B78,'[1]LISTADO ATM'!$A$2:$B$816,2,0)</f>
        <v>#N/A</v>
      </c>
      <c r="D78" s="106"/>
      <c r="E78" s="128"/>
    </row>
    <row r="79" spans="1:5" ht="18" x14ac:dyDescent="0.25">
      <c r="A79" s="111" t="e">
        <f>VLOOKUP(B79,'[1]LISTADO ATM'!$A$2:$C$817,3,0)</f>
        <v>#N/A</v>
      </c>
      <c r="B79" s="106"/>
      <c r="C79" s="106" t="e">
        <f>VLOOKUP(B79,'[1]LISTADO ATM'!$A$2:$B$816,2,0)</f>
        <v>#N/A</v>
      </c>
      <c r="D79" s="106"/>
      <c r="E79" s="128"/>
    </row>
    <row r="80" spans="1:5" ht="18" x14ac:dyDescent="0.25">
      <c r="A80" s="111" t="e">
        <f>VLOOKUP(B80,'[1]LISTADO ATM'!$A$2:$C$817,3,0)</f>
        <v>#N/A</v>
      </c>
      <c r="B80" s="106"/>
      <c r="C80" s="106" t="e">
        <f>VLOOKUP(B80,'[1]LISTADO ATM'!$A$2:$B$816,2,0)</f>
        <v>#N/A</v>
      </c>
      <c r="D80" s="106"/>
      <c r="E80" s="113"/>
    </row>
    <row r="81" spans="1:5" ht="18.75" thickBot="1" x14ac:dyDescent="0.3">
      <c r="A81" s="108" t="s">
        <v>2428</v>
      </c>
      <c r="B81" s="114">
        <f>COUNT(B69:B77)</f>
        <v>9</v>
      </c>
      <c r="C81" s="123"/>
      <c r="D81" s="107"/>
      <c r="E81" s="125"/>
    </row>
    <row r="82" spans="1:5" ht="15.75" thickBot="1" x14ac:dyDescent="0.3">
      <c r="E82" s="110"/>
    </row>
    <row r="83" spans="1:5" ht="18.75" customHeight="1" thickBot="1" x14ac:dyDescent="0.3">
      <c r="A83" s="137" t="s">
        <v>2429</v>
      </c>
      <c r="B83" s="138"/>
      <c r="E83" s="110"/>
    </row>
    <row r="84" spans="1:5" ht="18.75" thickBot="1" x14ac:dyDescent="0.3">
      <c r="A84" s="139">
        <f>+B65+B81</f>
        <v>39</v>
      </c>
      <c r="B84" s="140"/>
      <c r="E84" s="110"/>
    </row>
    <row r="85" spans="1:5" ht="15.75" thickBot="1" x14ac:dyDescent="0.3">
      <c r="E85" s="110"/>
    </row>
    <row r="86" spans="1:5" ht="18.75" customHeight="1" thickBot="1" x14ac:dyDescent="0.3">
      <c r="A86" s="134" t="s">
        <v>2431</v>
      </c>
      <c r="B86" s="135"/>
      <c r="C86" s="135"/>
      <c r="D86" s="135"/>
      <c r="E86" s="136"/>
    </row>
    <row r="87" spans="1:5" ht="18" x14ac:dyDescent="0.25">
      <c r="A87" s="115" t="s">
        <v>15</v>
      </c>
      <c r="B87" s="115" t="s">
        <v>2426</v>
      </c>
      <c r="C87" s="109" t="s">
        <v>46</v>
      </c>
      <c r="D87" s="141" t="s">
        <v>2432</v>
      </c>
      <c r="E87" s="142"/>
    </row>
    <row r="88" spans="1:5" ht="21" customHeight="1" x14ac:dyDescent="0.25">
      <c r="A88" s="106" t="str">
        <f>VLOOKUP(B88,'[1]LISTADO ATM'!$A$2:$C$817,3,0)</f>
        <v>DISTRITO NACIONAL</v>
      </c>
      <c r="B88" s="106">
        <v>557</v>
      </c>
      <c r="C88" s="111" t="str">
        <f>VLOOKUP(B88,'[1]LISTADO ATM'!$A$2:$B$816,2,0)</f>
        <v xml:space="preserve">ATM Multicentro La Sirena Ave. Mella </v>
      </c>
      <c r="D88" s="143" t="s">
        <v>2510</v>
      </c>
      <c r="E88" s="144"/>
    </row>
    <row r="89" spans="1:5" ht="18" x14ac:dyDescent="0.25">
      <c r="A89" s="106" t="str">
        <f>VLOOKUP(B89,'[1]LISTADO ATM'!$A$2:$C$817,3,0)</f>
        <v>ESTE</v>
      </c>
      <c r="B89" s="106">
        <v>353</v>
      </c>
      <c r="C89" s="111" t="str">
        <f>VLOOKUP(B89,'[1]LISTADO ATM'!$A$2:$B$816,2,0)</f>
        <v xml:space="preserve">ATM Estación Boulevard Juan Dolio </v>
      </c>
      <c r="D89" s="143" t="s">
        <v>2494</v>
      </c>
      <c r="E89" s="144"/>
    </row>
    <row r="90" spans="1:5" ht="18" x14ac:dyDescent="0.25">
      <c r="A90" s="106" t="str">
        <f>VLOOKUP(B90,'[1]LISTADO ATM'!$A$2:$C$817,3,0)</f>
        <v>DISTRITO NACIONAL</v>
      </c>
      <c r="B90" s="106">
        <v>791</v>
      </c>
      <c r="C90" s="111" t="str">
        <f>VLOOKUP(B90,'[1]LISTADO ATM'!$A$2:$B$816,2,0)</f>
        <v xml:space="preserve">ATM Oficina Sans Soucí </v>
      </c>
      <c r="D90" s="143" t="s">
        <v>2494</v>
      </c>
      <c r="E90" s="144"/>
    </row>
    <row r="91" spans="1:5" ht="18" x14ac:dyDescent="0.25">
      <c r="A91" s="106" t="str">
        <f>VLOOKUP(B91,'[1]LISTADO ATM'!$A$2:$C$817,3,0)</f>
        <v>SUR</v>
      </c>
      <c r="B91" s="106">
        <v>767</v>
      </c>
      <c r="C91" s="111" t="str">
        <f>VLOOKUP(B91,'[1]LISTADO ATM'!$A$2:$B$816,2,0)</f>
        <v xml:space="preserve">ATM S/M Diverso (Azua) </v>
      </c>
      <c r="D91" s="143" t="s">
        <v>2510</v>
      </c>
      <c r="E91" s="144"/>
    </row>
    <row r="92" spans="1:5" ht="18" x14ac:dyDescent="0.25">
      <c r="A92" s="106" t="str">
        <f>VLOOKUP(B92,'[1]LISTADO ATM'!$A$2:$C$817,3,0)</f>
        <v>SUR</v>
      </c>
      <c r="B92" s="106">
        <v>766</v>
      </c>
      <c r="C92" s="111" t="str">
        <f>VLOOKUP(B92,'[1]LISTADO ATM'!$A$2:$B$816,2,0)</f>
        <v xml:space="preserve">ATM Oficina Azua II </v>
      </c>
      <c r="D92" s="143" t="s">
        <v>2510</v>
      </c>
      <c r="E92" s="144"/>
    </row>
    <row r="93" spans="1:5" ht="18" x14ac:dyDescent="0.25">
      <c r="A93" s="106" t="str">
        <f>VLOOKUP(B93,'[1]LISTADO ATM'!$A$2:$C$817,3,0)</f>
        <v>NORTE</v>
      </c>
      <c r="B93" s="106">
        <v>606</v>
      </c>
      <c r="C93" s="111" t="str">
        <f>VLOOKUP(B93,'[1]LISTADO ATM'!$A$2:$B$816,2,0)</f>
        <v xml:space="preserve">ATM UNP Manolo Tavarez Justo </v>
      </c>
      <c r="D93" s="143" t="s">
        <v>2494</v>
      </c>
      <c r="E93" s="144"/>
    </row>
    <row r="94" spans="1:5" ht="18" x14ac:dyDescent="0.25">
      <c r="A94" s="106" t="str">
        <f>VLOOKUP(B94,'[1]LISTADO ATM'!$A$2:$C$817,3,0)</f>
        <v>ESTE</v>
      </c>
      <c r="B94" s="106">
        <v>121</v>
      </c>
      <c r="C94" s="111" t="str">
        <f>VLOOKUP(B94,'[1]LISTADO ATM'!$A$2:$B$816,2,0)</f>
        <v xml:space="preserve">ATM Oficina Bayaguana </v>
      </c>
      <c r="D94" s="143" t="s">
        <v>2494</v>
      </c>
      <c r="E94" s="144"/>
    </row>
    <row r="95" spans="1:5" ht="18" x14ac:dyDescent="0.25">
      <c r="A95" s="106" t="str">
        <f>VLOOKUP(B95,'[1]LISTADO ATM'!$A$2:$C$817,3,0)</f>
        <v>SUR</v>
      </c>
      <c r="B95" s="106">
        <v>6</v>
      </c>
      <c r="C95" s="111" t="str">
        <f>VLOOKUP(B95,'[1]LISTADO ATM'!$A$2:$B$816,2,0)</f>
        <v xml:space="preserve">ATM Plaza WAO San Juan </v>
      </c>
      <c r="D95" s="143" t="s">
        <v>2494</v>
      </c>
      <c r="E95" s="144"/>
    </row>
    <row r="96" spans="1:5" ht="18" x14ac:dyDescent="0.25">
      <c r="A96" s="106" t="str">
        <f>VLOOKUP(B96,'[1]LISTADO ATM'!$A$2:$C$817,3,0)</f>
        <v>NORTE</v>
      </c>
      <c r="B96" s="106">
        <v>746</v>
      </c>
      <c r="C96" s="111" t="str">
        <f>VLOOKUP(B96,'[1]LISTADO ATM'!$A$2:$B$816,2,0)</f>
        <v xml:space="preserve">ATM Oficina Las Terrenas </v>
      </c>
      <c r="D96" s="143" t="s">
        <v>2494</v>
      </c>
      <c r="E96" s="144"/>
    </row>
    <row r="97" spans="1:5" ht="18" x14ac:dyDescent="0.25">
      <c r="A97" s="106" t="str">
        <f>VLOOKUP(B97,'[1]LISTADO ATM'!$A$2:$C$817,3,0)</f>
        <v>DISTRITO NACIONAL</v>
      </c>
      <c r="B97" s="106">
        <v>640</v>
      </c>
      <c r="C97" s="111" t="str">
        <f>VLOOKUP(B97,'[1]LISTADO ATM'!$A$2:$B$816,2,0)</f>
        <v xml:space="preserve">ATM Ministerio Obras Públicas </v>
      </c>
      <c r="D97" s="143" t="s">
        <v>2510</v>
      </c>
      <c r="E97" s="144"/>
    </row>
    <row r="98" spans="1:5" ht="18" x14ac:dyDescent="0.25">
      <c r="A98" s="106" t="str">
        <f>VLOOKUP(B98,'[1]LISTADO ATM'!$A$2:$C$817,3,0)</f>
        <v>DISTRITO NACIONAL</v>
      </c>
      <c r="B98" s="106">
        <v>641</v>
      </c>
      <c r="C98" s="111" t="str">
        <f>VLOOKUP(B98,'[1]LISTADO ATM'!$A$2:$B$816,2,0)</f>
        <v xml:space="preserve">ATM Farmacia Rimac </v>
      </c>
      <c r="D98" s="143" t="s">
        <v>2494</v>
      </c>
      <c r="E98" s="144"/>
    </row>
    <row r="99" spans="1:5" ht="18" x14ac:dyDescent="0.25">
      <c r="A99" s="106" t="str">
        <f>VLOOKUP(B99,'[1]LISTADO ATM'!$A$2:$C$817,3,0)</f>
        <v>DISTRITO NACIONAL</v>
      </c>
      <c r="B99" s="106">
        <v>347</v>
      </c>
      <c r="C99" s="111" t="str">
        <f>VLOOKUP(B99,'[1]LISTADO ATM'!$A$2:$B$816,2,0)</f>
        <v>ATM Patio de Colombia</v>
      </c>
      <c r="D99" s="143" t="s">
        <v>2494</v>
      </c>
      <c r="E99" s="144"/>
    </row>
    <row r="100" spans="1:5" ht="18" x14ac:dyDescent="0.25">
      <c r="A100" s="106" t="str">
        <f>VLOOKUP(B100,'[1]LISTADO ATM'!$A$2:$C$817,3,0)</f>
        <v>NORTE</v>
      </c>
      <c r="B100" s="106">
        <v>290</v>
      </c>
      <c r="C100" s="111" t="str">
        <f>VLOOKUP(B100,'[1]LISTADO ATM'!$A$2:$B$816,2,0)</f>
        <v xml:space="preserve">ATM Oficina San Francisco de Macorís </v>
      </c>
      <c r="D100" s="143" t="s">
        <v>2510</v>
      </c>
      <c r="E100" s="144"/>
    </row>
    <row r="101" spans="1:5" ht="18" x14ac:dyDescent="0.25">
      <c r="A101" s="106" t="str">
        <f>VLOOKUP(B101,'[1]LISTADO ATM'!$A$2:$C$817,3,0)</f>
        <v>DISTRITO NACIONAL</v>
      </c>
      <c r="B101" s="106">
        <v>407</v>
      </c>
      <c r="C101" s="111" t="str">
        <f>VLOOKUP(B101,'[1]LISTADO ATM'!$A$2:$B$816,2,0)</f>
        <v xml:space="preserve">ATM Multicentro La Sirena Villa Mella </v>
      </c>
      <c r="D101" s="143" t="s">
        <v>2494</v>
      </c>
      <c r="E101" s="144"/>
    </row>
    <row r="102" spans="1:5" ht="18" x14ac:dyDescent="0.25">
      <c r="A102" s="106" t="str">
        <f>VLOOKUP(B102,'[1]LISTADO ATM'!$A$2:$C$817,3,0)</f>
        <v>ESTE</v>
      </c>
      <c r="B102" s="106">
        <v>608</v>
      </c>
      <c r="C102" s="111" t="str">
        <f>VLOOKUP(B102,'[1]LISTADO ATM'!$A$2:$B$816,2,0)</f>
        <v xml:space="preserve">ATM Oficina Jumbo (San Pedro) </v>
      </c>
      <c r="D102" s="143" t="s">
        <v>2494</v>
      </c>
      <c r="E102" s="144"/>
    </row>
    <row r="103" spans="1:5" ht="18" x14ac:dyDescent="0.25">
      <c r="A103" s="106" t="str">
        <f>VLOOKUP(B103,'[1]LISTADO ATM'!$A$2:$C$817,3,0)</f>
        <v>DISTRITO NACIONAL</v>
      </c>
      <c r="B103" s="106">
        <v>800</v>
      </c>
      <c r="C103" s="111" t="str">
        <f>VLOOKUP(B103,'[1]LISTADO ATM'!$A$2:$B$816,2,0)</f>
        <v xml:space="preserve">ATM Estación Next Dipsa Pedro Livio Cedeño </v>
      </c>
      <c r="D103" s="143" t="s">
        <v>2494</v>
      </c>
      <c r="E103" s="144"/>
    </row>
    <row r="104" spans="1:5" ht="18" x14ac:dyDescent="0.25">
      <c r="A104" s="106" t="str">
        <f>VLOOKUP(B104,'[1]LISTADO ATM'!$A$2:$C$817,3,0)</f>
        <v>SUR</v>
      </c>
      <c r="B104" s="106">
        <v>880</v>
      </c>
      <c r="C104" s="111" t="str">
        <f>VLOOKUP(B104,'[1]LISTADO ATM'!$A$2:$B$816,2,0)</f>
        <v xml:space="preserve">ATM Autoservicio Barahona II </v>
      </c>
      <c r="D104" s="143" t="s">
        <v>2494</v>
      </c>
      <c r="E104" s="144"/>
    </row>
    <row r="105" spans="1:5" ht="18" x14ac:dyDescent="0.25">
      <c r="A105" s="106" t="str">
        <f>VLOOKUP(B105,'[1]LISTADO ATM'!$A$2:$C$817,3,0)</f>
        <v>DISTRITO NACIONAL</v>
      </c>
      <c r="B105" s="106">
        <v>938</v>
      </c>
      <c r="C105" s="111" t="str">
        <f>VLOOKUP(B105,'[1]LISTADO ATM'!$A$2:$B$816,2,0)</f>
        <v xml:space="preserve">ATM Autobanco Oficina Filadelfia Plaza </v>
      </c>
      <c r="D105" s="143" t="s">
        <v>2494</v>
      </c>
      <c r="E105" s="144"/>
    </row>
    <row r="106" spans="1:5" ht="18" x14ac:dyDescent="0.25">
      <c r="A106" s="106" t="str">
        <f>VLOOKUP(B106,'[1]LISTADO ATM'!$A$2:$C$817,3,0)</f>
        <v>DISTRITO NACIONAL</v>
      </c>
      <c r="B106" s="106">
        <v>988</v>
      </c>
      <c r="C106" s="111" t="str">
        <f>VLOOKUP(B106,'[1]LISTADO ATM'!$A$2:$B$816,2,0)</f>
        <v xml:space="preserve">ATM Estación Sigma 27 de Febrero </v>
      </c>
      <c r="D106" s="143" t="s">
        <v>2494</v>
      </c>
      <c r="E106" s="144"/>
    </row>
    <row r="107" spans="1:5" ht="18" x14ac:dyDescent="0.25">
      <c r="A107" s="106" t="str">
        <f>VLOOKUP(B107,'[1]LISTADO ATM'!$A$2:$C$817,3,0)</f>
        <v>ESTE</v>
      </c>
      <c r="B107" s="106">
        <v>114</v>
      </c>
      <c r="C107" s="111" t="str">
        <f>VLOOKUP(B107,'[1]LISTADO ATM'!$A$2:$B$816,2,0)</f>
        <v xml:space="preserve">ATM Oficina Hato Mayor </v>
      </c>
      <c r="D107" s="143" t="s">
        <v>2494</v>
      </c>
      <c r="E107" s="144"/>
    </row>
    <row r="108" spans="1:5" ht="18" x14ac:dyDescent="0.25">
      <c r="A108" s="106" t="str">
        <f>VLOOKUP(B108,'[1]LISTADO ATM'!$A$2:$C$817,3,0)</f>
        <v>DISTRITO NACIONAL</v>
      </c>
      <c r="B108" s="106">
        <v>547</v>
      </c>
      <c r="C108" s="111" t="str">
        <f>VLOOKUP(B108,'[1]LISTADO ATM'!$A$2:$B$816,2,0)</f>
        <v xml:space="preserve">ATM Plaza Lama Herrera </v>
      </c>
      <c r="D108" s="143" t="s">
        <v>2494</v>
      </c>
      <c r="E108" s="144"/>
    </row>
    <row r="109" spans="1:5" ht="18" x14ac:dyDescent="0.25">
      <c r="A109" s="106" t="str">
        <f>VLOOKUP(B109,'[1]LISTADO ATM'!$A$2:$C$817,3,0)</f>
        <v>DISTRITO NACIONAL</v>
      </c>
      <c r="B109" s="106">
        <v>710</v>
      </c>
      <c r="C109" s="111" t="str">
        <f>VLOOKUP(B109,'[1]LISTADO ATM'!$A$2:$B$816,2,0)</f>
        <v xml:space="preserve">ATM S/M Soberano </v>
      </c>
      <c r="D109" s="143" t="s">
        <v>2494</v>
      </c>
      <c r="E109" s="144"/>
    </row>
    <row r="110" spans="1:5" ht="18" x14ac:dyDescent="0.25">
      <c r="A110" s="106" t="str">
        <f>VLOOKUP(B110,'[1]LISTADO ATM'!$A$2:$C$817,3,0)</f>
        <v>SUR</v>
      </c>
      <c r="B110" s="106">
        <v>780</v>
      </c>
      <c r="C110" s="111" t="str">
        <f>VLOOKUP(B110,'[1]LISTADO ATM'!$A$2:$B$816,2,0)</f>
        <v xml:space="preserve">ATM Oficina Barahona I </v>
      </c>
      <c r="D110" s="143" t="s">
        <v>2494</v>
      </c>
      <c r="E110" s="144"/>
    </row>
    <row r="111" spans="1:5" ht="18" x14ac:dyDescent="0.25">
      <c r="A111" s="106" t="str">
        <f>VLOOKUP(B111,'[1]LISTADO ATM'!$A$2:$C$817,3,0)</f>
        <v>DISTRITO NACIONAL</v>
      </c>
      <c r="B111" s="106">
        <v>904</v>
      </c>
      <c r="C111" s="111" t="str">
        <f>VLOOKUP(B111,'[1]LISTADO ATM'!$A$2:$B$816,2,0)</f>
        <v xml:space="preserve">ATM Oficina Multicentro La Sirena Churchill </v>
      </c>
      <c r="D111" s="143" t="s">
        <v>2494</v>
      </c>
      <c r="E111" s="144"/>
    </row>
    <row r="112" spans="1:5" ht="18" x14ac:dyDescent="0.25">
      <c r="A112" s="106" t="e">
        <f>VLOOKUP(B112,'[1]LISTADO ATM'!$A$2:$C$817,3,0)</f>
        <v>#N/A</v>
      </c>
      <c r="B112" s="106"/>
      <c r="C112" s="111" t="e">
        <f>VLOOKUP(B112,'[1]LISTADO ATM'!$A$2:$B$816,2,0)</f>
        <v>#N/A</v>
      </c>
      <c r="D112" s="129"/>
      <c r="E112" s="130"/>
    </row>
    <row r="113" spans="1:5" ht="18" x14ac:dyDescent="0.25">
      <c r="A113" s="106" t="e">
        <f>VLOOKUP(B113,'[1]LISTADO ATM'!$A$2:$C$817,3,0)</f>
        <v>#N/A</v>
      </c>
      <c r="B113" s="106"/>
      <c r="C113" s="111" t="e">
        <f>VLOOKUP(B113,'[1]LISTADO ATM'!$A$2:$B$816,2,0)</f>
        <v>#N/A</v>
      </c>
      <c r="D113" s="129"/>
      <c r="E113" s="130"/>
    </row>
    <row r="114" spans="1:5" ht="18" x14ac:dyDescent="0.25">
      <c r="A114" s="106" t="e">
        <f>VLOOKUP(B114,'[1]LISTADO ATM'!$A$2:$C$817,3,0)</f>
        <v>#N/A</v>
      </c>
      <c r="B114" s="106"/>
      <c r="C114" s="111" t="e">
        <f>VLOOKUP(B114,'[1]LISTADO ATM'!$A$2:$B$816,2,0)</f>
        <v>#N/A</v>
      </c>
      <c r="D114" s="129"/>
      <c r="E114" s="130"/>
    </row>
    <row r="115" spans="1:5" ht="18.75" thickBot="1" x14ac:dyDescent="0.3">
      <c r="A115" s="108" t="s">
        <v>2428</v>
      </c>
      <c r="B115" s="114">
        <f>COUNT(B88:B111)</f>
        <v>24</v>
      </c>
      <c r="C115" s="123"/>
      <c r="D115" s="145"/>
      <c r="E115" s="146"/>
    </row>
  </sheetData>
  <mergeCells count="35">
    <mergeCell ref="D109:E109"/>
    <mergeCell ref="D110:E110"/>
    <mergeCell ref="D111:E111"/>
    <mergeCell ref="D115:E115"/>
    <mergeCell ref="D104:E104"/>
    <mergeCell ref="D105:E105"/>
    <mergeCell ref="D106:E106"/>
    <mergeCell ref="D107:E107"/>
    <mergeCell ref="D108:E108"/>
    <mergeCell ref="D99:E99"/>
    <mergeCell ref="D100:E100"/>
    <mergeCell ref="D101:E101"/>
    <mergeCell ref="D102:E102"/>
    <mergeCell ref="D103:E103"/>
    <mergeCell ref="D94:E94"/>
    <mergeCell ref="D95:E95"/>
    <mergeCell ref="D96:E96"/>
    <mergeCell ref="D97:E97"/>
    <mergeCell ref="D98:E98"/>
    <mergeCell ref="C26:E26"/>
    <mergeCell ref="A28:E28"/>
    <mergeCell ref="A67:E67"/>
    <mergeCell ref="A83:B83"/>
    <mergeCell ref="A84:B84"/>
    <mergeCell ref="A1:E1"/>
    <mergeCell ref="A2:E2"/>
    <mergeCell ref="A7:E7"/>
    <mergeCell ref="D91:E91"/>
    <mergeCell ref="D92:E92"/>
    <mergeCell ref="D93:E93"/>
    <mergeCell ref="D87:E87"/>
    <mergeCell ref="D88:E88"/>
    <mergeCell ref="D89:E89"/>
    <mergeCell ref="D90:E90"/>
    <mergeCell ref="A86:E86"/>
  </mergeCells>
  <phoneticPr fontId="47" type="noConversion"/>
  <conditionalFormatting sqref="E90">
    <cfRule type="duplicateValues" dxfId="612" priority="51"/>
    <cfRule type="duplicateValues" dxfId="611" priority="52"/>
  </conditionalFormatting>
  <conditionalFormatting sqref="E94">
    <cfRule type="duplicateValues" dxfId="610" priority="49"/>
    <cfRule type="duplicateValues" dxfId="609" priority="50"/>
  </conditionalFormatting>
  <conditionalFormatting sqref="E95">
    <cfRule type="duplicateValues" dxfId="608" priority="47"/>
    <cfRule type="duplicateValues" dxfId="607" priority="48"/>
  </conditionalFormatting>
  <conditionalFormatting sqref="E93">
    <cfRule type="duplicateValues" dxfId="606" priority="45"/>
    <cfRule type="duplicateValues" dxfId="605" priority="46"/>
  </conditionalFormatting>
  <conditionalFormatting sqref="E96">
    <cfRule type="duplicateValues" dxfId="604" priority="43"/>
    <cfRule type="duplicateValues" dxfId="603" priority="44"/>
  </conditionalFormatting>
  <conditionalFormatting sqref="E97">
    <cfRule type="duplicateValues" dxfId="602" priority="41"/>
    <cfRule type="duplicateValues" dxfId="601" priority="42"/>
  </conditionalFormatting>
  <conditionalFormatting sqref="E98">
    <cfRule type="duplicateValues" dxfId="600" priority="39"/>
    <cfRule type="duplicateValues" dxfId="599" priority="40"/>
  </conditionalFormatting>
  <conditionalFormatting sqref="E99">
    <cfRule type="duplicateValues" dxfId="598" priority="37"/>
    <cfRule type="duplicateValues" dxfId="597" priority="38"/>
  </conditionalFormatting>
  <conditionalFormatting sqref="E92">
    <cfRule type="duplicateValues" dxfId="596" priority="35"/>
    <cfRule type="duplicateValues" dxfId="595" priority="36"/>
  </conditionalFormatting>
  <conditionalFormatting sqref="E91">
    <cfRule type="duplicateValues" dxfId="594" priority="33"/>
    <cfRule type="duplicateValues" dxfId="593" priority="34"/>
  </conditionalFormatting>
  <conditionalFormatting sqref="E88">
    <cfRule type="duplicateValues" dxfId="592" priority="31"/>
    <cfRule type="duplicateValues" dxfId="591" priority="32"/>
  </conditionalFormatting>
  <conditionalFormatting sqref="E100">
    <cfRule type="duplicateValues" dxfId="590" priority="29"/>
    <cfRule type="duplicateValues" dxfId="589" priority="30"/>
  </conditionalFormatting>
  <conditionalFormatting sqref="G28">
    <cfRule type="duplicateValues" dxfId="588" priority="27"/>
    <cfRule type="duplicateValues" dxfId="587" priority="28"/>
  </conditionalFormatting>
  <conditionalFormatting sqref="G28">
    <cfRule type="duplicateValues" dxfId="586" priority="26"/>
  </conditionalFormatting>
  <conditionalFormatting sqref="B5">
    <cfRule type="duplicateValues" dxfId="585" priority="24"/>
    <cfRule type="duplicateValues" dxfId="584" priority="25"/>
  </conditionalFormatting>
  <conditionalFormatting sqref="B5">
    <cfRule type="duplicateValues" dxfId="583" priority="23"/>
  </conditionalFormatting>
  <conditionalFormatting sqref="E101">
    <cfRule type="duplicateValues" dxfId="582" priority="21"/>
    <cfRule type="duplicateValues" dxfId="581" priority="22"/>
  </conditionalFormatting>
  <conditionalFormatting sqref="E101">
    <cfRule type="duplicateValues" dxfId="580" priority="20"/>
  </conditionalFormatting>
  <conditionalFormatting sqref="B105">
    <cfRule type="duplicateValues" dxfId="579" priority="18"/>
    <cfRule type="duplicateValues" dxfId="578" priority="19"/>
  </conditionalFormatting>
  <conditionalFormatting sqref="B105">
    <cfRule type="duplicateValues" dxfId="577" priority="17"/>
  </conditionalFormatting>
  <conditionalFormatting sqref="B104">
    <cfRule type="duplicateValues" dxfId="576" priority="15"/>
    <cfRule type="duplicateValues" dxfId="575" priority="16"/>
  </conditionalFormatting>
  <conditionalFormatting sqref="B104">
    <cfRule type="duplicateValues" dxfId="574" priority="14"/>
  </conditionalFormatting>
  <conditionalFormatting sqref="B103">
    <cfRule type="duplicateValues" dxfId="573" priority="12"/>
    <cfRule type="duplicateValues" dxfId="572" priority="13"/>
  </conditionalFormatting>
  <conditionalFormatting sqref="B103">
    <cfRule type="duplicateValues" dxfId="571" priority="11"/>
  </conditionalFormatting>
  <conditionalFormatting sqref="E112:E114 E102:E106">
    <cfRule type="duplicateValues" dxfId="570" priority="9"/>
    <cfRule type="duplicateValues" dxfId="569" priority="10"/>
  </conditionalFormatting>
  <conditionalFormatting sqref="E112:E114 E102:E106">
    <cfRule type="duplicateValues" dxfId="568" priority="8"/>
  </conditionalFormatting>
  <conditionalFormatting sqref="B115:B1048576 B1:B4 B6:B102">
    <cfRule type="duplicateValues" dxfId="567" priority="53"/>
    <cfRule type="duplicateValues" dxfId="566" priority="54"/>
  </conditionalFormatting>
  <conditionalFormatting sqref="B115:B1048576 B1:B4 B6:B102">
    <cfRule type="duplicateValues" dxfId="565" priority="55"/>
  </conditionalFormatting>
  <conditionalFormatting sqref="B1:B1048576">
    <cfRule type="duplicateValues" dxfId="564" priority="7"/>
  </conditionalFormatting>
  <conditionalFormatting sqref="B106:B114">
    <cfRule type="duplicateValues" dxfId="563" priority="56"/>
    <cfRule type="duplicateValues" dxfId="562" priority="57"/>
  </conditionalFormatting>
  <conditionalFormatting sqref="B106:B114">
    <cfRule type="duplicateValues" dxfId="561" priority="58"/>
  </conditionalFormatting>
  <conditionalFormatting sqref="E107:E111">
    <cfRule type="duplicateValues" dxfId="560" priority="59"/>
    <cfRule type="duplicateValues" dxfId="559" priority="60"/>
  </conditionalFormatting>
  <conditionalFormatting sqref="E107:E111">
    <cfRule type="duplicateValues" dxfId="558" priority="61"/>
  </conditionalFormatting>
  <conditionalFormatting sqref="E115:E1048576 E80:E100 E1:E18 E23:E76">
    <cfRule type="duplicateValues" dxfId="557" priority="62"/>
  </conditionalFormatting>
  <conditionalFormatting sqref="E115:E1048576 E89 E80:E87 E1:E18 E23:E76">
    <cfRule type="duplicateValues" dxfId="556" priority="63"/>
    <cfRule type="duplicateValues" dxfId="555" priority="64"/>
  </conditionalFormatting>
  <conditionalFormatting sqref="E19:E22">
    <cfRule type="duplicateValues" dxfId="554" priority="4"/>
  </conditionalFormatting>
  <conditionalFormatting sqref="E19:E22">
    <cfRule type="duplicateValues" dxfId="553" priority="5"/>
    <cfRule type="duplicateValues" dxfId="552" priority="6"/>
  </conditionalFormatting>
  <conditionalFormatting sqref="E77:E79">
    <cfRule type="duplicateValues" dxfId="551" priority="1"/>
  </conditionalFormatting>
  <conditionalFormatting sqref="E77:E79">
    <cfRule type="duplicateValues" dxfId="550" priority="2"/>
    <cfRule type="duplicateValues" dxfId="549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2504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2436</v>
      </c>
      <c r="B1" s="158"/>
      <c r="C1" s="158"/>
      <c r="D1" s="158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7" t="s">
        <v>2446</v>
      </c>
      <c r="B25" s="158"/>
      <c r="C25" s="158"/>
      <c r="D25" s="158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7" priority="119152"/>
  </conditionalFormatting>
  <conditionalFormatting sqref="A7:A11">
    <cfRule type="duplicateValues" dxfId="666" priority="119156"/>
    <cfRule type="duplicateValues" dxfId="665" priority="119157"/>
  </conditionalFormatting>
  <conditionalFormatting sqref="A7:A11">
    <cfRule type="duplicateValues" dxfId="664" priority="119160"/>
    <cfRule type="duplicateValues" dxfId="663" priority="119161"/>
  </conditionalFormatting>
  <conditionalFormatting sqref="B37:B39">
    <cfRule type="duplicateValues" dxfId="662" priority="219"/>
    <cfRule type="duplicateValues" dxfId="661" priority="220"/>
  </conditionalFormatting>
  <conditionalFormatting sqref="B37:B39">
    <cfRule type="duplicateValues" dxfId="660" priority="218"/>
  </conditionalFormatting>
  <conditionalFormatting sqref="B37:B39">
    <cfRule type="duplicateValues" dxfId="659" priority="217"/>
  </conditionalFormatting>
  <conditionalFormatting sqref="B37:B39">
    <cfRule type="duplicateValues" dxfId="658" priority="215"/>
    <cfRule type="duplicateValues" dxfId="657" priority="216"/>
  </conditionalFormatting>
  <conditionalFormatting sqref="B3">
    <cfRule type="duplicateValues" dxfId="656" priority="193"/>
    <cfRule type="duplicateValues" dxfId="655" priority="194"/>
  </conditionalFormatting>
  <conditionalFormatting sqref="B3">
    <cfRule type="duplicateValues" dxfId="654" priority="192"/>
  </conditionalFormatting>
  <conditionalFormatting sqref="B3">
    <cfRule type="duplicateValues" dxfId="653" priority="191"/>
  </conditionalFormatting>
  <conditionalFormatting sqref="B3">
    <cfRule type="duplicateValues" dxfId="652" priority="189"/>
    <cfRule type="duplicateValues" dxfId="651" priority="190"/>
  </conditionalFormatting>
  <conditionalFormatting sqref="A4:A6">
    <cfRule type="duplicateValues" dxfId="650" priority="188"/>
  </conditionalFormatting>
  <conditionalFormatting sqref="A4:A6">
    <cfRule type="duplicateValues" dxfId="649" priority="186"/>
    <cfRule type="duplicateValues" dxfId="648" priority="187"/>
  </conditionalFormatting>
  <conditionalFormatting sqref="A4:A6">
    <cfRule type="duplicateValues" dxfId="647" priority="184"/>
    <cfRule type="duplicateValues" dxfId="646" priority="185"/>
  </conditionalFormatting>
  <conditionalFormatting sqref="A3:A6">
    <cfRule type="duplicateValues" dxfId="645" priority="165"/>
  </conditionalFormatting>
  <conditionalFormatting sqref="A3:A6">
    <cfRule type="duplicateValues" dxfId="644" priority="163"/>
    <cfRule type="duplicateValues" dxfId="643" priority="164"/>
  </conditionalFormatting>
  <conditionalFormatting sqref="A3:A6">
    <cfRule type="duplicateValues" dxfId="642" priority="161"/>
    <cfRule type="duplicateValues" dxfId="641" priority="162"/>
  </conditionalFormatting>
  <conditionalFormatting sqref="B4:B6">
    <cfRule type="duplicateValues" dxfId="640" priority="158"/>
    <cfRule type="duplicateValues" dxfId="639" priority="159"/>
  </conditionalFormatting>
  <conditionalFormatting sqref="B4:B6">
    <cfRule type="duplicateValues" dxfId="638" priority="157"/>
  </conditionalFormatting>
  <conditionalFormatting sqref="B4:B6">
    <cfRule type="duplicateValues" dxfId="637" priority="156"/>
  </conditionalFormatting>
  <conditionalFormatting sqref="B4:B6">
    <cfRule type="duplicateValues" dxfId="636" priority="154"/>
    <cfRule type="duplicateValues" dxfId="635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145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145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144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104.5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103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103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109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34" priority="51"/>
  </conditionalFormatting>
  <conditionalFormatting sqref="E9:E1048576 E1:E2">
    <cfRule type="duplicateValues" dxfId="633" priority="99232"/>
  </conditionalFormatting>
  <conditionalFormatting sqref="E4">
    <cfRule type="duplicateValues" dxfId="632" priority="44"/>
  </conditionalFormatting>
  <conditionalFormatting sqref="E5:E8">
    <cfRule type="duplicateValues" dxfId="631" priority="42"/>
  </conditionalFormatting>
  <conditionalFormatting sqref="B12">
    <cfRule type="duplicateValues" dxfId="630" priority="16"/>
    <cfRule type="duplicateValues" dxfId="629" priority="17"/>
    <cfRule type="duplicateValues" dxfId="628" priority="18"/>
  </conditionalFormatting>
  <conditionalFormatting sqref="B12">
    <cfRule type="duplicateValues" dxfId="627" priority="15"/>
  </conditionalFormatting>
  <conditionalFormatting sqref="B12">
    <cfRule type="duplicateValues" dxfId="626" priority="13"/>
    <cfRule type="duplicateValues" dxfId="625" priority="14"/>
  </conditionalFormatting>
  <conditionalFormatting sqref="B12">
    <cfRule type="duplicateValues" dxfId="624" priority="10"/>
    <cfRule type="duplicateValues" dxfId="623" priority="11"/>
    <cfRule type="duplicateValues" dxfId="622" priority="12"/>
  </conditionalFormatting>
  <conditionalFormatting sqref="B12">
    <cfRule type="duplicateValues" dxfId="621" priority="9"/>
  </conditionalFormatting>
  <conditionalFormatting sqref="B12">
    <cfRule type="duplicateValues" dxfId="620" priority="7"/>
    <cfRule type="duplicateValues" dxfId="619" priority="8"/>
  </conditionalFormatting>
  <conditionalFormatting sqref="B12">
    <cfRule type="duplicateValues" dxfId="618" priority="6"/>
  </conditionalFormatting>
  <conditionalFormatting sqref="B12">
    <cfRule type="duplicateValues" dxfId="617" priority="3"/>
    <cfRule type="duplicateValues" dxfId="616" priority="4"/>
    <cfRule type="duplicateValues" dxfId="615" priority="5"/>
  </conditionalFormatting>
  <conditionalFormatting sqref="B12">
    <cfRule type="duplicateValues" dxfId="614" priority="2"/>
  </conditionalFormatting>
  <conditionalFormatting sqref="B12">
    <cfRule type="duplicateValues" dxfId="61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2021-03-03T15:22:23Z</dcterms:modified>
</cp:coreProperties>
</file>