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70" i="1" l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 l="1"/>
  <c r="A157" i="1"/>
  <c r="A156" i="1"/>
  <c r="A155" i="1"/>
  <c r="A154" i="1"/>
  <c r="A153" i="1"/>
  <c r="A152" i="1"/>
  <c r="A151" i="1"/>
  <c r="A15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9" i="1" l="1"/>
  <c r="A148" i="1"/>
  <c r="A147" i="1"/>
  <c r="A146" i="1"/>
  <c r="A14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41" i="1"/>
  <c r="A140" i="1"/>
  <c r="A122" i="1"/>
  <c r="A121" i="1"/>
  <c r="A120" i="1"/>
  <c r="A11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44" i="1"/>
  <c r="A143" i="1"/>
  <c r="A142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18" i="1" l="1"/>
  <c r="A117" i="1"/>
  <c r="A116" i="1"/>
  <c r="A114" i="1"/>
  <c r="A11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A115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G54" i="1"/>
  <c r="F98" i="1"/>
  <c r="G98" i="1"/>
  <c r="H98" i="1"/>
  <c r="I98" i="1"/>
  <c r="J98" i="1"/>
  <c r="K98" i="1"/>
  <c r="F97" i="1"/>
  <c r="G97" i="1"/>
  <c r="H97" i="1"/>
  <c r="I97" i="1"/>
  <c r="J97" i="1"/>
  <c r="K97" i="1"/>
  <c r="A98" i="1"/>
  <c r="A97" i="1"/>
  <c r="G23" i="1"/>
  <c r="A96" i="1" l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9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49" i="1" l="1"/>
  <c r="A50" i="1"/>
  <c r="A51" i="1"/>
  <c r="A52" i="1"/>
  <c r="A53" i="1"/>
  <c r="A54" i="1"/>
  <c r="A55" i="1"/>
  <c r="A56" i="1"/>
  <c r="A57" i="1"/>
  <c r="A5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 l="1"/>
  <c r="G24" i="1"/>
  <c r="H24" i="1"/>
  <c r="I24" i="1"/>
  <c r="J24" i="1"/>
  <c r="K24" i="1"/>
  <c r="F23" i="1"/>
  <c r="H23" i="1"/>
  <c r="I23" i="1"/>
  <c r="J23" i="1"/>
  <c r="K23" i="1"/>
  <c r="A24" i="1"/>
  <c r="A23" i="1"/>
  <c r="A22" i="1" l="1"/>
  <c r="K22" i="1"/>
  <c r="J22" i="1"/>
  <c r="I22" i="1"/>
  <c r="H22" i="1"/>
  <c r="G22" i="1"/>
  <c r="F22" i="1"/>
  <c r="A21" i="1" l="1"/>
  <c r="A20" i="1"/>
  <c r="A19" i="1"/>
  <c r="A18" i="1"/>
  <c r="A1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<sst xmlns="http://schemas.openxmlformats.org/spreadsheetml/2006/main" count="13786" uniqueCount="2606">
  <si>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</si>
  <si>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</si>
  <si>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</si>
  <si>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</si>
  <si>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</si>
  <si>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</si>
  <si>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</si>
  <si>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</si>
  <si>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</si>
  <si>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</si>
  <si>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</si>
  <si>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</si>
  <si>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</si>
  <si>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</si>
  <si>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</si>
  <si>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</si>
  <si>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</si>
  <si>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</si>
  <si>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</si>
  <si>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</si>
  <si>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</si>
  <si>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</si>
  <si>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</si>
  <si>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</si>
  <si>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</si>
  <si>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</si>
  <si>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</si>
  <si>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</si>
  <si>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</si>
  <si>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</si>
  <si>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</si>
  <si>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</si>
  <si>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</si>
  <si>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</si>
  <si>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</si>
  <si>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</si>
  <si>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</si>
  <si>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</si>
  <si>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</si>
  <si>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</si>
  <si>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</si>
  <si>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</si>
  <si>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</si>
  <si>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</si>
  <si>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</si>
  <si>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</si>
  <si>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</si>
  <si>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</si>
  <si>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</si>
  <si>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</si>
  <si>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</si>
  <si>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</si>
  <si>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</si>
  <si>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</si>
  <si>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</si>
  <si>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</si>
  <si>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</si>
  <si>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</si>
  <si>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</si>
  <si>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</si>
  <si>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</si>
  <si>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</si>
  <si>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</si>
  <si>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</si>
  <si>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</si>
  <si>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</si>
  <si>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</si>
  <si>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</si>
  <si>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</si>
  <si>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</si>
  <si>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</si>
  <si>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</si>
  <si>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</si>
  <si>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</si>
  <si>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</si>
  <si>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</si>
  <si>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</si>
  <si>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</si>
  <si>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</si>
  <si>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</si>
  <si>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</si>
  <si>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</si>
  <si>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</si>
  <si>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</si>
  <si>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</si>
  <si>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</si>
  <si>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</si>
  <si>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</si>
  <si>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</si>
  <si>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</si>
  <si>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</si>
  <si>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</si>
  <si>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</si>
  <si>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</si>
  <si>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</si>
  <si>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</si>
  <si>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</si>
  <si>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</si>
  <si>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</si>
  <si>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</si>
  <si>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</si>
  <si>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</si>
  <si>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</si>
  <si>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</si>
  <si>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</si>
  <si>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</si>
  <si>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</si>
  <si>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</si>
  <si>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</si>
  <si>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</si>
  <si>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</si>
  <si>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</si>
  <si>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</si>
  <si>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</si>
  <si>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</si>
  <si>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</si>
  <si>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</si>
  <si>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</si>
  <si>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</si>
  <si>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</si>
  <si>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</si>
  <si>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</si>
  <si>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</si>
  <si>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</si>
  <si>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</si>
  <si>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</si>
  <si>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</si>
  <si>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</si>
  <si>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</si>
  <si>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</si>
  <si>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</si>
  <si>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</si>
  <si>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</si>
  <si>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</si>
  <si>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</si>
  <si>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</si>
  <si>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</si>
  <si>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</si>
  <si>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</si>
  <si>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</si>
  <si>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</si>
  <si>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</si>
  <si>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</si>
  <si>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</si>
  <si>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</si>
  <si>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</si>
  <si>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</si>
  <si>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</si>
  <si>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</si>
  <si>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</si>
  <si>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</si>
  <si>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</si>
  <si>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</si>
  <si>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</si>
  <si>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</si>
  <si>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</si>
  <si>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</si>
  <si>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</si>
  <si>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</si>
  <si>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</si>
  <si>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</si>
  <si>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</si>
  <si>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</si>
  <si>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</si>
  <si>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</si>
  <si>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</si>
  <si>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</si>
  <si>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</si>
  <si>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</si>
  <si>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</si>
  <si>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</si>
  <si>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</si>
  <si>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</si>
  <si>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</si>
  <si>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</si>
  <si>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</si>
  <si>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</si>
  <si>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</si>
  <si>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</si>
  <si>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</si>
  <si>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</si>
  <si>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</si>
  <si>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</si>
  <si>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</si>
  <si>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</si>
  <si>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</si>
  <si>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</si>
  <si>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</si>
  <si>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</si>
  <si>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</si>
  <si>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</si>
  <si>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</si>
  <si>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</si>
  <si>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</si>
  <si>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</si>
  <si>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</si>
  <si>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</si>
  <si>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</si>
  <si>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</si>
  <si>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</si>
  <si>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</si>
  <si>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</si>
  <si>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</si>
  <si>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</si>
  <si>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</si>
  <si>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</si>
  <si>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</si>
  <si>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</si>
  <si>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</si>
  <si>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</si>
  <si>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</si>
  <si>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</si>
  <si>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</si>
  <si>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</si>
  <si>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</si>
  <si>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</si>
  <si>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</si>
  <si>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</si>
  <si>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</si>
  <si>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</si>
  <si>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</si>
  <si>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</si>
  <si>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</si>
  <si>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</si>
  <si>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</si>
  <si>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</si>
  <si>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</si>
  <si>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</si>
  <si>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</si>
  <si>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</si>
  <si>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</si>
  <si>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</si>
  <si>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</si>
  <si>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</si>
  <si>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</si>
  <si>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</si>
  <si>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</si>
  <si>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</si>
  <si>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</si>
  <si>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</si>
  <si>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</si>
  <si>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</si>
  <si>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</si>
  <si>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</si>
  <si>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</si>
  <si>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</si>
  <si>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</si>
  <si>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</si>
  <si>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</si>
  <si>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</si>
  <si>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</si>
  <si>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</si>
  <si>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</si>
  <si>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</si>
  <si>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</si>
  <si>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</si>
  <si>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</si>
  <si>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</si>
  <si>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</si>
  <si>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</si>
  <si>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</si>
  <si>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</si>
  <si>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</si>
  <si>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</si>
  <si>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</si>
  <si>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</si>
  <si>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</si>
  <si>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</si>
  <si>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</si>
  <si>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</si>
  <si>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</si>
  <si>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</si>
  <si>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</si>
  <si>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</si>
  <si>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</si>
  <si>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</si>
  <si>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</si>
  <si>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</si>
  <si>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</si>
  <si>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</si>
  <si>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</si>
  <si>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</si>
  <si>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</si>
  <si>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</si>
  <si>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</si>
  <si>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</si>
  <si>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</si>
  <si>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</si>
  <si>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</si>
  <si>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</si>
  <si>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</si>
  <si>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</si>
  <si>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</si>
  <si>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</si>
  <si>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</si>
  <si>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</si>
  <si>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</si>
  <si>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</si>
  <si>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</si>
  <si>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</si>
  <si>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</si>
  <si>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</si>
  <si>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</si>
  <si>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</si>
  <si>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</si>
  <si>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</si>
  <si>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</si>
  <si>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</si>
  <si>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</si>
  <si>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</si>
  <si>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</si>
  <si>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</si>
  <si>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</si>
  <si>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</si>
  <si>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</si>
  <si>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</si>
  <si>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</si>
  <si>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</si>
  <si>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</si>
  <si>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</si>
  <si>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</si>
  <si>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</si>
  <si>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</si>
  <si>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</si>
  <si>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</si>
  <si>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</si>
  <si>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</si>
  <si>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</si>
  <si>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</si>
  <si>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</si>
  <si>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</si>
  <si>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</si>
  <si>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</si>
  <si>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</si>
  <si>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</si>
  <si>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</si>
  <si>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</si>
  <si>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</si>
  <si>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</si>
  <si>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</si>
  <si>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</si>
  <si>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</si>
  <si>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</si>
  <si>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</si>
  <si>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</si>
  <si>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</si>
  <si>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</si>
  <si>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</si>
  <si>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</si>
  <si>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</si>
  <si>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</si>
  <si>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</si>
  <si>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</si>
  <si>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</si>
  <si>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</si>
  <si>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</si>
  <si>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</si>
  <si>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</si>
  <si>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</si>
  <si>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</si>
  <si>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</si>
  <si>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</si>
  <si>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</si>
  <si>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</si>
  <si>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</si>
  <si>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</si>
  <si>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</si>
  <si>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</si>
  <si>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</si>
  <si>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</si>
  <si>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</si>
  <si>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</si>
  <si>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</si>
  <si>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</si>
  <si>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</si>
  <si>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</si>
  <si>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</si>
  <si>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</si>
  <si>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</si>
  <si>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</si>
  <si>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</si>
  <si>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</si>
  <si>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</si>
  <si>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</si>
  <si>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</si>
  <si>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</si>
  <si>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</si>
  <si>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</si>
  <si>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</si>
  <si>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</si>
  <si>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</si>
  <si>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</si>
  <si>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</si>
  <si>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</si>
  <si>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</si>
  <si>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</si>
  <si>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</si>
  <si>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</si>
  <si>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</si>
  <si>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</si>
  <si>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</si>
  <si>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</si>
  <si>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</si>
  <si>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</si>
  <si>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</si>
  <si>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</si>
  <si>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</si>
  <si>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</si>
  <si>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</si>
  <si>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</si>
  <si>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</si>
  <si>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</si>
  <si>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</si>
  <si>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</si>
  <si>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</si>
  <si>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</si>
  <si>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</si>
  <si>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</si>
  <si>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</si>
  <si>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</si>
  <si>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</si>
  <si>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</si>
  <si>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</si>
  <si>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</si>
  <si>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</si>
  <si>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</si>
  <si>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</si>
  <si>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</si>
  <si>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</si>
  <si>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</si>
  <si>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</si>
  <si>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</si>
  <si>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</si>
  <si>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</si>
  <si>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</si>
  <si>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</si>
  <si>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</si>
  <si>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</si>
  <si>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</si>
  <si>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</si>
  <si>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</si>
  <si>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</si>
  <si>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</si>
  <si>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</si>
  <si>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</si>
  <si>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</si>
  <si>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</si>
  <si>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</si>
  <si>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</si>
  <si>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</si>
  <si>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</si>
  <si>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</si>
  <si>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</si>
  <si>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</si>
  <si>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</si>
  <si>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</si>
  <si>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</si>
  <si>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</si>
  <si>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</si>
  <si>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</si>
  <si>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</si>
  <si>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</si>
  <si>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</si>
  <si>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</si>
  <si>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</si>
  <si>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</si>
  <si>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</si>
  <si>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</si>
  <si>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</si>
  <si>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</si>
  <si>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</si>
  <si>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</si>
  <si>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</si>
  <si>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</si>
  <si>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</si>
  <si>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</si>
  <si>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</si>
  <si>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</si>
  <si>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</si>
  <si>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</si>
  <si>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</si>
  <si>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</si>
  <si>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</si>
  <si>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</si>
  <si>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</si>
  <si>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</si>
  <si>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</si>
  <si>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</si>
  <si>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</si>
  <si>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</si>
  <si>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</si>
  <si>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</si>
  <si>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</si>
  <si>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</si>
  <si>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</si>
  <si>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</si>
  <si>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</si>
  <si>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</si>
  <si>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</si>
  <si>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</si>
  <si>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</si>
  <si>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</si>
  <si>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</si>
  <si>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</si>
  <si>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</si>
  <si>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</si>
  <si>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</si>
  <si>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</si>
  <si>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</si>
  <si>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</si>
  <si>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</si>
  <si>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</si>
  <si>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</si>
  <si>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</si>
  <si>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</si>
  <si>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</si>
  <si>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</si>
  <si>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</si>
  <si>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</si>
  <si>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</si>
  <si>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</si>
  <si>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</si>
  <si>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</si>
  <si>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</si>
  <si>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</si>
  <si>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</si>
  <si>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</si>
  <si>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</si>
  <si>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</si>
  <si>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</si>
  <si>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</si>
  <si>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</si>
  <si>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</si>
  <si>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</si>
  <si>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</si>
  <si>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</si>
  <si>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</si>
  <si>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</si>
  <si>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</si>
  <si>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</si>
  <si>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</si>
  <si>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</si>
  <si>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</si>
  <si>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</si>
  <si>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</si>
  <si>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</si>
  <si>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</si>
  <si>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</si>
  <si>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</si>
  <si>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</si>
  <si>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</si>
  <si>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</si>
  <si>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</si>
  <si>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</si>
  <si>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</si>
  <si>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</si>
  <si>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</si>
  <si>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</si>
  <si>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</si>
  <si>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</si>
  <si>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</si>
  <si>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</si>
  <si>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</si>
  <si>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</si>
  <si>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</si>
  <si>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</si>
  <si>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</si>
  <si>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</si>
  <si>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</si>
  <si>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</si>
  <si>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</si>
  <si>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</si>
  <si>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</si>
  <si>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</si>
  <si>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</si>
  <si>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</si>
  <si>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</si>
  <si>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</si>
  <si>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</si>
  <si>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</si>
  <si>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</si>
  <si>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</si>
  <si>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</si>
  <si>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</si>
  <si>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</si>
  <si>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</si>
  <si>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</si>
  <si>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</si>
  <si>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</si>
  <si>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</si>
  <si>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</si>
  <si>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</si>
  <si>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</si>
  <si>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</si>
  <si>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</si>
  <si>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</si>
  <si>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</si>
  <si>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</si>
  <si>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</si>
  <si>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</si>
  <si>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</si>
  <si>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</si>
  <si>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</si>
  <si>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</si>
  <si>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</si>
  <si>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</si>
  <si>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</si>
  <si>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</si>
  <si>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</si>
  <si>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</si>
  <si>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</si>
  <si>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</si>
  <si>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</si>
  <si>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</si>
  <si>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</si>
  <si>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</si>
  <si>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</si>
  <si>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</si>
  <si>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</si>
  <si>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</si>
  <si>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</si>
  <si>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</si>
  <si>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</si>
  <si>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</si>
  <si>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</si>
  <si>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</si>
  <si>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</si>
  <si>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</si>
  <si>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</si>
  <si>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</si>
  <si>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</si>
  <si>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</si>
  <si>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</si>
  <si>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</si>
  <si>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</si>
  <si>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</si>
  <si>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</si>
  <si>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</si>
  <si>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</si>
  <si>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</si>
  <si>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</si>
  <si>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</si>
  <si>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</si>
  <si>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</si>
  <si>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</si>
  <si>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</si>
  <si>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</si>
  <si>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</si>
  <si>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</si>
  <si>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</si>
  <si>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</si>
  <si>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</si>
  <si>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</si>
  <si>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</si>
  <si>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</si>
  <si>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</si>
  <si>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</si>
  <si>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</si>
  <si>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</si>
  <si>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</si>
  <si>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</si>
  <si>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</si>
  <si>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</si>
  <si>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</si>
  <si>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</si>
  <si>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</si>
  <si>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</si>
  <si>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</si>
  <si>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</si>
  <si>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</si>
  <si>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</si>
  <si>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</si>
  <si>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</si>
  <si>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</si>
  <si>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</si>
  <si>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</si>
  <si>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</si>
  <si>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</si>
  <si>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</si>
  <si>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</si>
  <si>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</si>
  <si>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</si>
  <si>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</si>
  <si>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</si>
  <si>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</si>
  <si>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</si>
  <si>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</si>
  <si>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</si>
  <si>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</si>
  <si>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</si>
  <si>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</si>
  <si>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</si>
  <si>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</si>
  <si>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</si>
  <si>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</si>
  <si>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</si>
  <si>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</si>
  <si>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</si>
  <si>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</si>
  <si>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</si>
  <si>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</si>
  <si>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</si>
  <si>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</si>
  <si>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</si>
  <si>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</si>
  <si>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</si>
  <si>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</si>
  <si>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</si>
  <si>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</si>
  <si>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</si>
  <si>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</si>
  <si>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</si>
  <si>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</si>
  <si>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</si>
  <si>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</si>
  <si>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</si>
  <si>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</si>
  <si>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</si>
  <si>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</si>
  <si>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</si>
  <si>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</si>
  <si>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</si>
  <si>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</si>
  <si>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</si>
  <si>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</si>
  <si>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</si>
  <si>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</si>
  <si>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</si>
  <si>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</si>
  <si>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</si>
  <si>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</si>
  <si>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</si>
  <si>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</si>
  <si>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</si>
  <si>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</si>
  <si>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</si>
  <si>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</si>
  <si>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</si>
  <si>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</si>
  <si>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</si>
  <si>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</si>
  <si>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</si>
  <si>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</si>
  <si>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</si>
  <si>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</si>
  <si>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</si>
  <si>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</si>
  <si>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</si>
  <si>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</si>
  <si>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</si>
  <si>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</si>
  <si>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</si>
  <si>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</si>
  <si>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</si>
  <si>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</si>
  <si>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</si>
  <si>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</si>
  <si>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</si>
  <si>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</si>
  <si>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</si>
  <si>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</si>
  <si>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</si>
  <si>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</si>
  <si>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</si>
  <si>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</si>
  <si>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</si>
  <si>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</si>
  <si>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</si>
  <si>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</si>
  <si>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</si>
  <si>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</si>
  <si>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</si>
  <si>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</si>
  <si>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</si>
  <si>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</si>
  <si>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</si>
  <si>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</si>
  <si>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</si>
  <si>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</si>
  <si>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</si>
  <si>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</si>
  <si>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</si>
  <si>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</si>
  <si>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</si>
  <si>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</si>
  <si>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</si>
  <si>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</si>
  <si>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</si>
  <si>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</si>
  <si>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</si>
  <si>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</si>
  <si>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</si>
  <si>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</si>
  <si>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</si>
  <si>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</si>
  <si>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</si>
  <si>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</si>
  <si>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</si>
  <si>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</si>
  <si>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</si>
  <si>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</si>
  <si>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</si>
  <si>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</si>
  <si>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</si>
  <si>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</si>
  <si>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</si>
  <si>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</si>
  <si>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</si>
  <si>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</si>
  <si>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</si>
  <si>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</si>
  <si>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</si>
  <si>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</si>
  <si>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</si>
  <si>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</si>
  <si>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</si>
  <si>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</si>
  <si>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</si>
  <si>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</si>
  <si>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</si>
  <si>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</si>
  <si>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</si>
  <si>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</si>
  <si>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</si>
  <si>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</si>
  <si>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</si>
  <si>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</si>
  <si>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</si>
  <si>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</si>
  <si>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</si>
  <si>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</si>
  <si>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</si>
  <si>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</si>
  <si>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</si>
  <si>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</si>
  <si>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</si>
  <si>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</si>
  <si>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</si>
  <si>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</si>
  <si>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</si>
  <si>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</si>
  <si>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</si>
  <si>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</si>
  <si>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</si>
  <si>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</si>
  <si>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</si>
  <si>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</si>
  <si>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</si>
  <si>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</si>
  <si>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</si>
  <si>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</si>
  <si>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</si>
  <si>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</si>
  <si>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</si>
  <si>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</si>
  <si>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</si>
  <si>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</si>
  <si>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</si>
  <si>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</si>
  <si>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</si>
  <si>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</si>
  <si>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</si>
  <si>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</si>
  <si>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</si>
  <si>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</si>
  <si>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</si>
  <si>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</si>
  <si>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</si>
  <si>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</si>
  <si>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</si>
  <si>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</si>
  <si>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</si>
  <si>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</si>
  <si>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</si>
  <si>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</si>
  <si>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</si>
  <si>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</si>
  <si>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</si>
  <si>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</si>
  <si>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</si>
  <si>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</si>
  <si>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</si>
  <si>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</si>
  <si>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</si>
  <si>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</si>
  <si>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</si>
  <si>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</si>
  <si>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</si>
  <si>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</si>
  <si>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</si>
  <si>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</si>
  <si>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</si>
  <si>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</si>
  <si>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</si>
  <si>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</si>
  <si>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</si>
  <si>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</si>
  <si>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</si>
  <si>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</si>
  <si>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</si>
  <si>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</si>
  <si>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</si>
  <si>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</si>
  <si>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</si>
  <si>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</si>
  <si>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</si>
  <si>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</si>
  <si>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</si>
  <si>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</si>
  <si>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</si>
  <si>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</si>
  <si>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</si>
  <si>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</si>
  <si>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</si>
  <si>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</si>
  <si>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</si>
  <si>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</si>
  <si>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</si>
  <si>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</si>
  <si>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</si>
  <si>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</si>
  <si>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</si>
  <si>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</si>
  <si>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</si>
  <si>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</si>
  <si>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</si>
  <si>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</si>
  <si>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</si>
  <si>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</si>
  <si>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</si>
  <si>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</si>
  <si>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</si>
  <si>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</si>
  <si>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</si>
  <si>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</si>
  <si>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</si>
  <si>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</si>
  <si>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</si>
  <si>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</si>
  <si>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</si>
  <si>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</si>
  <si>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</si>
  <si>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</si>
  <si>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</si>
  <si>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</si>
  <si>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</si>
  <si>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</si>
  <si>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</si>
  <si>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</si>
  <si>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</si>
  <si>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</si>
  <si>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</si>
  <si>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</si>
  <si>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</si>
  <si>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</si>
  <si>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</si>
  <si>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</si>
  <si>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</si>
  <si>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</si>
  <si>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</si>
  <si>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</si>
  <si>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</si>
  <si>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</si>
  <si>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</si>
  <si>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</si>
  <si>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</si>
  <si>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</si>
  <si>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</si>
  <si>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</si>
  <si>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</si>
  <si>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</si>
  <si>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</si>
  <si>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</si>
  <si>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</si>
  <si>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</si>
  <si>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</si>
  <si>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</si>
  <si>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</si>
  <si>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</si>
  <si>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</si>
  <si>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</si>
  <si>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</si>
  <si>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</si>
  <si>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</si>
  <si>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</si>
  <si>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</si>
  <si>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</si>
  <si>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</si>
  <si>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</si>
  <si>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</si>
  <si>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</si>
  <si>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</si>
  <si>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</si>
  <si>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</si>
  <si>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</si>
  <si>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</si>
  <si>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</si>
  <si>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</si>
  <si>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</si>
  <si>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</si>
  <si>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</si>
  <si>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</si>
  <si>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</si>
  <si>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</si>
  <si>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</si>
  <si>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</si>
  <si>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</si>
  <si>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</si>
  <si>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</si>
  <si>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</si>
  <si>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</si>
  <si>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</si>
  <si>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</si>
  <si>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</si>
  <si>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</si>
  <si>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</si>
  <si>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</si>
  <si>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</si>
  <si>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</si>
  <si>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</si>
  <si>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</si>
  <si>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</si>
  <si>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</si>
  <si>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</si>
  <si>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</si>
  <si>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</si>
  <si>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</si>
  <si>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</si>
  <si>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</si>
  <si>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</si>
  <si>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</si>
  <si>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</si>
  <si>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</si>
  <si>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</si>
  <si>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</si>
  <si>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</si>
  <si>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</si>
  <si>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</si>
  <si>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</si>
  <si>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</si>
  <si>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</si>
  <si>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</si>
  <si>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</si>
  <si>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</si>
  <si>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</si>
  <si>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</si>
  <si>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</si>
  <si>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</si>
  <si>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</si>
  <si>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</si>
  <si>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</si>
  <si>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</si>
  <si>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</si>
  <si>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</si>
  <si>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</si>
  <si>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</si>
  <si>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</si>
  <si>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</si>
  <si>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</si>
  <si>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</si>
  <si>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</si>
  <si>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</si>
  <si>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</si>
  <si>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</si>
  <si>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</si>
  <si>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</si>
  <si>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</si>
  <si>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</si>
  <si>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</si>
  <si>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</si>
  <si>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</si>
  <si>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</si>
  <si>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</si>
  <si>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</si>
  <si>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</si>
  <si>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</si>
  <si>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</si>
  <si>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</si>
  <si>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</si>
  <si>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</si>
  <si>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</si>
  <si>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</si>
  <si>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</si>
  <si>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</si>
  <si>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</si>
  <si>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</si>
  <si>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</si>
  <si>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</si>
  <si>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</si>
  <si>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</si>
  <si>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</si>
  <si>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</si>
  <si>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</si>
  <si>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</si>
  <si>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</si>
  <si>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</si>
  <si>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</si>
  <si>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</si>
  <si>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</si>
  <si>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</si>
  <si>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</si>
  <si>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</si>
  <si>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</si>
  <si>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</si>
  <si>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</si>
  <si>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</si>
  <si>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</si>
  <si>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</si>
  <si>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</si>
  <si>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</si>
  <si>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</si>
  <si>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</si>
  <si>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</si>
  <si>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</si>
  <si>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</si>
  <si>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</si>
  <si>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</si>
  <si>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</si>
  <si>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</si>
  <si>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</si>
  <si>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</si>
  <si>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</si>
  <si>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</si>
  <si>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</si>
  <si>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</si>
  <si>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</si>
  <si>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</si>
  <si>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</si>
  <si>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</si>
  <si>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</si>
  <si>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</si>
  <si>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</si>
  <si>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</si>
  <si>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</si>
  <si>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</si>
  <si>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</si>
  <si>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</si>
  <si>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</si>
  <si>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</si>
  <si>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</si>
  <si>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</si>
  <si>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</si>
  <si>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</si>
  <si>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</si>
  <si>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</si>
  <si>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</si>
  <si>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</si>
  <si>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</si>
  <si>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</si>
  <si>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</si>
  <si>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</si>
  <si>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</si>
  <si>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</si>
  <si>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</si>
  <si>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</si>
  <si>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</si>
  <si>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</si>
  <si>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</si>
  <si>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</si>
  <si>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</si>
  <si>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</si>
  <si>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</si>
  <si>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</si>
  <si>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</si>
  <si>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</si>
  <si>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</si>
  <si>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</si>
  <si>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</si>
  <si>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</si>
  <si>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</si>
  <si>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</si>
  <si>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</si>
  <si>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</si>
  <si>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</si>
  <si>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</si>
  <si>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</si>
  <si>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</si>
  <si>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</si>
  <si>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</si>
  <si>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</si>
  <si>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</si>
  <si>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</si>
  <si>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</si>
  <si>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</si>
  <si>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</si>
  <si>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</si>
  <si>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</si>
  <si>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</si>
  <si>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</si>
  <si>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</si>
  <si>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</si>
  <si>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</si>
  <si>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</si>
  <si>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</si>
  <si>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</si>
  <si>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</si>
  <si>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</si>
  <si>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</si>
  <si>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</si>
  <si>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</si>
  <si>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</si>
  <si>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</si>
  <si>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</si>
  <si>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</si>
  <si>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</si>
  <si>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</si>
  <si>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</si>
  <si>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</si>
  <si>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</si>
  <si>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</si>
  <si>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</si>
  <si>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</si>
  <si>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</si>
  <si>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</si>
  <si>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</si>
  <si>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</si>
  <si>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</si>
  <si>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</si>
  <si>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</si>
  <si>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</si>
  <si>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</si>
  <si>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</si>
  <si>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</si>
  <si>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</si>
  <si>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</si>
  <si>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</si>
  <si>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</si>
  <si>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</si>
  <si>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</si>
  <si>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</si>
  <si>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</si>
  <si>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</si>
  <si>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</si>
  <si>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</si>
  <si>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</si>
  <si>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</si>
  <si>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</si>
  <si>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</si>
  <si>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</si>
  <si>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</si>
  <si>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</si>
  <si>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</si>
  <si>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</si>
  <si>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</si>
  <si>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</si>
  <si>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</si>
  <si>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</si>
  <si>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</si>
  <si>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</si>
  <si>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</si>
  <si>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</si>
  <si>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</si>
  <si>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</si>
  <si>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</si>
  <si>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</si>
  <si>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</si>
  <si>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</si>
  <si>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</si>
  <si>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</si>
  <si>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</si>
  <si>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</si>
  <si>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</si>
  <si>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</si>
  <si>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</si>
  <si>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</si>
  <si>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</si>
  <si>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</si>
  <si>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</si>
  <si>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</si>
  <si>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</si>
  <si>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</si>
  <si>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</si>
  <si>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</si>
  <si>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</si>
  <si>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</si>
  <si>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</si>
  <si>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</si>
  <si>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</si>
  <si>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</si>
  <si>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</si>
  <si>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</si>
  <si>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</si>
  <si>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</si>
  <si>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</si>
  <si>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</si>
  <si>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</si>
  <si>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</si>
  <si>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</si>
  <si>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</si>
  <si>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</si>
  <si>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</si>
  <si>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</si>
  <si>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</si>
  <si>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</si>
  <si>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</si>
  <si>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</si>
  <si>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</si>
  <si>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</si>
  <si>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</si>
  <si>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</si>
  <si>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</si>
  <si>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</si>
  <si>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</si>
  <si>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</si>
  <si>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</si>
  <si>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</si>
  <si>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</si>
  <si>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</si>
  <si>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</si>
  <si>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</si>
  <si>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</si>
  <si>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</si>
  <si>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</si>
  <si>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</si>
  <si>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</si>
  <si>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</si>
  <si>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</si>
  <si>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</si>
  <si>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</si>
  <si>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</si>
  <si>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</si>
  <si>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</si>
  <si>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</si>
  <si>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</si>
  <si>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</si>
  <si>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</si>
  <si>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</si>
  <si>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</si>
  <si>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</si>
  <si>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</si>
  <si>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</si>
  <si>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</si>
  <si>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</si>
  <si>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</si>
  <si>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</si>
  <si>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</si>
  <si>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</si>
  <si>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</si>
  <si>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</si>
  <si>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</si>
  <si>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</si>
  <si>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</si>
  <si>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</si>
  <si>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</si>
  <si>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</si>
  <si>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</si>
  <si>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</si>
  <si>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</si>
  <si>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</si>
  <si>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</si>
  <si>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</si>
  <si>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</si>
  <si>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</si>
  <si>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</si>
  <si>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</si>
  <si>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</si>
  <si>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</si>
  <si>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</si>
  <si>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</si>
  <si>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</si>
  <si>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</si>
  <si>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</si>
  <si>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</si>
  <si>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</si>
  <si>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</si>
  <si>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</si>
  <si>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</si>
  <si>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</si>
  <si>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</si>
  <si>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</si>
  <si>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</si>
  <si>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</si>
  <si>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</si>
  <si>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</si>
  <si>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</si>
  <si>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</si>
  <si>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</si>
  <si>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</si>
  <si>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</si>
  <si>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</si>
  <si>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</si>
  <si>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</si>
  <si>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</si>
  <si>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</si>
  <si>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</si>
  <si>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</si>
  <si>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</si>
  <si>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</si>
  <si>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</si>
  <si>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</si>
  <si>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</si>
  <si>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</si>
  <si>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</si>
  <si>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</si>
  <si>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</si>
  <si>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</si>
  <si>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</si>
  <si>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</si>
  <si>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</si>
  <si>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</si>
  <si>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</si>
  <si>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</si>
  <si>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</si>
  <si>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</si>
  <si>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</si>
  <si>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</si>
  <si>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</si>
  <si>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</si>
  <si>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</si>
  <si>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</si>
  <si>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</si>
  <si>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</si>
  <si>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</si>
  <si>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</si>
  <si>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</si>
  <si>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</si>
  <si>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</si>
  <si>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</si>
  <si>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</si>
  <si>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</si>
  <si>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</si>
  <si>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</si>
  <si>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</si>
  <si>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</si>
  <si>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</si>
  <si>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</si>
  <si>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</si>
  <si>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</si>
  <si>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</si>
  <si>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</si>
  <si>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</si>
  <si>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</si>
  <si>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</si>
  <si>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</si>
  <si>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</si>
  <si>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</si>
  <si>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</si>
  <si>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</si>
  <si>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</si>
  <si>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</si>
  <si>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</si>
  <si>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</si>
  <si>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</si>
  <si>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</si>
  <si>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</si>
  <si>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</si>
  <si>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</si>
  <si>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</si>
  <si>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</si>
  <si>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</si>
  <si>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</si>
  <si>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</si>
  <si>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</si>
  <si>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</si>
  <si>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</si>
  <si>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</si>
  <si>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</si>
  <si>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</si>
  <si>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</si>
  <si>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</si>
  <si>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</si>
  <si>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</si>
  <si>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</si>
  <si>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</si>
  <si>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</si>
  <si>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</si>
  <si>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</si>
  <si>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</si>
  <si>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</si>
  <si>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</si>
  <si>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</si>
  <si>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</si>
  <si>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</si>
  <si>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</si>
  <si>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</si>
  <si>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</si>
  <si>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</si>
  <si>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</si>
  <si>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</si>
  <si>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</si>
  <si>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</si>
  <si>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</si>
  <si>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</si>
  <si>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</si>
  <si>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</si>
  <si>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</si>
  <si>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</si>
  <si>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</si>
  <si>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</si>
  <si>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</si>
  <si>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</si>
  <si>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</si>
  <si>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</si>
  <si>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</si>
  <si>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</si>
  <si>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</si>
  <si>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</si>
  <si>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</si>
  <si>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</si>
  <si>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</si>
  <si>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</si>
  <si>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</si>
  <si>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</si>
  <si>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</si>
  <si>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</si>
  <si>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</si>
  <si>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</si>
  <si>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</si>
  <si>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</si>
  <si>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</si>
  <si>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</si>
  <si>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</si>
  <si>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</si>
  <si>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</si>
  <si>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</si>
  <si>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</si>
  <si>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</si>
  <si>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</si>
  <si>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</si>
  <si>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</si>
  <si>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</si>
  <si>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</si>
  <si>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</si>
  <si>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</si>
  <si>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</si>
  <si>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</si>
  <si>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</si>
  <si>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</si>
  <si>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</si>
  <si>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</si>
  <si>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</si>
  <si>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</si>
  <si>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</si>
  <si>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</si>
  <si>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</si>
  <si>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</si>
  <si>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</si>
  <si>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</si>
  <si>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</si>
  <si>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</si>
  <si>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</si>
  <si>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</si>
  <si>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</si>
  <si>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</si>
  <si>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</si>
  <si>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</si>
  <si>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</si>
  <si>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</si>
  <si>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</si>
  <si>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</si>
  <si>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</si>
  <si>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</si>
  <si>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</si>
  <si>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</si>
  <si>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</si>
  <si>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</si>
  <si>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</si>
  <si>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</si>
  <si>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</si>
  <si>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</si>
  <si>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</si>
  <si>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</si>
  <si>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</si>
  <si>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</si>
  <si>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</si>
  <si>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</si>
  <si>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</si>
  <si>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</si>
  <si>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</si>
  <si>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</si>
  <si>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</si>
  <si>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</si>
  <si>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</si>
  <si>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</si>
  <si>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</si>
  <si>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</si>
  <si>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</si>
  <si>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</si>
  <si>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</si>
  <si>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</si>
  <si>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</si>
  <si>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</si>
  <si>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</si>
  <si>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</si>
  <si>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</si>
  <si>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</si>
  <si>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</si>
  <si>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</si>
  <si>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</si>
  <si>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</si>
  <si>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</si>
  <si>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</si>
  <si>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</si>
  <si>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</si>
  <si>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</si>
  <si>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</si>
  <si>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</si>
  <si>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</si>
  <si>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</si>
  <si>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</si>
  <si>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</si>
  <si>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</si>
  <si>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</si>
  <si>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</si>
  <si>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</si>
  <si>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</si>
  <si>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</si>
  <si>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</si>
  <si>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</si>
  <si>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</si>
  <si>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</si>
  <si>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</si>
  <si>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</si>
  <si>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</si>
  <si>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</si>
  <si>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</si>
  <si>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</si>
  <si>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</si>
  <si>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</si>
  <si>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</si>
  <si>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</si>
  <si>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</si>
  <si>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</si>
  <si>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</si>
  <si>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</si>
  <si>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</si>
  <si>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</si>
  <si>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</si>
  <si>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</si>
  <si>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</si>
  <si>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</si>
  <si>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</si>
  <si>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</si>
  <si>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</si>
  <si>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</si>
  <si>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</si>
  <si>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</si>
  <si>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</si>
  <si>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</si>
  <si>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</si>
  <si>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</si>
  <si>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</si>
  <si>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</si>
  <si>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</si>
  <si>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</si>
  <si>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</si>
  <si>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</si>
  <si>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</si>
  <si>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</si>
  <si>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</si>
  <si>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</si>
  <si>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</si>
  <si>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</si>
  <si>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</si>
  <si>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</si>
  <si>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</si>
  <si>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</si>
  <si>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</si>
  <si>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</si>
  <si>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</si>
  <si>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</si>
  <si>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</si>
  <si>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</si>
  <si>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</si>
  <si>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</si>
  <si>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</si>
  <si>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</si>
  <si>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</si>
  <si>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</si>
  <si>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</si>
  <si>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</si>
  <si>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</si>
  <si>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</si>
  <si>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</si>
  <si>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</si>
  <si>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</si>
  <si>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</si>
  <si>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</si>
  <si>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</si>
  <si>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</si>
  <si>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</si>
  <si>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</si>
  <si>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</si>
  <si>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</si>
  <si>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</si>
  <si>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</si>
  <si>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</si>
  <si>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</si>
  <si>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</si>
  <si>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</si>
  <si>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</si>
  <si>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</si>
  <si>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</si>
  <si>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</si>
  <si>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</si>
  <si>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</si>
  <si>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</si>
  <si>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</si>
  <si>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</si>
  <si>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</si>
  <si>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</si>
  <si>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</si>
  <si>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</si>
  <si>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</si>
  <si>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</si>
  <si>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</si>
  <si>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</si>
  <si>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</si>
  <si>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</si>
  <si>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</si>
  <si>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</si>
  <si>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</si>
  <si>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</si>
  <si>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</si>
  <si>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</si>
  <si>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</si>
  <si>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</si>
  <si>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</si>
  <si>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</si>
  <si>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</si>
  <si>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</si>
  <si>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</si>
  <si>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</si>
  <si>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</si>
  <si>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</si>
  <si>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</si>
  <si>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</si>
  <si>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</si>
  <si>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</si>
  <si>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</si>
  <si>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</si>
  <si>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</si>
  <si>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</si>
  <si>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</si>
  <si>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</si>
  <si>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</si>
  <si>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</si>
  <si>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</si>
  <si>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</si>
  <si>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</si>
  <si>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</si>
  <si>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</si>
  <si>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</si>
  <si>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</si>
  <si>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</si>
  <si>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</si>
  <si>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</si>
  <si>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</si>
  <si>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</si>
  <si>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</si>
  <si>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</si>
  <si>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</si>
  <si>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</si>
  <si>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</si>
  <si>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</si>
  <si>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</si>
  <si>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</si>
  <si>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</si>
  <si>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</si>
  <si>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</si>
  <si>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</si>
  <si>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</si>
  <si>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</si>
  <si>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</si>
  <si>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</si>
  <si>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</si>
  <si>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</si>
  <si>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</si>
  <si>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</si>
  <si>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</si>
  <si>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</si>
  <si>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</si>
  <si>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</si>
  <si>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</si>
  <si>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</si>
  <si>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</si>
  <si>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</si>
  <si>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</si>
  <si>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</si>
  <si>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</si>
  <si>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</si>
  <si>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</si>
  <si>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</si>
  <si>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</si>
  <si>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</si>
  <si>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</si>
  <si>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</si>
  <si>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</si>
  <si>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</si>
  <si>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</si>
  <si>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</si>
  <si>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</si>
  <si>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</si>
  <si>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</si>
  <si>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</si>
  <si>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</si>
  <si>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</si>
  <si>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</si>
  <si>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</si>
  <si>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</si>
  <si>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</si>
  <si>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</si>
  <si>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</si>
  <si>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</si>
  <si>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</si>
  <si>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</si>
  <si>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</si>
  <si>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</si>
  <si>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</si>
  <si>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</si>
  <si>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</si>
  <si>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</si>
  <si>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</si>
  <si>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</si>
  <si>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</si>
  <si>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</si>
  <si>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</si>
  <si>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</si>
  <si>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</si>
  <si>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</si>
  <si>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</si>
  <si>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</si>
  <si>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</si>
  <si>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</si>
  <si>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</si>
  <si>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</si>
  <si>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</si>
  <si>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</si>
  <si>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</si>
  <si>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</si>
  <si>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</si>
  <si>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</si>
  <si>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</si>
  <si>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</si>
  <si>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</si>
  <si>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</si>
  <si>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</si>
  <si>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</si>
  <si>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</si>
  <si>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</si>
  <si>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</si>
  <si>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</si>
  <si>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</si>
  <si>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</si>
  <si>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</si>
  <si>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</si>
  <si>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</si>
  <si>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</si>
  <si>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</si>
  <si>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</si>
  <si>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</si>
  <si>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</si>
  <si>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</si>
  <si>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</si>
  <si>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</si>
  <si>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</si>
  <si>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</si>
  <si>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</si>
  <si>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</si>
  <si>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</si>
  <si>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</si>
  <si>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</si>
  <si>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</si>
  <si>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</si>
  <si>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</si>
  <si>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</si>
  <si>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</si>
  <si>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</si>
  <si>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</si>
  <si>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</si>
  <si>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</si>
  <si>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</si>
  <si>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</si>
  <si>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</si>
  <si>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</si>
  <si>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</si>
  <si>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</si>
  <si>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</si>
  <si>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</si>
  <si>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</si>
  <si>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</si>
  <si>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</si>
  <si>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</si>
  <si>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</si>
  <si>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</si>
  <si>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</si>
  <si>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</si>
  <si>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</si>
  <si>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</si>
  <si>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</si>
  <si>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</si>
  <si>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</si>
  <si>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</si>
  <si>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</si>
  <si>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</si>
  <si>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</si>
  <si>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</si>
  <si>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</si>
  <si>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</si>
  <si>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</si>
  <si>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</si>
  <si>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</si>
  <si>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</si>
  <si>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</si>
  <si>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</si>
  <si>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</si>
  <si>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</si>
  <si>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</si>
  <si>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</si>
  <si>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</si>
  <si>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</si>
  <si>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</si>
  <si>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</si>
  <si>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</si>
  <si>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</si>
  <si>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</si>
  <si>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</si>
  <si>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</si>
  <si>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</si>
  <si>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</si>
  <si>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</si>
  <si>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</si>
  <si>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</si>
  <si>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</si>
  <si>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</si>
  <si>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</si>
  <si>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</si>
  <si>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</si>
  <si>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</si>
  <si>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</si>
  <si>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</si>
  <si>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</si>
  <si>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</si>
  <si>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</si>
  <si>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</si>
  <si>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</si>
  <si>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</si>
  <si>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</si>
  <si>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</si>
  <si>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</si>
  <si>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</si>
  <si>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</si>
  <si>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</si>
  <si>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</si>
  <si>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</si>
  <si>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</si>
  <si>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</si>
  <si>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</si>
  <si>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</si>
  <si>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</si>
  <si>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</si>
  <si>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</si>
  <si>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</si>
  <si>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</si>
  <si>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</si>
  <si>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</si>
  <si>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</si>
  <si>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</si>
  <si>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</si>
  <si>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</si>
  <si>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</si>
  <si>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</si>
  <si>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</si>
  <si>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</si>
  <si>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</si>
  <si>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</si>
  <si>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</si>
  <si>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</si>
  <si>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</si>
  <si>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</si>
  <si>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</si>
  <si>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</si>
  <si>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</si>
  <si>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</si>
  <si>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</si>
  <si>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</si>
  <si>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</si>
  <si>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</si>
  <si>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</si>
  <si>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</si>
  <si>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</si>
  <si>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</si>
  <si>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</si>
  <si>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</si>
  <si>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</si>
  <si>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</si>
  <si>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</si>
  <si>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</si>
  <si>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</si>
  <si>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</si>
  <si>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</si>
  <si>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</si>
  <si>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</si>
  <si>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</si>
  <si>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</si>
  <si>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</si>
  <si>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</si>
  <si>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</si>
  <si>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</si>
  <si>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</si>
  <si>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</si>
  <si>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</si>
  <si>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</si>
  <si>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</si>
  <si>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</si>
  <si>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</si>
  <si>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</si>
  <si>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</si>
  <si>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</si>
  <si>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</si>
  <si>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</si>
  <si>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</si>
  <si>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</si>
  <si>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</si>
  <si>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</si>
  <si>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</si>
  <si>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</si>
  <si>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</si>
  <si>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</si>
  <si>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</si>
  <si>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</si>
  <si>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</si>
  <si>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</si>
  <si>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</si>
  <si>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</si>
  <si>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</si>
  <si>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</si>
  <si>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</si>
  <si>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</si>
  <si>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</si>
  <si>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</si>
  <si>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</si>
  <si>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</si>
  <si>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</si>
  <si>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</si>
  <si>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</si>
  <si>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</si>
  <si>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</si>
  <si>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</si>
  <si>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</si>
  <si>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</si>
  <si>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</si>
  <si>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</si>
  <si>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</si>
  <si>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</si>
  <si>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</si>
  <si>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</si>
  <si>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</si>
  <si>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</si>
  <si>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</si>
  <si>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</si>
  <si>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</si>
  <si>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</si>
  <si>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</si>
  <si>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</si>
  <si>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</si>
  <si>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</si>
  <si>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</si>
  <si>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</si>
  <si>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</si>
  <si>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</si>
  <si>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</si>
  <si>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</si>
  <si>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</si>
  <si>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</si>
  <si>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</si>
  <si>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</si>
  <si>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</si>
  <si>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</si>
  <si>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</si>
  <si>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</si>
  <si>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</si>
  <si>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</si>
  <si>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</si>
  <si>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</si>
  <si>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</si>
  <si>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</si>
  <si>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</si>
  <si>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</si>
  <si>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</si>
  <si>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</si>
  <si>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</si>
  <si>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</si>
  <si>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</si>
  <si>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</si>
  <si>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</si>
  <si>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</si>
  <si>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</si>
  <si>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</si>
  <si>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</si>
  <si>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</si>
  <si>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</si>
  <si>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</si>
  <si>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</si>
  <si>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</si>
  <si>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</si>
  <si>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</si>
  <si>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</si>
  <si>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</si>
  <si>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</si>
  <si>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</si>
  <si>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</si>
  <si>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</si>
  <si>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</si>
  <si>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</si>
  <si>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</si>
  <si>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</si>
  <si>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</si>
  <si>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</si>
  <si>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</si>
  <si>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</si>
  <si>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</si>
  <si>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</si>
  <si>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</si>
  <si>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</si>
  <si>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</si>
  <si>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</si>
  <si>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</si>
  <si>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</si>
  <si>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</si>
  <si>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</si>
  <si>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</si>
  <si>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</si>
  <si>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</si>
  <si>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</si>
  <si>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</si>
  <si>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</si>
  <si>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</si>
  <si>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</si>
  <si>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</si>
  <si>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</si>
  <si>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</si>
  <si>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</si>
  <si>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</si>
  <si>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</si>
  <si>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</si>
  <si>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</si>
  <si>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</si>
  <si>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</si>
  <si>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</si>
  <si>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</si>
  <si>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</si>
  <si>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</si>
  <si>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</si>
  <si>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</si>
  <si>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</si>
  <si>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</si>
  <si>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</si>
  <si>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</si>
  <si>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</si>
  <si>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</si>
  <si>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</si>
  <si>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</si>
  <si>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</si>
  <si>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</si>
  <si>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</si>
  <si>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</si>
  <si>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</si>
  <si>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</si>
  <si>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</si>
  <si>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</si>
  <si>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</si>
  <si>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</si>
  <si>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</si>
  <si>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</si>
  <si>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</si>
  <si>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</si>
  <si>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</si>
  <si>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</si>
  <si>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</si>
  <si>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</si>
  <si>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</si>
  <si>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</si>
  <si>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</si>
  <si>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</si>
  <si>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</si>
  <si>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</si>
  <si>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</si>
  <si>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</si>
  <si>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</si>
  <si>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</si>
  <si>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</si>
  <si>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</si>
  <si>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</si>
  <si>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</si>
  <si>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</si>
  <si>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</si>
  <si>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</si>
  <si>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</si>
  <si>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</si>
  <si>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</si>
  <si>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</si>
  <si>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</si>
  <si>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</si>
  <si>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</si>
  <si>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</si>
  <si>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</si>
  <si>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</si>
  <si>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</si>
  <si>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</si>
  <si>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</si>
  <si>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</si>
  <si>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</si>
  <si>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</si>
  <si>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</si>
  <si>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</si>
  <si>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</si>
  <si>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</si>
  <si>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</si>
  <si>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</si>
  <si>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</si>
  <si>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</si>
  <si>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</si>
  <si>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</si>
  <si>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</si>
  <si>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</si>
  <si>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</si>
  <si>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</si>
  <si>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</si>
  <si>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</si>
  <si>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</si>
  <si>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</si>
  <si>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</si>
  <si>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</si>
  <si>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</si>
  <si>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</si>
  <si>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</si>
  <si>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</si>
  <si>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</si>
  <si>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</si>
  <si>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</si>
  <si>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</si>
  <si>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</si>
  <si>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</si>
  <si>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</si>
  <si>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</si>
  <si>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</si>
  <si>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</si>
  <si>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</si>
  <si>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</si>
  <si>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</si>
  <si>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</si>
  <si>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</si>
  <si>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</si>
  <si>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</si>
  <si>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</si>
  <si>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</si>
  <si>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</si>
  <si>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</si>
  <si>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</si>
  <si>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</si>
  <si>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</si>
  <si>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</si>
  <si>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</si>
  <si>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</si>
  <si>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</si>
  <si>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</si>
  <si>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</si>
  <si>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</si>
  <si>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</si>
  <si>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</si>
  <si>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</si>
  <si>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</si>
  <si>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</si>
  <si>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</si>
  <si>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</si>
  <si>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</si>
  <si>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</si>
  <si>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</si>
  <si>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</si>
  <si>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</si>
  <si>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</si>
  <si>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</si>
  <si>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</si>
  <si>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</si>
  <si>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</si>
  <si>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</si>
  <si>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</si>
  <si>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</si>
  <si>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</si>
  <si>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</si>
  <si>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</si>
  <si>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</si>
  <si>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</si>
  <si>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</si>
  <si>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</si>
  <si>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</si>
  <si>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</si>
  <si>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</si>
  <si>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</si>
  <si>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</si>
  <si>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</si>
  <si>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</si>
  <si>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</si>
  <si>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</si>
  <si>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</si>
  <si>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</si>
  <si>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</si>
  <si>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</si>
  <si>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</si>
  <si>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</si>
  <si>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</si>
  <si>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</si>
  <si>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</si>
  <si>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</si>
  <si>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</si>
  <si>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</si>
  <si>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</si>
  <si>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</si>
  <si>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</si>
  <si>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</si>
  <si>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</si>
  <si>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</si>
  <si>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</si>
  <si>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</si>
  <si>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</si>
  <si>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</si>
  <si>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</si>
  <si>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</si>
  <si>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</si>
  <si>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</si>
  <si>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</si>
  <si>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</si>
  <si>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</si>
  <si>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</si>
  <si>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</si>
  <si>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</si>
  <si>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</si>
  <si>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</si>
  <si>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</si>
  <si>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</si>
  <si>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</si>
  <si>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</si>
  <si>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</si>
  <si>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</si>
  <si>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</si>
  <si>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</si>
  <si>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</si>
  <si>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</si>
  <si>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</si>
  <si>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</si>
  <si>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</si>
  <si>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</si>
  <si>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</si>
  <si>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</si>
  <si>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</si>
  <si>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</si>
  <si>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</si>
  <si>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</si>
  <si>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</si>
  <si>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</si>
  <si>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</si>
  <si>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</si>
  <si>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</si>
  <si>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</si>
  <si>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</si>
  <si>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</si>
  <si>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</si>
  <si>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</si>
  <si>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</si>
  <si>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</si>
  <si>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</si>
  <si>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</si>
  <si>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</si>
  <si>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</si>
  <si>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</si>
  <si>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</si>
  <si>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</si>
  <si>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</si>
  <si>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</si>
  <si>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</si>
  <si>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</si>
  <si>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</si>
  <si>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</si>
  <si>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</si>
  <si>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</si>
  <si>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</si>
  <si>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</si>
  <si>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</si>
  <si>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</si>
  <si>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</si>
  <si>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</si>
  <si>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</si>
  <si>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</si>
  <si>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</si>
  <si>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</si>
  <si>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</si>
  <si>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</si>
  <si>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</si>
  <si>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</si>
  <si>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</si>
  <si>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</si>
  <si>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</si>
  <si>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</si>
  <si>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</si>
  <si>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</si>
  <si>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</si>
  <si>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</si>
  <si>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</si>
  <si>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</si>
  <si>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</si>
  <si>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</si>
  <si>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</si>
  <si>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</si>
  <si>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</si>
  <si>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</si>
  <si>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</si>
  <si>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</si>
  <si>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</si>
  <si>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</si>
  <si>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</si>
  <si>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</si>
  <si>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</si>
  <si>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</si>
  <si>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</si>
  <si>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</si>
  <si>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</si>
  <si>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</si>
  <si>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</si>
  <si>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</si>
  <si>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</si>
  <si>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</si>
  <si>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</si>
  <si>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</si>
  <si>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</si>
  <si>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</si>
  <si>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</si>
  <si>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</si>
  <si>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</si>
  <si>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</si>
  <si>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</si>
  <si>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</si>
  <si>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</si>
  <si>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</si>
  <si>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</si>
  <si>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</si>
  <si>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</si>
  <si>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</si>
  <si>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</si>
  <si>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</si>
  <si>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</si>
  <si>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</si>
  <si>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</si>
  <si>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</si>
  <si>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</si>
  <si>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</si>
  <si>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</si>
  <si>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</si>
  <si>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</si>
  <si>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</si>
  <si>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</si>
  <si>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</si>
  <si>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</si>
  <si>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</si>
  <si>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</si>
  <si>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</si>
  <si>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</si>
  <si>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</si>
  <si>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</si>
  <si>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</si>
  <si>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</si>
  <si>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</si>
  <si>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</si>
  <si>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</si>
  <si>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</si>
  <si>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</si>
  <si>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</si>
  <si>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</si>
  <si>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</si>
  <si>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</si>
  <si>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</si>
  <si>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</si>
  <si>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</si>
  <si>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</si>
  <si>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</si>
  <si>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</si>
  <si>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</si>
  <si>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</si>
  <si>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</si>
  <si>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</si>
  <si>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</si>
  <si>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</si>
  <si>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</si>
  <si>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</si>
  <si>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</si>
  <si>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</si>
  <si>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</si>
  <si>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</si>
  <si>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</si>
  <si>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</si>
  <si>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</si>
  <si>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</si>
  <si>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</si>
  <si>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</si>
  <si>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</si>
  <si>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</si>
  <si>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</si>
  <si>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</si>
  <si>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</si>
  <si>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</si>
  <si>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</si>
  <si>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</si>
  <si>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</si>
  <si>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</si>
  <si>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</si>
  <si>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</si>
  <si>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</si>
  <si>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</si>
  <si>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</si>
  <si>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</si>
  <si>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</si>
  <si>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</si>
  <si>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</si>
  <si>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</si>
  <si>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</si>
  <si>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</si>
  <si>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</si>
  <si>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</si>
  <si>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</si>
  <si>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</si>
  <si>
    <t>En Servicio</t>
  </si>
  <si>
    <t>335810032</t>
  </si>
  <si>
    <t>335809953</t>
  </si>
  <si>
    <t>335809910</t>
  </si>
  <si>
    <t>335809814</t>
  </si>
  <si>
    <t>335809777</t>
  </si>
  <si>
    <t>335809772</t>
  </si>
  <si>
    <t>335809771</t>
  </si>
  <si>
    <t>335809769</t>
  </si>
  <si>
    <t>335809763</t>
  </si>
  <si>
    <t>335809758</t>
  </si>
  <si>
    <t>335809756</t>
  </si>
  <si>
    <t>335809752</t>
  </si>
  <si>
    <t>335809744</t>
  </si>
  <si>
    <t>335809678</t>
  </si>
  <si>
    <t>335809540</t>
  </si>
  <si>
    <t>Toribio Batista, Junior De Jesus</t>
  </si>
  <si>
    <t>Fernandez Pichardo, Jorge Rafael</t>
  </si>
  <si>
    <t>335810073</t>
  </si>
  <si>
    <t>335810056</t>
  </si>
  <si>
    <t>335810046</t>
  </si>
  <si>
    <t>335809983</t>
  </si>
  <si>
    <t>335809936</t>
  </si>
  <si>
    <t>Closed</t>
  </si>
  <si>
    <t>ENVIO DE GARGA</t>
  </si>
  <si>
    <t>CARGA EXITOSA</t>
  </si>
  <si>
    <t>335810502</t>
  </si>
  <si>
    <t>335810482</t>
  </si>
  <si>
    <t>335810479</t>
  </si>
  <si>
    <t>335810439</t>
  </si>
  <si>
    <t>335810414</t>
  </si>
  <si>
    <t>335810401</t>
  </si>
  <si>
    <t>335810339</t>
  </si>
  <si>
    <t>335810337</t>
  </si>
  <si>
    <t>335810325</t>
  </si>
  <si>
    <t>335810318</t>
  </si>
  <si>
    <t>335810299</t>
  </si>
  <si>
    <t>335810284</t>
  </si>
  <si>
    <t>335810275</t>
  </si>
  <si>
    <t>335810271</t>
  </si>
  <si>
    <t>335810265</t>
  </si>
  <si>
    <t>335810260</t>
  </si>
  <si>
    <t>335810248</t>
  </si>
  <si>
    <t>335810189</t>
  </si>
  <si>
    <t>335810157</t>
  </si>
  <si>
    <t>335810130</t>
  </si>
  <si>
    <t>Hold</t>
  </si>
  <si>
    <t>GAVETA DE DEPOSITO LLENA</t>
  </si>
  <si>
    <t>335810450</t>
  </si>
  <si>
    <t>335810445</t>
  </si>
  <si>
    <t>335810106</t>
  </si>
  <si>
    <t>335810101</t>
  </si>
  <si>
    <t>335810096</t>
  </si>
  <si>
    <t>335810088</t>
  </si>
  <si>
    <t>ENVIO DE CARGA</t>
  </si>
  <si>
    <t>335810604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</si>
  <si>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</si>
  <si>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</si>
  <si>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</si>
  <si>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</si>
  <si>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</si>
  <si>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</si>
  <si>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</si>
  <si>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</si>
  <si>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</si>
  <si>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335810674</t>
  </si>
  <si>
    <t>335810673</t>
  </si>
  <si>
    <t>335810671</t>
  </si>
  <si>
    <t>335810667</t>
  </si>
  <si>
    <t>335810662</t>
  </si>
  <si>
    <t>335810661</t>
  </si>
  <si>
    <t>335810622</t>
  </si>
  <si>
    <t>335810619</t>
  </si>
  <si>
    <t>3./3/2021 18:40</t>
  </si>
  <si>
    <t>335810879</t>
  </si>
  <si>
    <t>335810878</t>
  </si>
  <si>
    <t>335810870</t>
  </si>
  <si>
    <t>335810868</t>
  </si>
  <si>
    <t>335810848</t>
  </si>
  <si>
    <t>335810837</t>
  </si>
  <si>
    <t>335810835</t>
  </si>
  <si>
    <t>335810834</t>
  </si>
  <si>
    <t>335810828</t>
  </si>
  <si>
    <t>335810825</t>
  </si>
  <si>
    <t>335810820</t>
  </si>
  <si>
    <t>335810690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</si>
</sst>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8"/>
      <tableStyleElement type="headerRow" dxfId="307"/>
      <tableStyleElement type="totalRow" dxfId="306"/>
      <tableStyleElement type="firstColumn" dxfId="305"/>
      <tableStyleElement type="lastColumn" dxfId="304"/>
      <tableStyleElement type="firstRowStripe" dxfId="303"/>
      <tableStyleElement type="firstColumnStripe" dxfId="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83" TargetMode="External"/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0"/>
  <sheetViews>
    <sheetView tabSelected="1" zoomScale="80" zoomScaleNormal="80" workbookViewId="0">
      <pane ySplit="4" topLeftCell="A5" activePane="bottomLeft" state="frozen"/>
      <selection pane="bottomLeft" activeCell="P105" sqref="P105:P11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2.14062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335805638</v>
      </c>
      <c r="C5" s="97">
        <v>44253.743148148147</v>
      </c>
      <c r="D5" s="96" t="s">
        <v>2472</v>
      </c>
      <c r="E5" s="106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3">
        <v>335805687</v>
      </c>
      <c r="C6" s="97">
        <v>44253.789583333331</v>
      </c>
      <c r="D6" s="96" t="s">
        <v>2472</v>
      </c>
      <c r="E6" s="106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101" t="s">
        <v>2520</v>
      </c>
      <c r="N6" s="100" t="s">
        <v>2476</v>
      </c>
      <c r="O6" s="96" t="s">
        <v>2477</v>
      </c>
      <c r="P6" s="101"/>
      <c r="Q6" s="131">
        <v>44258.768055555556</v>
      </c>
    </row>
    <row r="7" spans="1:17" ht="18" x14ac:dyDescent="0.25">
      <c r="A7" s="96" t="str">
        <f>VLOOKUP(E7,'LISTADO ATM'!$A$2:$C$900,3,0)</f>
        <v>DISTRITO NACIONAL</v>
      </c>
      <c r="B7" s="113">
        <v>335805697</v>
      </c>
      <c r="C7" s="97">
        <v>44253.820138888892</v>
      </c>
      <c r="D7" s="96" t="s">
        <v>2189</v>
      </c>
      <c r="E7" s="106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131" t="s">
        <v>2520</v>
      </c>
      <c r="N7" s="100" t="s">
        <v>2476</v>
      </c>
      <c r="O7" s="96" t="s">
        <v>2477</v>
      </c>
      <c r="P7" s="101"/>
      <c r="Q7" s="131">
        <v>44258.617986111109</v>
      </c>
    </row>
    <row r="8" spans="1:17" ht="18" x14ac:dyDescent="0.25">
      <c r="A8" s="96" t="str">
        <f>VLOOKUP(E8,'LISTADO ATM'!$A$2:$C$900,3,0)</f>
        <v>DISTRITO NACIONAL</v>
      </c>
      <c r="B8" s="113">
        <v>335805841</v>
      </c>
      <c r="C8" s="97">
        <v>44254.58935185185</v>
      </c>
      <c r="D8" s="96" t="s">
        <v>2189</v>
      </c>
      <c r="E8" s="106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3">
        <v>335805892</v>
      </c>
      <c r="C9" s="97">
        <v>44254.86645833333</v>
      </c>
      <c r="D9" s="96" t="s">
        <v>2472</v>
      </c>
      <c r="E9" s="106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101" t="s">
        <v>2520</v>
      </c>
      <c r="N9" s="100" t="s">
        <v>2476</v>
      </c>
      <c r="O9" s="96" t="s">
        <v>2477</v>
      </c>
      <c r="P9" s="101"/>
      <c r="Q9" s="131">
        <v>44258.762499999997</v>
      </c>
    </row>
    <row r="10" spans="1:17" ht="18" x14ac:dyDescent="0.25">
      <c r="A10" s="96" t="str">
        <f>VLOOKUP(E10,'LISTADO ATM'!$A$2:$C$900,3,0)</f>
        <v>DISTRITO NACIONAL</v>
      </c>
      <c r="B10" s="113">
        <v>335806136</v>
      </c>
      <c r="C10" s="97">
        <v>44256.321099537039</v>
      </c>
      <c r="D10" s="96" t="s">
        <v>2189</v>
      </c>
      <c r="E10" s="106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335806142</v>
      </c>
      <c r="C11" s="97">
        <v>44256.323078703703</v>
      </c>
      <c r="D11" s="96" t="s">
        <v>2189</v>
      </c>
      <c r="E11" s="106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335806150</v>
      </c>
      <c r="C12" s="97">
        <v>44256.32539351852</v>
      </c>
      <c r="D12" s="96" t="s">
        <v>2189</v>
      </c>
      <c r="E12" s="106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335806186</v>
      </c>
      <c r="C13" s="97">
        <v>44256.333252314813</v>
      </c>
      <c r="D13" s="96" t="s">
        <v>2189</v>
      </c>
      <c r="E13" s="106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101" t="s">
        <v>2520</v>
      </c>
      <c r="N13" s="100" t="s">
        <v>2476</v>
      </c>
      <c r="O13" s="96" t="s">
        <v>2478</v>
      </c>
      <c r="P13" s="101"/>
      <c r="Q13" s="131">
        <v>44258.758333333331</v>
      </c>
    </row>
    <row r="14" spans="1:17" ht="18" x14ac:dyDescent="0.25">
      <c r="A14" s="96" t="str">
        <f>VLOOKUP(E14,'LISTADO ATM'!$A$2:$C$900,3,0)</f>
        <v>DISTRITO NACIONAL</v>
      </c>
      <c r="B14" s="113">
        <v>335806206</v>
      </c>
      <c r="C14" s="97">
        <v>44256.336527777778</v>
      </c>
      <c r="D14" s="96" t="s">
        <v>2189</v>
      </c>
      <c r="E14" s="106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101" t="s">
        <v>2520</v>
      </c>
      <c r="N14" s="100" t="s">
        <v>2476</v>
      </c>
      <c r="O14" s="96" t="s">
        <v>2478</v>
      </c>
      <c r="P14" s="101"/>
      <c r="Q14" s="131">
        <v>44258.758333333331</v>
      </c>
    </row>
    <row r="15" spans="1:17" ht="18" x14ac:dyDescent="0.25">
      <c r="A15" s="96" t="str">
        <f>VLOOKUP(E15,'LISTADO ATM'!$A$2:$C$900,3,0)</f>
        <v>DISTRITO NACIONAL</v>
      </c>
      <c r="B15" s="113">
        <v>335807561</v>
      </c>
      <c r="C15" s="97">
        <v>44256.640011574076</v>
      </c>
      <c r="D15" s="96" t="s">
        <v>2189</v>
      </c>
      <c r="E15" s="106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NORTE</v>
      </c>
      <c r="B16" s="113">
        <v>335807795</v>
      </c>
      <c r="C16" s="97">
        <v>44256.7187037037</v>
      </c>
      <c r="D16" s="96" t="s">
        <v>2190</v>
      </c>
      <c r="E16" s="106">
        <v>496</v>
      </c>
      <c r="F16" s="96" t="str">
        <f>VLOOKUP(E16,VIP!$A$2:$O11647,2,0)</f>
        <v>DRBR496</v>
      </c>
      <c r="G16" s="96" t="str">
        <f>VLOOKUP(E16,'LISTADO ATM'!$A$2:$B$899,2,0)</f>
        <v xml:space="preserve">ATM Multicentro La Sirena Bonao </v>
      </c>
      <c r="H16" s="96" t="str">
        <f>VLOOKUP(E16,VIP!$A$2:$O16568,7,FALSE)</f>
        <v>Si</v>
      </c>
      <c r="I16" s="96" t="str">
        <f>VLOOKUP(E16,VIP!$A$2:$O8533,8,FALSE)</f>
        <v>Si</v>
      </c>
      <c r="J16" s="96" t="str">
        <f>VLOOKUP(E16,VIP!$A$2:$O8483,8,FALSE)</f>
        <v>Si</v>
      </c>
      <c r="K16" s="96" t="str">
        <f>VLOOKUP(E16,VIP!$A$2:$O12057,6,0)</f>
        <v>NO</v>
      </c>
      <c r="L16" s="98" t="s">
        <v>2228</v>
      </c>
      <c r="M16" s="99" t="s">
        <v>2469</v>
      </c>
      <c r="N16" s="100" t="s">
        <v>2476</v>
      </c>
      <c r="O16" s="96" t="s">
        <v>2497</v>
      </c>
      <c r="P16" s="101"/>
      <c r="Q16" s="99" t="s">
        <v>2228</v>
      </c>
    </row>
    <row r="17" spans="1:17" ht="18" x14ac:dyDescent="0.25">
      <c r="A17" s="96" t="str">
        <f>VLOOKUP(E17,'LISTADO ATM'!$A$2:$C$900,3,0)</f>
        <v>DISTRITO NACIONAL</v>
      </c>
      <c r="B17" s="113">
        <v>335807923</v>
      </c>
      <c r="C17" s="97">
        <v>44257.024444444447</v>
      </c>
      <c r="D17" s="96" t="s">
        <v>2472</v>
      </c>
      <c r="E17" s="106">
        <v>688</v>
      </c>
      <c r="F17" s="96" t="str">
        <f>VLOOKUP(E17,VIP!$A$2:$O11522,2,0)</f>
        <v>DRBR688</v>
      </c>
      <c r="G17" s="96" t="str">
        <f>VLOOKUP(E17,'LISTADO ATM'!$A$2:$B$899,2,0)</f>
        <v>ATM Innova Centro Ave. Kennedy</v>
      </c>
      <c r="H17" s="96" t="str">
        <f>VLOOKUP(E17,VIP!$A$2:$O16443,7,FALSE)</f>
        <v>Si</v>
      </c>
      <c r="I17" s="96" t="str">
        <f>VLOOKUP(E17,VIP!$A$2:$O8408,8,FALSE)</f>
        <v>Si</v>
      </c>
      <c r="J17" s="96" t="str">
        <f>VLOOKUP(E17,VIP!$A$2:$O8358,8,FALSE)</f>
        <v>Si</v>
      </c>
      <c r="K17" s="96" t="str">
        <f>VLOOKUP(E17,VIP!$A$2:$O11932,6,0)</f>
        <v>NO</v>
      </c>
      <c r="L17" s="98" t="s">
        <v>2462</v>
      </c>
      <c r="M17" s="131" t="s">
        <v>2520</v>
      </c>
      <c r="N17" s="100" t="s">
        <v>2476</v>
      </c>
      <c r="O17" s="96" t="s">
        <v>2477</v>
      </c>
      <c r="P17" s="101"/>
      <c r="Q17" s="131">
        <v>44258.617986111109</v>
      </c>
    </row>
    <row r="18" spans="1:17" ht="18" x14ac:dyDescent="0.25">
      <c r="A18" s="96" t="str">
        <f>VLOOKUP(E18,'LISTADO ATM'!$A$2:$C$900,3,0)</f>
        <v>DISTRITO NACIONAL</v>
      </c>
      <c r="B18" s="113">
        <v>335807929</v>
      </c>
      <c r="C18" s="97">
        <v>44257.049224537041</v>
      </c>
      <c r="D18" s="96" t="s">
        <v>2472</v>
      </c>
      <c r="E18" s="106">
        <v>369</v>
      </c>
      <c r="F18" s="96" t="e">
        <f>VLOOKUP(E18,VIP!$A$2:$O11516,2,0)</f>
        <v>#N/A</v>
      </c>
      <c r="G18" s="96" t="str">
        <f>VLOOKUP(E18,'LISTADO ATM'!$A$2:$B$899,2,0)</f>
        <v>ATM Plaza Lama Aut. Duarte</v>
      </c>
      <c r="H18" s="96" t="e">
        <f>VLOOKUP(E18,VIP!$A$2:$O16437,7,FALSE)</f>
        <v>#N/A</v>
      </c>
      <c r="I18" s="96" t="e">
        <f>VLOOKUP(E18,VIP!$A$2:$O8402,8,FALSE)</f>
        <v>#N/A</v>
      </c>
      <c r="J18" s="96" t="e">
        <f>VLOOKUP(E18,VIP!$A$2:$O8352,8,FALSE)</f>
        <v>#N/A</v>
      </c>
      <c r="K18" s="96" t="e">
        <f>VLOOKUP(E18,VIP!$A$2:$O11926,6,0)</f>
        <v>#N/A</v>
      </c>
      <c r="L18" s="98" t="s">
        <v>2430</v>
      </c>
      <c r="M18" s="131" t="s">
        <v>2520</v>
      </c>
      <c r="N18" s="100" t="s">
        <v>2476</v>
      </c>
      <c r="O18" s="96" t="s">
        <v>2477</v>
      </c>
      <c r="P18" s="101"/>
      <c r="Q18" s="131">
        <v>44258.617986111109</v>
      </c>
    </row>
    <row r="19" spans="1:17" ht="18" x14ac:dyDescent="0.25">
      <c r="A19" s="96" t="str">
        <f>VLOOKUP(E19,'LISTADO ATM'!$A$2:$C$900,3,0)</f>
        <v>DISTRITO NACIONAL</v>
      </c>
      <c r="B19" s="113">
        <v>335807935</v>
      </c>
      <c r="C19" s="97">
        <v>44257.068958333337</v>
      </c>
      <c r="D19" s="96" t="s">
        <v>2472</v>
      </c>
      <c r="E19" s="106">
        <v>671</v>
      </c>
      <c r="F19" s="96" t="str">
        <f>VLOOKUP(E19,VIP!$A$2:$O11510,2,0)</f>
        <v>DRBR671</v>
      </c>
      <c r="G19" s="96" t="str">
        <f>VLOOKUP(E19,'LISTADO ATM'!$A$2:$B$899,2,0)</f>
        <v>ATM Ayuntamiento Sto. Dgo. Norte</v>
      </c>
      <c r="H19" s="96" t="str">
        <f>VLOOKUP(E19,VIP!$A$2:$O16431,7,FALSE)</f>
        <v>Si</v>
      </c>
      <c r="I19" s="96" t="str">
        <f>VLOOKUP(E19,VIP!$A$2:$O8396,8,FALSE)</f>
        <v>Si</v>
      </c>
      <c r="J19" s="96" t="str">
        <f>VLOOKUP(E19,VIP!$A$2:$O8346,8,FALSE)</f>
        <v>Si</v>
      </c>
      <c r="K19" s="96" t="str">
        <f>VLOOKUP(E19,VIP!$A$2:$O11920,6,0)</f>
        <v>NO</v>
      </c>
      <c r="L19" s="98" t="s">
        <v>2430</v>
      </c>
      <c r="M19" s="101" t="s">
        <v>2520</v>
      </c>
      <c r="N19" s="100" t="s">
        <v>2476</v>
      </c>
      <c r="O19" s="96" t="s">
        <v>2477</v>
      </c>
      <c r="P19" s="101"/>
      <c r="Q19" s="131">
        <v>44258.760416666664</v>
      </c>
    </row>
    <row r="20" spans="1:17" ht="18" x14ac:dyDescent="0.25">
      <c r="A20" s="96" t="str">
        <f>VLOOKUP(E20,'LISTADO ATM'!$A$2:$C$900,3,0)</f>
        <v>DISTRITO NACIONAL</v>
      </c>
      <c r="B20" s="113">
        <v>335807938</v>
      </c>
      <c r="C20" s="97">
        <v>44257.072465277779</v>
      </c>
      <c r="D20" s="96" t="s">
        <v>2472</v>
      </c>
      <c r="E20" s="106">
        <v>801</v>
      </c>
      <c r="F20" s="96" t="str">
        <f>VLOOKUP(E20,VIP!$A$2:$O11508,2,0)</f>
        <v>DRBR801</v>
      </c>
      <c r="G20" s="96" t="str">
        <f>VLOOKUP(E20,'LISTADO ATM'!$A$2:$B$899,2,0)</f>
        <v xml:space="preserve">ATM Galería 360 Food Court </v>
      </c>
      <c r="H20" s="96" t="str">
        <f>VLOOKUP(E20,VIP!$A$2:$O16429,7,FALSE)</f>
        <v>Si</v>
      </c>
      <c r="I20" s="96" t="str">
        <f>VLOOKUP(E20,VIP!$A$2:$O8394,8,FALSE)</f>
        <v>Si</v>
      </c>
      <c r="J20" s="96" t="str">
        <f>VLOOKUP(E20,VIP!$A$2:$O8344,8,FALSE)</f>
        <v>Si</v>
      </c>
      <c r="K20" s="96" t="str">
        <f>VLOOKUP(E20,VIP!$A$2:$O11918,6,0)</f>
        <v>SI</v>
      </c>
      <c r="L20" s="98" t="s">
        <v>2462</v>
      </c>
      <c r="M20" s="131" t="s">
        <v>2520</v>
      </c>
      <c r="N20" s="100" t="s">
        <v>2476</v>
      </c>
      <c r="O20" s="96" t="s">
        <v>2477</v>
      </c>
      <c r="P20" s="101"/>
      <c r="Q20" s="131">
        <v>44258.617986111109</v>
      </c>
    </row>
    <row r="21" spans="1:17" ht="18" x14ac:dyDescent="0.25">
      <c r="A21" s="96" t="str">
        <f>VLOOKUP(E21,'LISTADO ATM'!$A$2:$C$900,3,0)</f>
        <v>DISTRITO NACIONAL</v>
      </c>
      <c r="B21" s="113">
        <v>335807940</v>
      </c>
      <c r="C21" s="97">
        <v>44257.081006944441</v>
      </c>
      <c r="D21" s="96" t="s">
        <v>2472</v>
      </c>
      <c r="E21" s="106">
        <v>570</v>
      </c>
      <c r="F21" s="96" t="str">
        <f>VLOOKUP(E21,VIP!$A$2:$O11506,2,0)</f>
        <v>DRBR478</v>
      </c>
      <c r="G21" s="96" t="str">
        <f>VLOOKUP(E21,'LISTADO ATM'!$A$2:$B$899,2,0)</f>
        <v xml:space="preserve">ATM S/M Liverpool Villa Mella </v>
      </c>
      <c r="H21" s="96" t="str">
        <f>VLOOKUP(E21,VIP!$A$2:$O16427,7,FALSE)</f>
        <v>Si</v>
      </c>
      <c r="I21" s="96" t="str">
        <f>VLOOKUP(E21,VIP!$A$2:$O8392,8,FALSE)</f>
        <v>Si</v>
      </c>
      <c r="J21" s="96" t="str">
        <f>VLOOKUP(E21,VIP!$A$2:$O8342,8,FALSE)</f>
        <v>Si</v>
      </c>
      <c r="K21" s="96" t="str">
        <f>VLOOKUP(E21,VIP!$A$2:$O11916,6,0)</f>
        <v>NO</v>
      </c>
      <c r="L21" s="98" t="s">
        <v>2462</v>
      </c>
      <c r="M21" s="131" t="s">
        <v>2520</v>
      </c>
      <c r="N21" s="100" t="s">
        <v>2476</v>
      </c>
      <c r="O21" s="96" t="s">
        <v>2477</v>
      </c>
      <c r="P21" s="101"/>
      <c r="Q21" s="131">
        <v>44258.617986111109</v>
      </c>
    </row>
    <row r="22" spans="1:17" ht="18" x14ac:dyDescent="0.25">
      <c r="A22" s="96" t="str">
        <f>VLOOKUP(E22,'LISTADO ATM'!$A$2:$C$900,3,0)</f>
        <v>DISTRITO NACIONAL</v>
      </c>
      <c r="B22" s="113">
        <v>335807946</v>
      </c>
      <c r="C22" s="97">
        <v>44257.180555555555</v>
      </c>
      <c r="D22" s="96" t="s">
        <v>2472</v>
      </c>
      <c r="E22" s="106">
        <v>696</v>
      </c>
      <c r="F22" s="96" t="str">
        <f>VLOOKUP(E22,VIP!$A$2:$O11684,2,0)</f>
        <v>DRBR696</v>
      </c>
      <c r="G22" s="96" t="str">
        <f>VLOOKUP(E22,'LISTADO ATM'!$A$2:$B$899,2,0)</f>
        <v>ATM Olé Jacobo Majluta</v>
      </c>
      <c r="H22" s="96" t="str">
        <f>VLOOKUP(E22,VIP!$A$2:$O16605,7,FALSE)</f>
        <v>Si</v>
      </c>
      <c r="I22" s="96" t="str">
        <f>VLOOKUP(E22,VIP!$A$2:$O8570,8,FALSE)</f>
        <v>Si</v>
      </c>
      <c r="J22" s="96" t="str">
        <f>VLOOKUP(E22,VIP!$A$2:$O8520,8,FALSE)</f>
        <v>Si</v>
      </c>
      <c r="K22" s="96" t="str">
        <f>VLOOKUP(E22,VIP!$A$2:$O12094,6,0)</f>
        <v>NO</v>
      </c>
      <c r="L22" s="98" t="s">
        <v>2430</v>
      </c>
      <c r="M22" s="101" t="s">
        <v>2520</v>
      </c>
      <c r="N22" s="100" t="s">
        <v>2476</v>
      </c>
      <c r="O22" s="96" t="s">
        <v>2477</v>
      </c>
      <c r="P22" s="101"/>
      <c r="Q22" s="131">
        <v>44258.616666666669</v>
      </c>
    </row>
    <row r="23" spans="1:17" ht="18" x14ac:dyDescent="0.25">
      <c r="A23" s="96" t="str">
        <f>VLOOKUP(E23,'LISTADO ATM'!$A$2:$C$900,3,0)</f>
        <v>ESTE</v>
      </c>
      <c r="B23" s="113">
        <v>335807961</v>
      </c>
      <c r="C23" s="97">
        <v>44257.317777777775</v>
      </c>
      <c r="D23" s="96" t="s">
        <v>2487</v>
      </c>
      <c r="E23" s="106">
        <v>651</v>
      </c>
      <c r="F23" s="96" t="str">
        <f>VLOOKUP(E23,VIP!$A$2:$O11693,2,0)</f>
        <v>DRBR651</v>
      </c>
      <c r="G23" s="96" t="str">
        <f>VLOOKUP(E23,'LISTADO ATM'!$A$2:$B$899,2,0)</f>
        <v>ATM Eco Petroleo Romana</v>
      </c>
      <c r="H23" s="96" t="str">
        <f>VLOOKUP(E23,VIP!$A$2:$O16614,7,FALSE)</f>
        <v>Si</v>
      </c>
      <c r="I23" s="96" t="str">
        <f>VLOOKUP(E23,VIP!$A$2:$O8579,8,FALSE)</f>
        <v>Si</v>
      </c>
      <c r="J23" s="96" t="str">
        <f>VLOOKUP(E23,VIP!$A$2:$O8529,8,FALSE)</f>
        <v>Si</v>
      </c>
      <c r="K23" s="96" t="str">
        <f>VLOOKUP(E23,VIP!$A$2:$O12103,6,0)</f>
        <v>NO</v>
      </c>
      <c r="L23" s="98" t="s">
        <v>2430</v>
      </c>
      <c r="M23" s="131" t="s">
        <v>2520</v>
      </c>
      <c r="N23" s="100" t="s">
        <v>2476</v>
      </c>
      <c r="O23" s="96" t="s">
        <v>2490</v>
      </c>
      <c r="P23" s="101"/>
      <c r="Q23" s="131">
        <v>44258.617986111109</v>
      </c>
    </row>
    <row r="24" spans="1:17" ht="18" x14ac:dyDescent="0.25">
      <c r="A24" s="96" t="str">
        <f>VLOOKUP(E24,'LISTADO ATM'!$A$2:$C$900,3,0)</f>
        <v>DISTRITO NACIONAL</v>
      </c>
      <c r="B24" s="113">
        <v>335807969</v>
      </c>
      <c r="C24" s="97">
        <v>44257.320868055554</v>
      </c>
      <c r="D24" s="96" t="s">
        <v>2189</v>
      </c>
      <c r="E24" s="106">
        <v>955</v>
      </c>
      <c r="F24" s="96" t="str">
        <f>VLOOKUP(E24,VIP!$A$2:$O11691,2,0)</f>
        <v>DRBR955</v>
      </c>
      <c r="G24" s="96" t="str">
        <f>VLOOKUP(E24,'LISTADO ATM'!$A$2:$B$899,2,0)</f>
        <v xml:space="preserve">ATM Oficina Americana Independencia II </v>
      </c>
      <c r="H24" s="96" t="str">
        <f>VLOOKUP(E24,VIP!$A$2:$O16612,7,FALSE)</f>
        <v>Si</v>
      </c>
      <c r="I24" s="96" t="str">
        <f>VLOOKUP(E24,VIP!$A$2:$O8577,8,FALSE)</f>
        <v>Si</v>
      </c>
      <c r="J24" s="96" t="str">
        <f>VLOOKUP(E24,VIP!$A$2:$O8527,8,FALSE)</f>
        <v>Si</v>
      </c>
      <c r="K24" s="96" t="str">
        <f>VLOOKUP(E24,VIP!$A$2:$O12101,6,0)</f>
        <v>NO</v>
      </c>
      <c r="L24" s="98" t="s">
        <v>2228</v>
      </c>
      <c r="M24" s="131" t="s">
        <v>2520</v>
      </c>
      <c r="N24" s="100" t="s">
        <v>2476</v>
      </c>
      <c r="O24" s="96" t="s">
        <v>2478</v>
      </c>
      <c r="P24" s="101"/>
      <c r="Q24" s="131">
        <v>44258.436516203707</v>
      </c>
    </row>
    <row r="25" spans="1:17" ht="18" x14ac:dyDescent="0.25">
      <c r="A25" s="96" t="str">
        <f>VLOOKUP(E25,'LISTADO ATM'!$A$2:$C$900,3,0)</f>
        <v>DISTRITO NACIONAL</v>
      </c>
      <c r="B25" s="113">
        <v>335808271</v>
      </c>
      <c r="C25" s="97">
        <v>44257.382280092592</v>
      </c>
      <c r="D25" s="96" t="s">
        <v>2472</v>
      </c>
      <c r="E25" s="106">
        <v>422</v>
      </c>
      <c r="F25" s="96" t="str">
        <f>VLOOKUP(E25,VIP!$A$2:$O11700,2,0)</f>
        <v>DRBR422</v>
      </c>
      <c r="G25" s="96" t="str">
        <f>VLOOKUP(E25,'LISTADO ATM'!$A$2:$B$899,2,0)</f>
        <v xml:space="preserve">ATM Olé Manoguayabo </v>
      </c>
      <c r="H25" s="96" t="str">
        <f>VLOOKUP(E25,VIP!$A$2:$O16621,7,FALSE)</f>
        <v>Si</v>
      </c>
      <c r="I25" s="96" t="str">
        <f>VLOOKUP(E25,VIP!$A$2:$O8586,8,FALSE)</f>
        <v>Si</v>
      </c>
      <c r="J25" s="96" t="str">
        <f>VLOOKUP(E25,VIP!$A$2:$O8536,8,FALSE)</f>
        <v>Si</v>
      </c>
      <c r="K25" s="96" t="str">
        <f>VLOOKUP(E25,VIP!$A$2:$O12110,6,0)</f>
        <v>NO</v>
      </c>
      <c r="L25" s="98" t="s">
        <v>2430</v>
      </c>
      <c r="M25" s="131" t="s">
        <v>2520</v>
      </c>
      <c r="N25" s="100" t="s">
        <v>2476</v>
      </c>
      <c r="O25" s="96" t="s">
        <v>2477</v>
      </c>
      <c r="P25" s="101"/>
      <c r="Q25" s="131">
        <v>44258.617986111109</v>
      </c>
    </row>
    <row r="26" spans="1:17" ht="18" x14ac:dyDescent="0.25">
      <c r="A26" s="96" t="str">
        <f>VLOOKUP(E26,'LISTADO ATM'!$A$2:$C$900,3,0)</f>
        <v>NORTE</v>
      </c>
      <c r="B26" s="113">
        <v>335808315</v>
      </c>
      <c r="C26" s="97">
        <v>44257.39334490741</v>
      </c>
      <c r="D26" s="96" t="s">
        <v>2500</v>
      </c>
      <c r="E26" s="106">
        <v>463</v>
      </c>
      <c r="F26" s="96" t="str">
        <f>VLOOKUP(E26,VIP!$A$2:$O11699,2,0)</f>
        <v>DRBR463</v>
      </c>
      <c r="G26" s="96" t="str">
        <f>VLOOKUP(E26,'LISTADO ATM'!$A$2:$B$899,2,0)</f>
        <v xml:space="preserve">ATM La Sirena El Embrujo </v>
      </c>
      <c r="H26" s="96" t="str">
        <f>VLOOKUP(E26,VIP!$A$2:$O16620,7,FALSE)</f>
        <v>Si</v>
      </c>
      <c r="I26" s="96" t="str">
        <f>VLOOKUP(E26,VIP!$A$2:$O8585,8,FALSE)</f>
        <v>Si</v>
      </c>
      <c r="J26" s="96" t="str">
        <f>VLOOKUP(E26,VIP!$A$2:$O8535,8,FALSE)</f>
        <v>Si</v>
      </c>
      <c r="K26" s="96" t="str">
        <f>VLOOKUP(E26,VIP!$A$2:$O12109,6,0)</f>
        <v>NO</v>
      </c>
      <c r="L26" s="98" t="s">
        <v>2462</v>
      </c>
      <c r="M26" s="131" t="s">
        <v>2520</v>
      </c>
      <c r="N26" s="100" t="s">
        <v>2476</v>
      </c>
      <c r="O26" s="96" t="s">
        <v>2501</v>
      </c>
      <c r="P26" s="101"/>
      <c r="Q26" s="131">
        <v>44258.617986111109</v>
      </c>
    </row>
    <row r="27" spans="1:17" ht="18" x14ac:dyDescent="0.25">
      <c r="A27" s="96" t="str">
        <f>VLOOKUP(E27,'LISTADO ATM'!$A$2:$C$900,3,0)</f>
        <v>NORTE</v>
      </c>
      <c r="B27" s="113">
        <v>335808345</v>
      </c>
      <c r="C27" s="97">
        <v>44257.399861111109</v>
      </c>
      <c r="D27" s="96" t="s">
        <v>2487</v>
      </c>
      <c r="E27" s="106">
        <v>283</v>
      </c>
      <c r="F27" s="96" t="str">
        <f>VLOOKUP(E27,VIP!$A$2:$O11695,2,0)</f>
        <v>DRBR283</v>
      </c>
      <c r="G27" s="96" t="str">
        <f>VLOOKUP(E27,'LISTADO ATM'!$A$2:$B$899,2,0)</f>
        <v xml:space="preserve">ATM Oficina Nibaje </v>
      </c>
      <c r="H27" s="96" t="str">
        <f>VLOOKUP(E27,VIP!$A$2:$O16616,7,FALSE)</f>
        <v>Si</v>
      </c>
      <c r="I27" s="96" t="str">
        <f>VLOOKUP(E27,VIP!$A$2:$O8581,8,FALSE)</f>
        <v>Si</v>
      </c>
      <c r="J27" s="96" t="str">
        <f>VLOOKUP(E27,VIP!$A$2:$O8531,8,FALSE)</f>
        <v>Si</v>
      </c>
      <c r="K27" s="96" t="str">
        <f>VLOOKUP(E27,VIP!$A$2:$O12105,6,0)</f>
        <v>NO</v>
      </c>
      <c r="L27" s="98" t="s">
        <v>2430</v>
      </c>
      <c r="M27" s="131" t="s">
        <v>2520</v>
      </c>
      <c r="N27" s="100" t="s">
        <v>2476</v>
      </c>
      <c r="O27" s="96" t="s">
        <v>2490</v>
      </c>
      <c r="P27" s="101"/>
      <c r="Q27" s="131">
        <v>44258.617986111109</v>
      </c>
    </row>
    <row r="28" spans="1:17" ht="18" x14ac:dyDescent="0.25">
      <c r="A28" s="96" t="str">
        <f>VLOOKUP(E28,'LISTADO ATM'!$A$2:$C$900,3,0)</f>
        <v>DISTRITO NACIONAL</v>
      </c>
      <c r="B28" s="113">
        <v>335808364</v>
      </c>
      <c r="C28" s="97">
        <v>44257.403807870367</v>
      </c>
      <c r="D28" s="96" t="s">
        <v>2189</v>
      </c>
      <c r="E28" s="106">
        <v>113</v>
      </c>
      <c r="F28" s="96" t="str">
        <f>VLOOKUP(E28,VIP!$A$2:$O11693,2,0)</f>
        <v>DRBR113</v>
      </c>
      <c r="G28" s="96" t="str">
        <f>VLOOKUP(E28,'LISTADO ATM'!$A$2:$B$899,2,0)</f>
        <v xml:space="preserve">ATM Autoservicio Atalaya del Mar </v>
      </c>
      <c r="H28" s="96" t="str">
        <f>VLOOKUP(E28,VIP!$A$2:$O16614,7,FALSE)</f>
        <v>Si</v>
      </c>
      <c r="I28" s="96" t="str">
        <f>VLOOKUP(E28,VIP!$A$2:$O8579,8,FALSE)</f>
        <v>No</v>
      </c>
      <c r="J28" s="96" t="str">
        <f>VLOOKUP(E28,VIP!$A$2:$O8529,8,FALSE)</f>
        <v>No</v>
      </c>
      <c r="K28" s="96" t="str">
        <f>VLOOKUP(E28,VIP!$A$2:$O12103,6,0)</f>
        <v>NO</v>
      </c>
      <c r="L28" s="98" t="s">
        <v>2228</v>
      </c>
      <c r="M28" s="131" t="s">
        <v>2520</v>
      </c>
      <c r="N28" s="100" t="s">
        <v>2476</v>
      </c>
      <c r="O28" s="96" t="s">
        <v>2478</v>
      </c>
      <c r="P28" s="101"/>
      <c r="Q28" s="131">
        <v>44258.617986111109</v>
      </c>
    </row>
    <row r="29" spans="1:17" ht="18" x14ac:dyDescent="0.25">
      <c r="A29" s="96" t="str">
        <f>VLOOKUP(E29,'LISTADO ATM'!$A$2:$C$900,3,0)</f>
        <v>DISTRITO NACIONAL</v>
      </c>
      <c r="B29" s="113">
        <v>335808379</v>
      </c>
      <c r="C29" s="97">
        <v>44257.408206018517</v>
      </c>
      <c r="D29" s="96" t="s">
        <v>2472</v>
      </c>
      <c r="E29" s="106">
        <v>212</v>
      </c>
      <c r="F29" s="96" t="str">
        <f>VLOOKUP(E29,VIP!$A$2:$O11689,2,0)</f>
        <v>DRBR212</v>
      </c>
      <c r="G29" s="96" t="str">
        <f>VLOOKUP(E29,'LISTADO ATM'!$A$2:$B$899,2,0)</f>
        <v>ATM Universidad Nacional Evangélica (Santo Domingo)</v>
      </c>
      <c r="H29" s="96" t="str">
        <f>VLOOKUP(E29,VIP!$A$2:$O16610,7,FALSE)</f>
        <v>Si</v>
      </c>
      <c r="I29" s="96" t="str">
        <f>VLOOKUP(E29,VIP!$A$2:$O8575,8,FALSE)</f>
        <v>No</v>
      </c>
      <c r="J29" s="96" t="str">
        <f>VLOOKUP(E29,VIP!$A$2:$O8525,8,FALSE)</f>
        <v>No</v>
      </c>
      <c r="K29" s="96" t="str">
        <f>VLOOKUP(E29,VIP!$A$2:$O12099,6,0)</f>
        <v>NO</v>
      </c>
      <c r="L29" s="98" t="s">
        <v>2430</v>
      </c>
      <c r="M29" s="131" t="s">
        <v>2520</v>
      </c>
      <c r="N29" s="100" t="s">
        <v>2476</v>
      </c>
      <c r="O29" s="96" t="s">
        <v>2477</v>
      </c>
      <c r="P29" s="101"/>
      <c r="Q29" s="131">
        <v>44258.617986111109</v>
      </c>
    </row>
    <row r="30" spans="1:17" ht="18" x14ac:dyDescent="0.25">
      <c r="A30" s="96" t="str">
        <f>VLOOKUP(E30,'LISTADO ATM'!$A$2:$C$900,3,0)</f>
        <v>DISTRITO NACIONAL</v>
      </c>
      <c r="B30" s="113">
        <v>335808650</v>
      </c>
      <c r="C30" s="97">
        <v>44257.46770833333</v>
      </c>
      <c r="D30" s="96" t="s">
        <v>2189</v>
      </c>
      <c r="E30" s="106">
        <v>494</v>
      </c>
      <c r="F30" s="96" t="str">
        <f>VLOOKUP(E30,VIP!$A$2:$O11503,2,0)</f>
        <v>DRBR494</v>
      </c>
      <c r="G30" s="96" t="str">
        <f>VLOOKUP(E30,'LISTADO ATM'!$A$2:$B$899,2,0)</f>
        <v xml:space="preserve">ATM Oficina Blue Mall </v>
      </c>
      <c r="H30" s="96" t="str">
        <f>VLOOKUP(E30,VIP!$A$2:$O16424,7,FALSE)</f>
        <v>Si</v>
      </c>
      <c r="I30" s="96" t="str">
        <f>VLOOKUP(E30,VIP!$A$2:$O8389,8,FALSE)</f>
        <v>Si</v>
      </c>
      <c r="J30" s="96" t="str">
        <f>VLOOKUP(E30,VIP!$A$2:$O8339,8,FALSE)</f>
        <v>Si</v>
      </c>
      <c r="K30" s="96" t="str">
        <f>VLOOKUP(E30,VIP!$A$2:$O11913,6,0)</f>
        <v>SI</v>
      </c>
      <c r="L30" s="98" t="s">
        <v>2506</v>
      </c>
      <c r="M30" s="131" t="s">
        <v>2520</v>
      </c>
      <c r="N30" s="100" t="s">
        <v>2476</v>
      </c>
      <c r="O30" s="96" t="s">
        <v>2478</v>
      </c>
      <c r="P30" s="101"/>
      <c r="Q30" s="131">
        <v>44258.617986111109</v>
      </c>
    </row>
    <row r="31" spans="1:17" ht="18" x14ac:dyDescent="0.25">
      <c r="A31" s="96" t="str">
        <f>VLOOKUP(E31,'LISTADO ATM'!$A$2:$C$900,3,0)</f>
        <v>DISTRITO NACIONAL</v>
      </c>
      <c r="B31" s="113">
        <v>335808851</v>
      </c>
      <c r="C31" s="97">
        <v>44257.533738425926</v>
      </c>
      <c r="D31" s="96" t="s">
        <v>2189</v>
      </c>
      <c r="E31" s="106">
        <v>461</v>
      </c>
      <c r="F31" s="96" t="str">
        <f>VLOOKUP(E31,VIP!$A$2:$O11509,2,0)</f>
        <v>DRBR461</v>
      </c>
      <c r="G31" s="96" t="str">
        <f>VLOOKUP(E31,'LISTADO ATM'!$A$2:$B$899,2,0)</f>
        <v xml:space="preserve">ATM Autobanco Sarasota I </v>
      </c>
      <c r="H31" s="96" t="str">
        <f>VLOOKUP(E31,VIP!$A$2:$O16430,7,FALSE)</f>
        <v>Si</v>
      </c>
      <c r="I31" s="96" t="str">
        <f>VLOOKUP(E31,VIP!$A$2:$O8395,8,FALSE)</f>
        <v>Si</v>
      </c>
      <c r="J31" s="96" t="str">
        <f>VLOOKUP(E31,VIP!$A$2:$O8345,8,FALSE)</f>
        <v>Si</v>
      </c>
      <c r="K31" s="96" t="str">
        <f>VLOOKUP(E31,VIP!$A$2:$O11919,6,0)</f>
        <v>SI</v>
      </c>
      <c r="L31" s="98" t="s">
        <v>2496</v>
      </c>
      <c r="M31" s="131" t="s">
        <v>2520</v>
      </c>
      <c r="N31" s="100" t="s">
        <v>2476</v>
      </c>
      <c r="O31" s="96" t="s">
        <v>2478</v>
      </c>
      <c r="P31" s="101"/>
      <c r="Q31" s="131">
        <v>44258.436516203707</v>
      </c>
    </row>
    <row r="32" spans="1:17" ht="18" x14ac:dyDescent="0.25">
      <c r="A32" s="96" t="str">
        <f>VLOOKUP(E32,'LISTADO ATM'!$A$2:$C$900,3,0)</f>
        <v>DISTRITO NACIONAL</v>
      </c>
      <c r="B32" s="113">
        <v>335808861</v>
      </c>
      <c r="C32" s="97">
        <v>44257.537245370368</v>
      </c>
      <c r="D32" s="96" t="s">
        <v>2487</v>
      </c>
      <c r="E32" s="106">
        <v>24</v>
      </c>
      <c r="F32" s="96" t="str">
        <f>VLOOKUP(E32,VIP!$A$2:$O11512,2,0)</f>
        <v>DRBR024</v>
      </c>
      <c r="G32" s="96" t="str">
        <f>VLOOKUP(E32,'LISTADO ATM'!$A$2:$B$899,2,0)</f>
        <v xml:space="preserve">ATM Oficina Eusebio Manzueta </v>
      </c>
      <c r="H32" s="96" t="str">
        <f>VLOOKUP(E32,VIP!$A$2:$O16433,7,FALSE)</f>
        <v>No</v>
      </c>
      <c r="I32" s="96" t="str">
        <f>VLOOKUP(E32,VIP!$A$2:$O8398,8,FALSE)</f>
        <v>No</v>
      </c>
      <c r="J32" s="96" t="str">
        <f>VLOOKUP(E32,VIP!$A$2:$O8348,8,FALSE)</f>
        <v>No</v>
      </c>
      <c r="K32" s="96" t="str">
        <f>VLOOKUP(E32,VIP!$A$2:$O11922,6,0)</f>
        <v>NO</v>
      </c>
      <c r="L32" s="98" t="s">
        <v>2430</v>
      </c>
      <c r="M32" s="131" t="s">
        <v>2520</v>
      </c>
      <c r="N32" s="100" t="s">
        <v>2476</v>
      </c>
      <c r="O32" s="96" t="s">
        <v>2490</v>
      </c>
      <c r="P32" s="101"/>
      <c r="Q32" s="131">
        <v>44258.617986111109</v>
      </c>
    </row>
    <row r="33" spans="1:17" ht="18" x14ac:dyDescent="0.25">
      <c r="A33" s="96" t="str">
        <f>VLOOKUP(E33,'LISTADO ATM'!$A$2:$C$900,3,0)</f>
        <v>DISTRITO NACIONAL</v>
      </c>
      <c r="B33" s="113">
        <v>335808885</v>
      </c>
      <c r="C33" s="97">
        <v>44257.555451388886</v>
      </c>
      <c r="D33" s="96" t="s">
        <v>2472</v>
      </c>
      <c r="E33" s="106">
        <v>494</v>
      </c>
      <c r="F33" s="96" t="str">
        <f>VLOOKUP(E33,VIP!$A$2:$O11514,2,0)</f>
        <v>DRBR494</v>
      </c>
      <c r="G33" s="96" t="str">
        <f>VLOOKUP(E33,'LISTADO ATM'!$A$2:$B$899,2,0)</f>
        <v xml:space="preserve">ATM Oficina Blue Mall </v>
      </c>
      <c r="H33" s="96" t="str">
        <f>VLOOKUP(E33,VIP!$A$2:$O16435,7,FALSE)</f>
        <v>Si</v>
      </c>
      <c r="I33" s="96" t="str">
        <f>VLOOKUP(E33,VIP!$A$2:$O8400,8,FALSE)</f>
        <v>Si</v>
      </c>
      <c r="J33" s="96" t="str">
        <f>VLOOKUP(E33,VIP!$A$2:$O8350,8,FALSE)</f>
        <v>Si</v>
      </c>
      <c r="K33" s="96" t="str">
        <f>VLOOKUP(E33,VIP!$A$2:$O11924,6,0)</f>
        <v>SI</v>
      </c>
      <c r="L33" s="98" t="s">
        <v>2430</v>
      </c>
      <c r="M33" s="101" t="s">
        <v>2520</v>
      </c>
      <c r="N33" s="100" t="s">
        <v>2476</v>
      </c>
      <c r="O33" s="96" t="s">
        <v>2477</v>
      </c>
      <c r="P33" s="101"/>
      <c r="Q33" s="131">
        <v>44258.76458333333</v>
      </c>
    </row>
    <row r="34" spans="1:17" ht="18" x14ac:dyDescent="0.25">
      <c r="A34" s="96" t="str">
        <f>VLOOKUP(E34,'LISTADO ATM'!$A$2:$C$900,3,0)</f>
        <v>DISTRITO NACIONAL</v>
      </c>
      <c r="B34" s="113">
        <v>335808894</v>
      </c>
      <c r="C34" s="97">
        <v>44257.560763888891</v>
      </c>
      <c r="D34" s="96" t="s">
        <v>2472</v>
      </c>
      <c r="E34" s="106">
        <v>629</v>
      </c>
      <c r="F34" s="96" t="str">
        <f>VLOOKUP(E34,VIP!$A$2:$O11517,2,0)</f>
        <v>DRBR24M</v>
      </c>
      <c r="G34" s="96" t="str">
        <f>VLOOKUP(E34,'LISTADO ATM'!$A$2:$B$899,2,0)</f>
        <v xml:space="preserve">ATM Oficina Americana Independencia I </v>
      </c>
      <c r="H34" s="96" t="str">
        <f>VLOOKUP(E34,VIP!$A$2:$O16438,7,FALSE)</f>
        <v>Si</v>
      </c>
      <c r="I34" s="96" t="str">
        <f>VLOOKUP(E34,VIP!$A$2:$O8403,8,FALSE)</f>
        <v>Si</v>
      </c>
      <c r="J34" s="96" t="str">
        <f>VLOOKUP(E34,VIP!$A$2:$O8353,8,FALSE)</f>
        <v>Si</v>
      </c>
      <c r="K34" s="96" t="str">
        <f>VLOOKUP(E34,VIP!$A$2:$O11927,6,0)</f>
        <v>SI</v>
      </c>
      <c r="L34" s="98" t="s">
        <v>2430</v>
      </c>
      <c r="M34" s="131" t="s">
        <v>2520</v>
      </c>
      <c r="N34" s="100" t="s">
        <v>2476</v>
      </c>
      <c r="O34" s="96" t="s">
        <v>2477</v>
      </c>
      <c r="P34" s="101"/>
      <c r="Q34" s="131">
        <v>44258.617986111109</v>
      </c>
    </row>
    <row r="35" spans="1:17" ht="18" x14ac:dyDescent="0.25">
      <c r="A35" s="96" t="str">
        <f>VLOOKUP(E35,'LISTADO ATM'!$A$2:$C$900,3,0)</f>
        <v>DISTRITO NACIONAL</v>
      </c>
      <c r="B35" s="113">
        <v>335808901</v>
      </c>
      <c r="C35" s="97">
        <v>44257.562071759261</v>
      </c>
      <c r="D35" s="96" t="s">
        <v>2472</v>
      </c>
      <c r="E35" s="106">
        <v>887</v>
      </c>
      <c r="F35" s="96" t="str">
        <f>VLOOKUP(E35,VIP!$A$2:$O11518,2,0)</f>
        <v>DRBR887</v>
      </c>
      <c r="G35" s="96" t="str">
        <f>VLOOKUP(E35,'LISTADO ATM'!$A$2:$B$899,2,0)</f>
        <v>ATM S/M Bravo Los Proceres</v>
      </c>
      <c r="H35" s="96" t="str">
        <f>VLOOKUP(E35,VIP!$A$2:$O16439,7,FALSE)</f>
        <v>Si</v>
      </c>
      <c r="I35" s="96" t="str">
        <f>VLOOKUP(E35,VIP!$A$2:$O8404,8,FALSE)</f>
        <v>Si</v>
      </c>
      <c r="J35" s="96" t="str">
        <f>VLOOKUP(E35,VIP!$A$2:$O8354,8,FALSE)</f>
        <v>Si</v>
      </c>
      <c r="K35" s="96" t="str">
        <f>VLOOKUP(E35,VIP!$A$2:$O11928,6,0)</f>
        <v>NO</v>
      </c>
      <c r="L35" s="98" t="s">
        <v>2430</v>
      </c>
      <c r="M35" s="131" t="s">
        <v>2520</v>
      </c>
      <c r="N35" s="100" t="s">
        <v>2476</v>
      </c>
      <c r="O35" s="96" t="s">
        <v>2477</v>
      </c>
      <c r="P35" s="101"/>
      <c r="Q35" s="131">
        <v>44258.617986111109</v>
      </c>
    </row>
    <row r="36" spans="1:17" ht="18" x14ac:dyDescent="0.25">
      <c r="A36" s="96" t="str">
        <f>VLOOKUP(E36,'LISTADO ATM'!$A$2:$C$900,3,0)</f>
        <v>NORTE</v>
      </c>
      <c r="B36" s="113">
        <v>335808904</v>
      </c>
      <c r="C36" s="97">
        <v>44257.563032407408</v>
      </c>
      <c r="D36" s="96" t="s">
        <v>2487</v>
      </c>
      <c r="E36" s="106">
        <v>749</v>
      </c>
      <c r="F36" s="96" t="str">
        <f>VLOOKUP(E36,VIP!$A$2:$O11519,2,0)</f>
        <v>DRBR251</v>
      </c>
      <c r="G36" s="96" t="str">
        <f>VLOOKUP(E36,'LISTADO ATM'!$A$2:$B$899,2,0)</f>
        <v xml:space="preserve">ATM Oficina Yaque </v>
      </c>
      <c r="H36" s="96" t="str">
        <f>VLOOKUP(E36,VIP!$A$2:$O16440,7,FALSE)</f>
        <v>Si</v>
      </c>
      <c r="I36" s="96" t="str">
        <f>VLOOKUP(E36,VIP!$A$2:$O8405,8,FALSE)</f>
        <v>Si</v>
      </c>
      <c r="J36" s="96" t="str">
        <f>VLOOKUP(E36,VIP!$A$2:$O8355,8,FALSE)</f>
        <v>Si</v>
      </c>
      <c r="K36" s="96" t="str">
        <f>VLOOKUP(E36,VIP!$A$2:$O11929,6,0)</f>
        <v>NO</v>
      </c>
      <c r="L36" s="98" t="s">
        <v>2462</v>
      </c>
      <c r="M36" s="131" t="s">
        <v>2520</v>
      </c>
      <c r="N36" s="100" t="s">
        <v>2476</v>
      </c>
      <c r="O36" s="96" t="s">
        <v>2490</v>
      </c>
      <c r="P36" s="101"/>
      <c r="Q36" s="131">
        <v>44258.617986111109</v>
      </c>
    </row>
    <row r="37" spans="1:17" ht="18" x14ac:dyDescent="0.25">
      <c r="A37" s="96" t="str">
        <f>VLOOKUP(E37,'LISTADO ATM'!$A$2:$C$900,3,0)</f>
        <v>DISTRITO NACIONAL</v>
      </c>
      <c r="B37" s="113">
        <v>335808918</v>
      </c>
      <c r="C37" s="97">
        <v>44257.574618055558</v>
      </c>
      <c r="D37" s="96" t="s">
        <v>2189</v>
      </c>
      <c r="E37" s="106">
        <v>240</v>
      </c>
      <c r="F37" s="96" t="str">
        <f>VLOOKUP(E37,VIP!$A$2:$O11521,2,0)</f>
        <v>DRBR24D</v>
      </c>
      <c r="G37" s="96" t="str">
        <f>VLOOKUP(E37,'LISTADO ATM'!$A$2:$B$899,2,0)</f>
        <v xml:space="preserve">ATM Oficina Carrefour I </v>
      </c>
      <c r="H37" s="96" t="str">
        <f>VLOOKUP(E37,VIP!$A$2:$O16442,7,FALSE)</f>
        <v>Si</v>
      </c>
      <c r="I37" s="96" t="str">
        <f>VLOOKUP(E37,VIP!$A$2:$O8407,8,FALSE)</f>
        <v>Si</v>
      </c>
      <c r="J37" s="96" t="str">
        <f>VLOOKUP(E37,VIP!$A$2:$O8357,8,FALSE)</f>
        <v>Si</v>
      </c>
      <c r="K37" s="96" t="str">
        <f>VLOOKUP(E37,VIP!$A$2:$O11931,6,0)</f>
        <v>SI</v>
      </c>
      <c r="L37" s="98" t="s">
        <v>2228</v>
      </c>
      <c r="M37" s="99" t="s">
        <v>2469</v>
      </c>
      <c r="N37" s="100" t="s">
        <v>2476</v>
      </c>
      <c r="O37" s="96" t="s">
        <v>2478</v>
      </c>
      <c r="P37" s="101"/>
      <c r="Q37" s="99" t="s">
        <v>2228</v>
      </c>
    </row>
    <row r="38" spans="1:17" ht="18" x14ac:dyDescent="0.25">
      <c r="A38" s="96" t="str">
        <f>VLOOKUP(E38,'LISTADO ATM'!$A$2:$C$900,3,0)</f>
        <v>NORTE</v>
      </c>
      <c r="B38" s="113">
        <v>335808922</v>
      </c>
      <c r="C38" s="97">
        <v>44257.576909722222</v>
      </c>
      <c r="D38" s="96" t="s">
        <v>2190</v>
      </c>
      <c r="E38" s="106">
        <v>257</v>
      </c>
      <c r="F38" s="96" t="str">
        <f>VLOOKUP(E38,VIP!$A$2:$O11523,2,0)</f>
        <v>DRBR257</v>
      </c>
      <c r="G38" s="96" t="str">
        <f>VLOOKUP(E38,'LISTADO ATM'!$A$2:$B$899,2,0)</f>
        <v xml:space="preserve">ATM S/M Pola (Santiago) </v>
      </c>
      <c r="H38" s="96" t="str">
        <f>VLOOKUP(E38,VIP!$A$2:$O16444,7,FALSE)</f>
        <v>Si</v>
      </c>
      <c r="I38" s="96" t="str">
        <f>VLOOKUP(E38,VIP!$A$2:$O8409,8,FALSE)</f>
        <v>Si</v>
      </c>
      <c r="J38" s="96" t="str">
        <f>VLOOKUP(E38,VIP!$A$2:$O8359,8,FALSE)</f>
        <v>Si</v>
      </c>
      <c r="K38" s="96" t="str">
        <f>VLOOKUP(E38,VIP!$A$2:$O11933,6,0)</f>
        <v>NO</v>
      </c>
      <c r="L38" s="98" t="s">
        <v>2228</v>
      </c>
      <c r="M38" s="131" t="s">
        <v>2520</v>
      </c>
      <c r="N38" s="100" t="s">
        <v>2476</v>
      </c>
      <c r="O38" s="96" t="s">
        <v>2497</v>
      </c>
      <c r="P38" s="101"/>
      <c r="Q38" s="131">
        <v>44258.436516203707</v>
      </c>
    </row>
    <row r="39" spans="1:17" ht="18" x14ac:dyDescent="0.25">
      <c r="A39" s="96" t="str">
        <f>VLOOKUP(E39,'LISTADO ATM'!$A$2:$C$900,3,0)</f>
        <v>DISTRITO NACIONAL</v>
      </c>
      <c r="B39" s="113">
        <v>335808923</v>
      </c>
      <c r="C39" s="97">
        <v>44257.577361111114</v>
      </c>
      <c r="D39" s="96" t="s">
        <v>2189</v>
      </c>
      <c r="E39" s="106">
        <v>264</v>
      </c>
      <c r="F39" s="96" t="str">
        <f>VLOOKUP(E39,VIP!$A$2:$O11524,2,0)</f>
        <v>DRBR264</v>
      </c>
      <c r="G39" s="96" t="str">
        <f>VLOOKUP(E39,'LISTADO ATM'!$A$2:$B$899,2,0)</f>
        <v xml:space="preserve">ATM S/M Nacional Independencia </v>
      </c>
      <c r="H39" s="96" t="str">
        <f>VLOOKUP(E39,VIP!$A$2:$O16445,7,FALSE)</f>
        <v>Si</v>
      </c>
      <c r="I39" s="96" t="str">
        <f>VLOOKUP(E39,VIP!$A$2:$O8410,8,FALSE)</f>
        <v>Si</v>
      </c>
      <c r="J39" s="96" t="str">
        <f>VLOOKUP(E39,VIP!$A$2:$O8360,8,FALSE)</f>
        <v>Si</v>
      </c>
      <c r="K39" s="96" t="str">
        <f>VLOOKUP(E39,VIP!$A$2:$O11934,6,0)</f>
        <v>SI</v>
      </c>
      <c r="L39" s="98" t="s">
        <v>2228</v>
      </c>
      <c r="M39" s="99" t="s">
        <v>2469</v>
      </c>
      <c r="N39" s="100" t="s">
        <v>2476</v>
      </c>
      <c r="O39" s="96" t="s">
        <v>2478</v>
      </c>
      <c r="P39" s="101"/>
      <c r="Q39" s="99" t="s">
        <v>2228</v>
      </c>
    </row>
    <row r="40" spans="1:17" ht="18" x14ac:dyDescent="0.25">
      <c r="A40" s="96" t="str">
        <f>VLOOKUP(E40,'LISTADO ATM'!$A$2:$C$900,3,0)</f>
        <v>ESTE</v>
      </c>
      <c r="B40" s="113">
        <v>335808925</v>
      </c>
      <c r="C40" s="97">
        <v>44257.5780787037</v>
      </c>
      <c r="D40" s="96" t="s">
        <v>2189</v>
      </c>
      <c r="E40" s="106">
        <v>680</v>
      </c>
      <c r="F40" s="96" t="str">
        <f>VLOOKUP(E40,VIP!$A$2:$O11525,2,0)</f>
        <v>DRBR680</v>
      </c>
      <c r="G40" s="96" t="str">
        <f>VLOOKUP(E40,'LISTADO ATM'!$A$2:$B$899,2,0)</f>
        <v>ATM Hotel Royalton</v>
      </c>
      <c r="H40" s="96" t="str">
        <f>VLOOKUP(E40,VIP!$A$2:$O16446,7,FALSE)</f>
        <v>NO</v>
      </c>
      <c r="I40" s="96" t="str">
        <f>VLOOKUP(E40,VIP!$A$2:$O8411,8,FALSE)</f>
        <v>NO</v>
      </c>
      <c r="J40" s="96" t="str">
        <f>VLOOKUP(E40,VIP!$A$2:$O8361,8,FALSE)</f>
        <v>NO</v>
      </c>
      <c r="K40" s="96" t="str">
        <f>VLOOKUP(E40,VIP!$A$2:$O11935,6,0)</f>
        <v>NO</v>
      </c>
      <c r="L40" s="98" t="s">
        <v>2228</v>
      </c>
      <c r="M40" s="101" t="s">
        <v>2520</v>
      </c>
      <c r="N40" s="100" t="s">
        <v>2476</v>
      </c>
      <c r="O40" s="96" t="s">
        <v>2478</v>
      </c>
      <c r="P40" s="101"/>
      <c r="Q40" s="131">
        <v>44258.713194444441</v>
      </c>
    </row>
    <row r="41" spans="1:17" ht="18" x14ac:dyDescent="0.25">
      <c r="A41" s="96" t="str">
        <f>VLOOKUP(E41,'LISTADO ATM'!$A$2:$C$900,3,0)</f>
        <v>DISTRITO NACIONAL</v>
      </c>
      <c r="B41" s="113">
        <v>335808957</v>
      </c>
      <c r="C41" s="97">
        <v>44257.594837962963</v>
      </c>
      <c r="D41" s="96" t="s">
        <v>2487</v>
      </c>
      <c r="E41" s="106">
        <v>623</v>
      </c>
      <c r="F41" s="96" t="str">
        <f>VLOOKUP(E41,VIP!$A$2:$O11526,2,0)</f>
        <v>DRBR623</v>
      </c>
      <c r="G41" s="96" t="str">
        <f>VLOOKUP(E41,'LISTADO ATM'!$A$2:$B$899,2,0)</f>
        <v xml:space="preserve">ATM Operaciones Especiales (Manoguayabo) </v>
      </c>
      <c r="H41" s="96" t="str">
        <f>VLOOKUP(E41,VIP!$A$2:$O16447,7,FALSE)</f>
        <v>Si</v>
      </c>
      <c r="I41" s="96" t="str">
        <f>VLOOKUP(E41,VIP!$A$2:$O8412,8,FALSE)</f>
        <v>Si</v>
      </c>
      <c r="J41" s="96" t="str">
        <f>VLOOKUP(E41,VIP!$A$2:$O8362,8,FALSE)</f>
        <v>Si</v>
      </c>
      <c r="K41" s="96" t="str">
        <f>VLOOKUP(E41,VIP!$A$2:$O11936,6,0)</f>
        <v>No</v>
      </c>
      <c r="L41" s="98" t="s">
        <v>2440</v>
      </c>
      <c r="M41" s="131" t="s">
        <v>2520</v>
      </c>
      <c r="N41" s="100" t="s">
        <v>2476</v>
      </c>
      <c r="O41" s="96" t="s">
        <v>2505</v>
      </c>
      <c r="P41" s="101"/>
      <c r="Q41" s="131">
        <v>44258.436516203707</v>
      </c>
    </row>
    <row r="42" spans="1:17" ht="18" x14ac:dyDescent="0.25">
      <c r="A42" s="96" t="str">
        <f>VLOOKUP(E42,'LISTADO ATM'!$A$2:$C$900,3,0)</f>
        <v>DISTRITO NACIONAL</v>
      </c>
      <c r="B42" s="113">
        <v>335808988</v>
      </c>
      <c r="C42" s="97">
        <v>44257.602002314816</v>
      </c>
      <c r="D42" s="96" t="s">
        <v>2189</v>
      </c>
      <c r="E42" s="106">
        <v>734</v>
      </c>
      <c r="F42" s="96" t="str">
        <f>VLOOKUP(E42,VIP!$A$2:$O11527,2,0)</f>
        <v>DRBR178</v>
      </c>
      <c r="G42" s="96" t="str">
        <f>VLOOKUP(E42,'LISTADO ATM'!$A$2:$B$899,2,0)</f>
        <v xml:space="preserve">ATM Oficina Independencia I </v>
      </c>
      <c r="H42" s="96" t="str">
        <f>VLOOKUP(E42,VIP!$A$2:$O16448,7,FALSE)</f>
        <v>Si</v>
      </c>
      <c r="I42" s="96" t="str">
        <f>VLOOKUP(E42,VIP!$A$2:$O8413,8,FALSE)</f>
        <v>Si</v>
      </c>
      <c r="J42" s="96" t="str">
        <f>VLOOKUP(E42,VIP!$A$2:$O8363,8,FALSE)</f>
        <v>Si</v>
      </c>
      <c r="K42" s="96" t="str">
        <f>VLOOKUP(E42,VIP!$A$2:$O11937,6,0)</f>
        <v>SI</v>
      </c>
      <c r="L42" s="98" t="s">
        <v>2228</v>
      </c>
      <c r="M42" s="131" t="s">
        <v>2520</v>
      </c>
      <c r="N42" s="100" t="s">
        <v>2476</v>
      </c>
      <c r="O42" s="96" t="s">
        <v>2478</v>
      </c>
      <c r="P42" s="101"/>
      <c r="Q42" s="131">
        <v>44258.617986111109</v>
      </c>
    </row>
    <row r="43" spans="1:17" ht="18" x14ac:dyDescent="0.25">
      <c r="A43" s="96" t="str">
        <f>VLOOKUP(E43,'LISTADO ATM'!$A$2:$C$900,3,0)</f>
        <v>DISTRITO NACIONAL</v>
      </c>
      <c r="B43" s="113">
        <v>335809035</v>
      </c>
      <c r="C43" s="97">
        <v>44257.611134259256</v>
      </c>
      <c r="D43" s="96" t="s">
        <v>2189</v>
      </c>
      <c r="E43" s="106">
        <v>522</v>
      </c>
      <c r="F43" s="96" t="str">
        <f>VLOOKUP(E43,VIP!$A$2:$O11531,2,0)</f>
        <v>DRBR522</v>
      </c>
      <c r="G43" s="96" t="str">
        <f>VLOOKUP(E43,'LISTADO ATM'!$A$2:$B$899,2,0)</f>
        <v xml:space="preserve">ATM Oficina Galería 360 </v>
      </c>
      <c r="H43" s="96" t="str">
        <f>VLOOKUP(E43,VIP!$A$2:$O16452,7,FALSE)</f>
        <v>Si</v>
      </c>
      <c r="I43" s="96" t="str">
        <f>VLOOKUP(E43,VIP!$A$2:$O8417,8,FALSE)</f>
        <v>Si</v>
      </c>
      <c r="J43" s="96" t="str">
        <f>VLOOKUP(E43,VIP!$A$2:$O8367,8,FALSE)</f>
        <v>Si</v>
      </c>
      <c r="K43" s="96" t="str">
        <f>VLOOKUP(E43,VIP!$A$2:$O11941,6,0)</f>
        <v>SI</v>
      </c>
      <c r="L43" s="98" t="s">
        <v>2228</v>
      </c>
      <c r="M43" s="131" t="s">
        <v>2520</v>
      </c>
      <c r="N43" s="100" t="s">
        <v>2476</v>
      </c>
      <c r="O43" s="96" t="s">
        <v>2478</v>
      </c>
      <c r="P43" s="101"/>
      <c r="Q43" s="131">
        <v>44258.617986111109</v>
      </c>
    </row>
    <row r="44" spans="1:17" ht="18" x14ac:dyDescent="0.25">
      <c r="A44" s="96" t="str">
        <f>VLOOKUP(E44,'LISTADO ATM'!$A$2:$C$900,3,0)</f>
        <v>DISTRITO NACIONAL</v>
      </c>
      <c r="B44" s="113">
        <v>335809043</v>
      </c>
      <c r="C44" s="97">
        <v>44257.613749999997</v>
      </c>
      <c r="D44" s="96" t="s">
        <v>2189</v>
      </c>
      <c r="E44" s="106">
        <v>149</v>
      </c>
      <c r="F44" s="96" t="str">
        <f>VLOOKUP(E44,VIP!$A$2:$O11532,2,0)</f>
        <v>DRBR149</v>
      </c>
      <c r="G44" s="96" t="str">
        <f>VLOOKUP(E44,'LISTADO ATM'!$A$2:$B$899,2,0)</f>
        <v>ATM Estación Metro Concepción</v>
      </c>
      <c r="H44" s="96" t="str">
        <f>VLOOKUP(E44,VIP!$A$2:$O16453,7,FALSE)</f>
        <v>N/A</v>
      </c>
      <c r="I44" s="96" t="str">
        <f>VLOOKUP(E44,VIP!$A$2:$O8418,8,FALSE)</f>
        <v>N/A</v>
      </c>
      <c r="J44" s="96" t="str">
        <f>VLOOKUP(E44,VIP!$A$2:$O8368,8,FALSE)</f>
        <v>N/A</v>
      </c>
      <c r="K44" s="96" t="str">
        <f>VLOOKUP(E44,VIP!$A$2:$O11942,6,0)</f>
        <v>N/A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>
        <v>335809058</v>
      </c>
      <c r="C45" s="97">
        <v>44257.616550925923</v>
      </c>
      <c r="D45" s="96" t="s">
        <v>2189</v>
      </c>
      <c r="E45" s="106">
        <v>35</v>
      </c>
      <c r="F45" s="96" t="str">
        <f>VLOOKUP(E45,VIP!$A$2:$O11533,2,0)</f>
        <v>DRBR035</v>
      </c>
      <c r="G45" s="96" t="str">
        <f>VLOOKUP(E45,'LISTADO ATM'!$A$2:$B$899,2,0)</f>
        <v xml:space="preserve">ATM Dirección General de Aduanas I </v>
      </c>
      <c r="H45" s="96" t="str">
        <f>VLOOKUP(E45,VIP!$A$2:$O16454,7,FALSE)</f>
        <v>Si</v>
      </c>
      <c r="I45" s="96" t="str">
        <f>VLOOKUP(E45,VIP!$A$2:$O8419,8,FALSE)</f>
        <v>Si</v>
      </c>
      <c r="J45" s="96" t="str">
        <f>VLOOKUP(E45,VIP!$A$2:$O8369,8,FALSE)</f>
        <v>Si</v>
      </c>
      <c r="K45" s="96" t="str">
        <f>VLOOKUP(E45,VIP!$A$2:$O11943,6,0)</f>
        <v>NO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ESTE</v>
      </c>
      <c r="B46" s="113">
        <v>335809082</v>
      </c>
      <c r="C46" s="97">
        <v>44257.619641203702</v>
      </c>
      <c r="D46" s="96" t="s">
        <v>2189</v>
      </c>
      <c r="E46" s="106">
        <v>111</v>
      </c>
      <c r="F46" s="96" t="str">
        <f>VLOOKUP(E46,VIP!$A$2:$O11534,2,0)</f>
        <v>DRBR111</v>
      </c>
      <c r="G46" s="96" t="str">
        <f>VLOOKUP(E46,'LISTADO ATM'!$A$2:$B$899,2,0)</f>
        <v xml:space="preserve">ATM Oficina San Pedro </v>
      </c>
      <c r="H46" s="96" t="str">
        <f>VLOOKUP(E46,VIP!$A$2:$O16455,7,FALSE)</f>
        <v>Si</v>
      </c>
      <c r="I46" s="96" t="str">
        <f>VLOOKUP(E46,VIP!$A$2:$O8420,8,FALSE)</f>
        <v>Si</v>
      </c>
      <c r="J46" s="96" t="str">
        <f>VLOOKUP(E46,VIP!$A$2:$O8370,8,FALSE)</f>
        <v>Si</v>
      </c>
      <c r="K46" s="96" t="str">
        <f>VLOOKUP(E46,VIP!$A$2:$O11944,6,0)</f>
        <v>SI</v>
      </c>
      <c r="L46" s="98" t="s">
        <v>2228</v>
      </c>
      <c r="M46" s="131" t="s">
        <v>2520</v>
      </c>
      <c r="N46" s="100" t="s">
        <v>2476</v>
      </c>
      <c r="O46" s="96" t="s">
        <v>2478</v>
      </c>
      <c r="P46" s="101"/>
      <c r="Q46" s="131">
        <v>44258.436516203707</v>
      </c>
    </row>
    <row r="47" spans="1:17" ht="18" x14ac:dyDescent="0.25">
      <c r="A47" s="96" t="str">
        <f>VLOOKUP(E47,'LISTADO ATM'!$A$2:$C$900,3,0)</f>
        <v>DISTRITO NACIONAL</v>
      </c>
      <c r="B47" s="113">
        <v>335809094</v>
      </c>
      <c r="C47" s="97">
        <v>44257.621828703705</v>
      </c>
      <c r="D47" s="96" t="s">
        <v>2189</v>
      </c>
      <c r="E47" s="106">
        <v>815</v>
      </c>
      <c r="F47" s="96" t="str">
        <f>VLOOKUP(E47,VIP!$A$2:$O11535,2,0)</f>
        <v>DRBR24A</v>
      </c>
      <c r="G47" s="96" t="str">
        <f>VLOOKUP(E47,'LISTADO ATM'!$A$2:$B$899,2,0)</f>
        <v xml:space="preserve">ATM Oficina Atalaya del Mar </v>
      </c>
      <c r="H47" s="96" t="str">
        <f>VLOOKUP(E47,VIP!$A$2:$O16456,7,FALSE)</f>
        <v>Si</v>
      </c>
      <c r="I47" s="96" t="str">
        <f>VLOOKUP(E47,VIP!$A$2:$O8421,8,FALSE)</f>
        <v>Si</v>
      </c>
      <c r="J47" s="96" t="str">
        <f>VLOOKUP(E47,VIP!$A$2:$O8371,8,FALSE)</f>
        <v>Si</v>
      </c>
      <c r="K47" s="96" t="str">
        <f>VLOOKUP(E47,VIP!$A$2:$O11945,6,0)</f>
        <v>SI</v>
      </c>
      <c r="L47" s="98" t="s">
        <v>2228</v>
      </c>
      <c r="M47" s="131" t="s">
        <v>2520</v>
      </c>
      <c r="N47" s="100" t="s">
        <v>2476</v>
      </c>
      <c r="O47" s="96" t="s">
        <v>2478</v>
      </c>
      <c r="P47" s="101"/>
      <c r="Q47" s="131">
        <v>44258.617986111109</v>
      </c>
    </row>
    <row r="48" spans="1:17" ht="18" x14ac:dyDescent="0.25">
      <c r="A48" s="96" t="str">
        <f>VLOOKUP(E48,'LISTADO ATM'!$A$2:$C$900,3,0)</f>
        <v>DISTRITO NACIONAL</v>
      </c>
      <c r="B48" s="113">
        <v>335809097</v>
      </c>
      <c r="C48" s="97">
        <v>44257.622893518521</v>
      </c>
      <c r="D48" s="96" t="s">
        <v>2189</v>
      </c>
      <c r="E48" s="106">
        <v>600</v>
      </c>
      <c r="F48" s="96" t="str">
        <f>VLOOKUP(E48,VIP!$A$2:$O11537,2,0)</f>
        <v>DRBR600</v>
      </c>
      <c r="G48" s="96" t="str">
        <f>VLOOKUP(E48,'LISTADO ATM'!$A$2:$B$899,2,0)</f>
        <v>ATM S/M Bravo Hipica</v>
      </c>
      <c r="H48" s="96" t="str">
        <f>VLOOKUP(E48,VIP!$A$2:$O16458,7,FALSE)</f>
        <v>N/A</v>
      </c>
      <c r="I48" s="96" t="str">
        <f>VLOOKUP(E48,VIP!$A$2:$O8423,8,FALSE)</f>
        <v>N/A</v>
      </c>
      <c r="J48" s="96" t="str">
        <f>VLOOKUP(E48,VIP!$A$2:$O8373,8,FALSE)</f>
        <v>N/A</v>
      </c>
      <c r="K48" s="96" t="str">
        <f>VLOOKUP(E48,VIP!$A$2:$O11947,6,0)</f>
        <v>N/A</v>
      </c>
      <c r="L48" s="98" t="s">
        <v>2496</v>
      </c>
      <c r="M48" s="99" t="s">
        <v>2469</v>
      </c>
      <c r="N48" s="100" t="s">
        <v>2476</v>
      </c>
      <c r="O48" s="96" t="s">
        <v>2478</v>
      </c>
      <c r="P48" s="101"/>
      <c r="Q48" s="99" t="s">
        <v>2496</v>
      </c>
    </row>
    <row r="49" spans="1:17" ht="18" x14ac:dyDescent="0.25">
      <c r="A49" s="96" t="str">
        <f>VLOOKUP(E49,'LISTADO ATM'!$A$2:$C$900,3,0)</f>
        <v>ESTE</v>
      </c>
      <c r="B49" s="113">
        <v>335809103</v>
      </c>
      <c r="C49" s="97">
        <v>44257.626967592594</v>
      </c>
      <c r="D49" s="96" t="s">
        <v>2472</v>
      </c>
      <c r="E49" s="106">
        <v>843</v>
      </c>
      <c r="F49" s="96" t="str">
        <f>VLOOKUP(E49,VIP!$A$2:$O11538,2,0)</f>
        <v>DRBR843</v>
      </c>
      <c r="G49" s="96" t="str">
        <f>VLOOKUP(E49,'LISTADO ATM'!$A$2:$B$899,2,0)</f>
        <v xml:space="preserve">ATM Oficina Romana Centro </v>
      </c>
      <c r="H49" s="96" t="str">
        <f>VLOOKUP(E49,VIP!$A$2:$O16459,7,FALSE)</f>
        <v>Si</v>
      </c>
      <c r="I49" s="96" t="str">
        <f>VLOOKUP(E49,VIP!$A$2:$O8424,8,FALSE)</f>
        <v>Si</v>
      </c>
      <c r="J49" s="96" t="str">
        <f>VLOOKUP(E49,VIP!$A$2:$O8374,8,FALSE)</f>
        <v>Si</v>
      </c>
      <c r="K49" s="96" t="str">
        <f>VLOOKUP(E49,VIP!$A$2:$O11948,6,0)</f>
        <v>NO</v>
      </c>
      <c r="L49" s="98" t="s">
        <v>2430</v>
      </c>
      <c r="M49" s="131" t="s">
        <v>2520</v>
      </c>
      <c r="N49" s="100" t="s">
        <v>2476</v>
      </c>
      <c r="O49" s="96" t="s">
        <v>2477</v>
      </c>
      <c r="P49" s="101"/>
      <c r="Q49" s="131">
        <v>44258.617986111109</v>
      </c>
    </row>
    <row r="50" spans="1:17" ht="18" x14ac:dyDescent="0.25">
      <c r="A50" s="96" t="str">
        <f>VLOOKUP(E50,'LISTADO ATM'!$A$2:$C$900,3,0)</f>
        <v>DISTRITO NACIONAL</v>
      </c>
      <c r="B50" s="113">
        <v>335809114</v>
      </c>
      <c r="C50" s="97">
        <v>44257.629618055558</v>
      </c>
      <c r="D50" s="96" t="s">
        <v>2189</v>
      </c>
      <c r="E50" s="106">
        <v>554</v>
      </c>
      <c r="F50" s="96" t="str">
        <f>VLOOKUP(E50,VIP!$A$2:$O11539,2,0)</f>
        <v>DRBR011</v>
      </c>
      <c r="G50" s="96" t="str">
        <f>VLOOKUP(E50,'LISTADO ATM'!$A$2:$B$899,2,0)</f>
        <v xml:space="preserve">ATM Oficina Isabel La Católica I </v>
      </c>
      <c r="H50" s="96" t="str">
        <f>VLOOKUP(E50,VIP!$A$2:$O16460,7,FALSE)</f>
        <v>Si</v>
      </c>
      <c r="I50" s="96" t="str">
        <f>VLOOKUP(E50,VIP!$A$2:$O8425,8,FALSE)</f>
        <v>Si</v>
      </c>
      <c r="J50" s="96" t="str">
        <f>VLOOKUP(E50,VIP!$A$2:$O8375,8,FALSE)</f>
        <v>Si</v>
      </c>
      <c r="K50" s="96" t="str">
        <f>VLOOKUP(E50,VIP!$A$2:$O11949,6,0)</f>
        <v>NO</v>
      </c>
      <c r="L50" s="98" t="s">
        <v>2228</v>
      </c>
      <c r="M50" s="131" t="s">
        <v>2520</v>
      </c>
      <c r="N50" s="100" t="s">
        <v>2476</v>
      </c>
      <c r="O50" s="96" t="s">
        <v>2478</v>
      </c>
      <c r="P50" s="101"/>
      <c r="Q50" s="131">
        <v>44258.617986111109</v>
      </c>
    </row>
    <row r="51" spans="1:17" ht="18" x14ac:dyDescent="0.25">
      <c r="A51" s="96" t="str">
        <f>VLOOKUP(E51,'LISTADO ATM'!$A$2:$C$900,3,0)</f>
        <v>DISTRITO NACIONAL</v>
      </c>
      <c r="B51" s="113">
        <v>335809122</v>
      </c>
      <c r="C51" s="97">
        <v>44257.6325462963</v>
      </c>
      <c r="D51" s="96" t="s">
        <v>2472</v>
      </c>
      <c r="E51" s="106">
        <v>590</v>
      </c>
      <c r="F51" s="96" t="str">
        <f>VLOOKUP(E51,VIP!$A$2:$O11542,2,0)</f>
        <v>DRBR177</v>
      </c>
      <c r="G51" s="96" t="str">
        <f>VLOOKUP(E51,'LISTADO ATM'!$A$2:$B$899,2,0)</f>
        <v xml:space="preserve">ATM Olé Aut. Las Américas </v>
      </c>
      <c r="H51" s="96" t="str">
        <f>VLOOKUP(E51,VIP!$A$2:$O16463,7,FALSE)</f>
        <v>Si</v>
      </c>
      <c r="I51" s="96" t="str">
        <f>VLOOKUP(E51,VIP!$A$2:$O8428,8,FALSE)</f>
        <v>Si</v>
      </c>
      <c r="J51" s="96" t="str">
        <f>VLOOKUP(E51,VIP!$A$2:$O8378,8,FALSE)</f>
        <v>Si</v>
      </c>
      <c r="K51" s="96" t="str">
        <f>VLOOKUP(E51,VIP!$A$2:$O11952,6,0)</f>
        <v>SI</v>
      </c>
      <c r="L51" s="98" t="s">
        <v>2462</v>
      </c>
      <c r="M51" s="131" t="s">
        <v>2520</v>
      </c>
      <c r="N51" s="100" t="s">
        <v>2476</v>
      </c>
      <c r="O51" s="96" t="s">
        <v>2477</v>
      </c>
      <c r="P51" s="101"/>
      <c r="Q51" s="131">
        <v>44258.617986111109</v>
      </c>
    </row>
    <row r="52" spans="1:17" ht="18" x14ac:dyDescent="0.25">
      <c r="A52" s="96" t="str">
        <f>VLOOKUP(E52,'LISTADO ATM'!$A$2:$C$900,3,0)</f>
        <v>DISTRITO NACIONAL</v>
      </c>
      <c r="B52" s="113">
        <v>335809125</v>
      </c>
      <c r="C52" s="97">
        <v>44257.633553240739</v>
      </c>
      <c r="D52" s="96" t="s">
        <v>2189</v>
      </c>
      <c r="E52" s="106">
        <v>238</v>
      </c>
      <c r="F52" s="96" t="str">
        <f>VLOOKUP(E52,VIP!$A$2:$O11543,2,0)</f>
        <v>DRBR238</v>
      </c>
      <c r="G52" s="96" t="str">
        <f>VLOOKUP(E52,'LISTADO ATM'!$A$2:$B$899,2,0)</f>
        <v xml:space="preserve">ATM Multicentro La Sirena Charles de Gaulle </v>
      </c>
      <c r="H52" s="96" t="str">
        <f>VLOOKUP(E52,VIP!$A$2:$O16464,7,FALSE)</f>
        <v>Si</v>
      </c>
      <c r="I52" s="96" t="str">
        <f>VLOOKUP(E52,VIP!$A$2:$O8429,8,FALSE)</f>
        <v>Si</v>
      </c>
      <c r="J52" s="96" t="str">
        <f>VLOOKUP(E52,VIP!$A$2:$O8379,8,FALSE)</f>
        <v>Si</v>
      </c>
      <c r="K52" s="96" t="str">
        <f>VLOOKUP(E52,VIP!$A$2:$O11953,6,0)</f>
        <v>No</v>
      </c>
      <c r="L52" s="98" t="s">
        <v>2496</v>
      </c>
      <c r="M52" s="131" t="s">
        <v>2520</v>
      </c>
      <c r="N52" s="100" t="s">
        <v>2476</v>
      </c>
      <c r="O52" s="96" t="s">
        <v>2478</v>
      </c>
      <c r="P52" s="101"/>
      <c r="Q52" s="131">
        <v>44258.436516203707</v>
      </c>
    </row>
    <row r="53" spans="1:17" ht="18" x14ac:dyDescent="0.25">
      <c r="A53" s="96" t="str">
        <f>VLOOKUP(E53,'LISTADO ATM'!$A$2:$C$900,3,0)</f>
        <v>DISTRITO NACIONAL</v>
      </c>
      <c r="B53" s="113">
        <v>335809144</v>
      </c>
      <c r="C53" s="97">
        <v>44257.6403125</v>
      </c>
      <c r="D53" s="96" t="s">
        <v>2189</v>
      </c>
      <c r="E53" s="106">
        <v>527</v>
      </c>
      <c r="F53" s="96" t="str">
        <f>VLOOKUP(E53,VIP!$A$2:$O11546,2,0)</f>
        <v>DRBR527</v>
      </c>
      <c r="G53" s="96" t="str">
        <f>VLOOKUP(E53,'LISTADO ATM'!$A$2:$B$899,2,0)</f>
        <v>ATM Oficina Zona Oriental II</v>
      </c>
      <c r="H53" s="96" t="str">
        <f>VLOOKUP(E53,VIP!$A$2:$O16467,7,FALSE)</f>
        <v>Si</v>
      </c>
      <c r="I53" s="96" t="str">
        <f>VLOOKUP(E53,VIP!$A$2:$O8432,8,FALSE)</f>
        <v>Si</v>
      </c>
      <c r="J53" s="96" t="str">
        <f>VLOOKUP(E53,VIP!$A$2:$O8382,8,FALSE)</f>
        <v>Si</v>
      </c>
      <c r="K53" s="96" t="str">
        <f>VLOOKUP(E53,VIP!$A$2:$O11956,6,0)</f>
        <v>SI</v>
      </c>
      <c r="L53" s="98" t="s">
        <v>2228</v>
      </c>
      <c r="M53" s="99" t="s">
        <v>2469</v>
      </c>
      <c r="N53" s="100" t="s">
        <v>2476</v>
      </c>
      <c r="O53" s="96" t="s">
        <v>2478</v>
      </c>
      <c r="P53" s="101"/>
      <c r="Q53" s="99" t="s">
        <v>2228</v>
      </c>
    </row>
    <row r="54" spans="1:17" ht="18" x14ac:dyDescent="0.25">
      <c r="A54" s="96" t="str">
        <f>VLOOKUP(E54,'LISTADO ATM'!$A$2:$C$900,3,0)</f>
        <v>DISTRITO NACIONAL</v>
      </c>
      <c r="B54" s="113">
        <v>335809147</v>
      </c>
      <c r="C54" s="97">
        <v>44257.640868055554</v>
      </c>
      <c r="D54" s="96" t="s">
        <v>2189</v>
      </c>
      <c r="E54" s="106">
        <v>281</v>
      </c>
      <c r="F54" s="96" t="str">
        <f>VLOOKUP(E54,VIP!$A$2:$O11547,2,0)</f>
        <v>DRBR737</v>
      </c>
      <c r="G54" s="96" t="str">
        <f>VLOOKUP(E54,'LISTADO ATM'!$A$2:$B$899,2,0)</f>
        <v xml:space="preserve">ATM S/M Pola Independencia </v>
      </c>
      <c r="H54" s="96" t="str">
        <f>VLOOKUP(E54,VIP!$A$2:$O16468,7,FALSE)</f>
        <v>Si</v>
      </c>
      <c r="I54" s="96" t="str">
        <f>VLOOKUP(E54,VIP!$A$2:$O8433,8,FALSE)</f>
        <v>Si</v>
      </c>
      <c r="J54" s="96" t="str">
        <f>VLOOKUP(E54,VIP!$A$2:$O8383,8,FALSE)</f>
        <v>Si</v>
      </c>
      <c r="K54" s="96" t="str">
        <f>VLOOKUP(E54,VIP!$A$2:$O11957,6,0)</f>
        <v>NO</v>
      </c>
      <c r="L54" s="98" t="s">
        <v>2228</v>
      </c>
      <c r="M54" s="131" t="s">
        <v>2520</v>
      </c>
      <c r="N54" s="100" t="s">
        <v>2476</v>
      </c>
      <c r="O54" s="96" t="s">
        <v>2478</v>
      </c>
      <c r="P54" s="101"/>
      <c r="Q54" s="131">
        <v>44258.617986111109</v>
      </c>
    </row>
    <row r="55" spans="1:17" ht="18" x14ac:dyDescent="0.25">
      <c r="A55" s="96" t="str">
        <f>VLOOKUP(E55,'LISTADO ATM'!$A$2:$C$900,3,0)</f>
        <v>ESTE</v>
      </c>
      <c r="B55" s="113">
        <v>335809149</v>
      </c>
      <c r="C55" s="97">
        <v>44257.641296296293</v>
      </c>
      <c r="D55" s="96" t="s">
        <v>2189</v>
      </c>
      <c r="E55" s="106">
        <v>842</v>
      </c>
      <c r="F55" s="96" t="str">
        <f>VLOOKUP(E55,VIP!$A$2:$O11548,2,0)</f>
        <v>DRBR842</v>
      </c>
      <c r="G55" s="96" t="str">
        <f>VLOOKUP(E55,'LISTADO ATM'!$A$2:$B$899,2,0)</f>
        <v xml:space="preserve">ATM Plaza Orense II (La Romana) </v>
      </c>
      <c r="H55" s="96" t="str">
        <f>VLOOKUP(E55,VIP!$A$2:$O16469,7,FALSE)</f>
        <v>Si</v>
      </c>
      <c r="I55" s="96" t="str">
        <f>VLOOKUP(E55,VIP!$A$2:$O8434,8,FALSE)</f>
        <v>Si</v>
      </c>
      <c r="J55" s="96" t="str">
        <f>VLOOKUP(E55,VIP!$A$2:$O8384,8,FALSE)</f>
        <v>Si</v>
      </c>
      <c r="K55" s="96" t="str">
        <f>VLOOKUP(E55,VIP!$A$2:$O11958,6,0)</f>
        <v>NO</v>
      </c>
      <c r="L55" s="98" t="s">
        <v>2228</v>
      </c>
      <c r="M55" s="131" t="s">
        <v>2520</v>
      </c>
      <c r="N55" s="100" t="s">
        <v>2476</v>
      </c>
      <c r="O55" s="96" t="s">
        <v>2478</v>
      </c>
      <c r="P55" s="101"/>
      <c r="Q55" s="131">
        <v>44258.617986111109</v>
      </c>
    </row>
    <row r="56" spans="1:17" ht="18" x14ac:dyDescent="0.25">
      <c r="A56" s="96" t="str">
        <f>VLOOKUP(E56,'LISTADO ATM'!$A$2:$C$900,3,0)</f>
        <v>ESTE</v>
      </c>
      <c r="B56" s="113">
        <v>335809183</v>
      </c>
      <c r="C56" s="97">
        <v>44257.650104166663</v>
      </c>
      <c r="D56" s="96" t="s">
        <v>2189</v>
      </c>
      <c r="E56" s="106">
        <v>399</v>
      </c>
      <c r="F56" s="96" t="str">
        <f>VLOOKUP(E56,VIP!$A$2:$O11551,2,0)</f>
        <v>DRBR399</v>
      </c>
      <c r="G56" s="96" t="str">
        <f>VLOOKUP(E56,'LISTADO ATM'!$A$2:$B$899,2,0)</f>
        <v xml:space="preserve">ATM Oficina La Romana II </v>
      </c>
      <c r="H56" s="96" t="str">
        <f>VLOOKUP(E56,VIP!$A$2:$O16472,7,FALSE)</f>
        <v>Si</v>
      </c>
      <c r="I56" s="96" t="str">
        <f>VLOOKUP(E56,VIP!$A$2:$O8437,8,FALSE)</f>
        <v>Si</v>
      </c>
      <c r="J56" s="96" t="str">
        <f>VLOOKUP(E56,VIP!$A$2:$O8387,8,FALSE)</f>
        <v>Si</v>
      </c>
      <c r="K56" s="96" t="str">
        <f>VLOOKUP(E56,VIP!$A$2:$O11961,6,0)</f>
        <v>NO</v>
      </c>
      <c r="L56" s="98" t="s">
        <v>2507</v>
      </c>
      <c r="M56" s="99" t="s">
        <v>2469</v>
      </c>
      <c r="N56" s="100" t="s">
        <v>2476</v>
      </c>
      <c r="O56" s="96" t="s">
        <v>2478</v>
      </c>
      <c r="P56" s="101"/>
      <c r="Q56" s="99" t="s">
        <v>2507</v>
      </c>
    </row>
    <row r="57" spans="1:17" ht="18" x14ac:dyDescent="0.25">
      <c r="A57" s="96" t="str">
        <f>VLOOKUP(E57,'LISTADO ATM'!$A$2:$C$900,3,0)</f>
        <v>DISTRITO NACIONAL</v>
      </c>
      <c r="B57" s="113">
        <v>335809187</v>
      </c>
      <c r="C57" s="97">
        <v>44257.650717592594</v>
      </c>
      <c r="D57" s="96" t="s">
        <v>2472</v>
      </c>
      <c r="E57" s="106">
        <v>562</v>
      </c>
      <c r="F57" s="96" t="str">
        <f>VLOOKUP(E57,VIP!$A$2:$O11552,2,0)</f>
        <v>DRBR226</v>
      </c>
      <c r="G57" s="96" t="str">
        <f>VLOOKUP(E57,'LISTADO ATM'!$A$2:$B$899,2,0)</f>
        <v xml:space="preserve">ATM S/M Jumbo Carretera Mella </v>
      </c>
      <c r="H57" s="96" t="str">
        <f>VLOOKUP(E57,VIP!$A$2:$O16473,7,FALSE)</f>
        <v>Si</v>
      </c>
      <c r="I57" s="96" t="str">
        <f>VLOOKUP(E57,VIP!$A$2:$O8438,8,FALSE)</f>
        <v>Si</v>
      </c>
      <c r="J57" s="96" t="str">
        <f>VLOOKUP(E57,VIP!$A$2:$O8388,8,FALSE)</f>
        <v>Si</v>
      </c>
      <c r="K57" s="96" t="str">
        <f>VLOOKUP(E57,VIP!$A$2:$O11962,6,0)</f>
        <v>SI</v>
      </c>
      <c r="L57" s="98" t="s">
        <v>2430</v>
      </c>
      <c r="M57" s="101" t="s">
        <v>2520</v>
      </c>
      <c r="N57" s="100" t="s">
        <v>2476</v>
      </c>
      <c r="O57" s="96" t="s">
        <v>2477</v>
      </c>
      <c r="P57" s="101"/>
      <c r="Q57" s="131">
        <v>44258.793055555558</v>
      </c>
    </row>
    <row r="58" spans="1:17" ht="18" x14ac:dyDescent="0.25">
      <c r="A58" s="96" t="str">
        <f>VLOOKUP(E58,'LISTADO ATM'!$A$2:$C$900,3,0)</f>
        <v>SUR</v>
      </c>
      <c r="B58" s="113">
        <v>335809198</v>
      </c>
      <c r="C58" s="97">
        <v>44257.653368055559</v>
      </c>
      <c r="D58" s="96" t="s">
        <v>2472</v>
      </c>
      <c r="E58" s="106">
        <v>84</v>
      </c>
      <c r="F58" s="96" t="str">
        <f>VLOOKUP(E58,VIP!$A$2:$O11553,2,0)</f>
        <v>DRBR084</v>
      </c>
      <c r="G58" s="96" t="str">
        <f>VLOOKUP(E58,'LISTADO ATM'!$A$2:$B$899,2,0)</f>
        <v xml:space="preserve">ATM Oficina Multicentro Sirena San Cristóbal </v>
      </c>
      <c r="H58" s="96" t="str">
        <f>VLOOKUP(E58,VIP!$A$2:$O16474,7,FALSE)</f>
        <v>Si</v>
      </c>
      <c r="I58" s="96" t="str">
        <f>VLOOKUP(E58,VIP!$A$2:$O8439,8,FALSE)</f>
        <v>Si</v>
      </c>
      <c r="J58" s="96" t="str">
        <f>VLOOKUP(E58,VIP!$A$2:$O8389,8,FALSE)</f>
        <v>Si</v>
      </c>
      <c r="K58" s="96" t="str">
        <f>VLOOKUP(E58,VIP!$A$2:$O11963,6,0)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NORTE</v>
      </c>
      <c r="B59" s="113">
        <v>335809244</v>
      </c>
      <c r="C59" s="97">
        <v>44257.671412037038</v>
      </c>
      <c r="D59" s="96" t="s">
        <v>2190</v>
      </c>
      <c r="E59" s="106">
        <v>304</v>
      </c>
      <c r="F59" s="96" t="str">
        <f>VLOOKUP(E59,VIP!$A$2:$O11575,2,0)</f>
        <v>DRBR304</v>
      </c>
      <c r="G59" s="96" t="str">
        <f>VLOOKUP(E59,'LISTADO ATM'!$A$2:$B$899,2,0)</f>
        <v xml:space="preserve">ATM Multicentro La Sirena Estrella Sadhala </v>
      </c>
      <c r="H59" s="96" t="str">
        <f>VLOOKUP(E59,VIP!$A$2:$O16496,7,FALSE)</f>
        <v>Si</v>
      </c>
      <c r="I59" s="96" t="str">
        <f>VLOOKUP(E59,VIP!$A$2:$O8461,8,FALSE)</f>
        <v>Si</v>
      </c>
      <c r="J59" s="96" t="str">
        <f>VLOOKUP(E59,VIP!$A$2:$O8411,8,FALSE)</f>
        <v>Si</v>
      </c>
      <c r="K59" s="96" t="str">
        <f>VLOOKUP(E59,VIP!$A$2:$O11985,6,0)</f>
        <v>NO</v>
      </c>
      <c r="L59" s="98" t="s">
        <v>2496</v>
      </c>
      <c r="M59" s="131" t="s">
        <v>2520</v>
      </c>
      <c r="N59" s="100" t="s">
        <v>2476</v>
      </c>
      <c r="O59" s="96" t="s">
        <v>2497</v>
      </c>
      <c r="P59" s="101"/>
      <c r="Q59" s="131">
        <v>44258.436516203707</v>
      </c>
    </row>
    <row r="60" spans="1:17" ht="18" x14ac:dyDescent="0.25">
      <c r="A60" s="96" t="str">
        <f>VLOOKUP(E60,'LISTADO ATM'!$A$2:$C$900,3,0)</f>
        <v>DISTRITO NACIONAL</v>
      </c>
      <c r="B60" s="113">
        <v>335809286</v>
      </c>
      <c r="C60" s="97">
        <v>44257.686238425929</v>
      </c>
      <c r="D60" s="96" t="s">
        <v>2189</v>
      </c>
      <c r="E60" s="106">
        <v>476</v>
      </c>
      <c r="F60" s="96" t="str">
        <f>VLOOKUP(E60,VIP!$A$2:$O11573,2,0)</f>
        <v>DRBR476</v>
      </c>
      <c r="G60" s="96" t="str">
        <f>VLOOKUP(E60,'LISTADO ATM'!$A$2:$B$899,2,0)</f>
        <v xml:space="preserve">ATM Multicentro La Sirena Las Caobas </v>
      </c>
      <c r="H60" s="96" t="str">
        <f>VLOOKUP(E60,VIP!$A$2:$O16494,7,FALSE)</f>
        <v>Si</v>
      </c>
      <c r="I60" s="96" t="str">
        <f>VLOOKUP(E60,VIP!$A$2:$O8459,8,FALSE)</f>
        <v>Si</v>
      </c>
      <c r="J60" s="96" t="str">
        <f>VLOOKUP(E60,VIP!$A$2:$O8409,8,FALSE)</f>
        <v>Si</v>
      </c>
      <c r="K60" s="96" t="str">
        <f>VLOOKUP(E60,VIP!$A$2:$O11983,6,0)</f>
        <v>SI</v>
      </c>
      <c r="L60" s="98" t="s">
        <v>2254</v>
      </c>
      <c r="M60" s="99" t="s">
        <v>2469</v>
      </c>
      <c r="N60" s="100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>
        <v>335809301</v>
      </c>
      <c r="C61" s="97">
        <v>44257.689895833333</v>
      </c>
      <c r="D61" s="96" t="s">
        <v>2189</v>
      </c>
      <c r="E61" s="106">
        <v>743</v>
      </c>
      <c r="F61" s="96" t="str">
        <f>VLOOKUP(E61,VIP!$A$2:$O11572,2,0)</f>
        <v>DRBR287</v>
      </c>
      <c r="G61" s="96" t="str">
        <f>VLOOKUP(E61,'LISTADO ATM'!$A$2:$B$899,2,0)</f>
        <v xml:space="preserve">ATM Oficina Los Frailes </v>
      </c>
      <c r="H61" s="96" t="str">
        <f>VLOOKUP(E61,VIP!$A$2:$O16493,7,FALSE)</f>
        <v>Si</v>
      </c>
      <c r="I61" s="96" t="str">
        <f>VLOOKUP(E61,VIP!$A$2:$O8458,8,FALSE)</f>
        <v>Si</v>
      </c>
      <c r="J61" s="96" t="str">
        <f>VLOOKUP(E61,VIP!$A$2:$O8408,8,FALSE)</f>
        <v>Si</v>
      </c>
      <c r="K61" s="96" t="str">
        <f>VLOOKUP(E61,VIP!$A$2:$O11982,6,0)</f>
        <v>SI</v>
      </c>
      <c r="L61" s="98" t="s">
        <v>2228</v>
      </c>
      <c r="M61" s="99" t="s">
        <v>2469</v>
      </c>
      <c r="N61" s="100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ESTE</v>
      </c>
      <c r="B62" s="113">
        <v>335809330</v>
      </c>
      <c r="C62" s="97">
        <v>44257.703611111108</v>
      </c>
      <c r="D62" s="96" t="s">
        <v>2472</v>
      </c>
      <c r="E62" s="106">
        <v>912</v>
      </c>
      <c r="F62" s="96" t="str">
        <f>VLOOKUP(E62,VIP!$A$2:$O11570,2,0)</f>
        <v>DRBR973</v>
      </c>
      <c r="G62" s="96" t="str">
        <f>VLOOKUP(E62,'LISTADO ATM'!$A$2:$B$899,2,0)</f>
        <v xml:space="preserve">ATM Oficina San Pedro II </v>
      </c>
      <c r="H62" s="96" t="str">
        <f>VLOOKUP(E62,VIP!$A$2:$O16491,7,FALSE)</f>
        <v>Si</v>
      </c>
      <c r="I62" s="96" t="str">
        <f>VLOOKUP(E62,VIP!$A$2:$O8456,8,FALSE)</f>
        <v>Si</v>
      </c>
      <c r="J62" s="96" t="str">
        <f>VLOOKUP(E62,VIP!$A$2:$O8406,8,FALSE)</f>
        <v>Si</v>
      </c>
      <c r="K62" s="96" t="str">
        <f>VLOOKUP(E62,VIP!$A$2:$O11980,6,0)</f>
        <v>SI</v>
      </c>
      <c r="L62" s="98" t="s">
        <v>2430</v>
      </c>
      <c r="M62" s="131" t="s">
        <v>2520</v>
      </c>
      <c r="N62" s="100" t="s">
        <v>2476</v>
      </c>
      <c r="O62" s="96" t="s">
        <v>2477</v>
      </c>
      <c r="P62" s="101"/>
      <c r="Q62" s="131">
        <v>44258.617986111109</v>
      </c>
    </row>
    <row r="63" spans="1:17" ht="18" x14ac:dyDescent="0.25">
      <c r="A63" s="96" t="str">
        <f>VLOOKUP(E63,'LISTADO ATM'!$A$2:$C$900,3,0)</f>
        <v>DISTRITO NACIONAL</v>
      </c>
      <c r="B63" s="113">
        <v>335809331</v>
      </c>
      <c r="C63" s="97">
        <v>44257.703634259262</v>
      </c>
      <c r="D63" s="96" t="s">
        <v>2189</v>
      </c>
      <c r="E63" s="106">
        <v>153</v>
      </c>
      <c r="F63" s="96" t="str">
        <f>VLOOKUP(E63,VIP!$A$2:$O11569,2,0)</f>
        <v>DRBR153</v>
      </c>
      <c r="G63" s="96" t="str">
        <f>VLOOKUP(E63,'LISTADO ATM'!$A$2:$B$899,2,0)</f>
        <v xml:space="preserve">ATM Rehabilitación </v>
      </c>
      <c r="H63" s="96" t="str">
        <f>VLOOKUP(E63,VIP!$A$2:$O16490,7,FALSE)</f>
        <v>No</v>
      </c>
      <c r="I63" s="96" t="str">
        <f>VLOOKUP(E63,VIP!$A$2:$O8455,8,FALSE)</f>
        <v>No</v>
      </c>
      <c r="J63" s="96" t="str">
        <f>VLOOKUP(E63,VIP!$A$2:$O8405,8,FALSE)</f>
        <v>No</v>
      </c>
      <c r="K63" s="96" t="str">
        <f>VLOOKUP(E63,VIP!$A$2:$O11979,6,0)</f>
        <v>NO</v>
      </c>
      <c r="L63" s="98" t="s">
        <v>2496</v>
      </c>
      <c r="M63" s="131" t="s">
        <v>2520</v>
      </c>
      <c r="N63" s="100" t="s">
        <v>2476</v>
      </c>
      <c r="O63" s="96" t="s">
        <v>2478</v>
      </c>
      <c r="P63" s="101"/>
      <c r="Q63" s="131">
        <v>44258.436516203707</v>
      </c>
    </row>
    <row r="64" spans="1:17" ht="18" x14ac:dyDescent="0.25">
      <c r="A64" s="96" t="str">
        <f>VLOOKUP(E64,'LISTADO ATM'!$A$2:$C$900,3,0)</f>
        <v>DISTRITO NACIONAL</v>
      </c>
      <c r="B64" s="113">
        <v>335809335</v>
      </c>
      <c r="C64" s="97">
        <v>44257.705127314817</v>
      </c>
      <c r="D64" s="96" t="s">
        <v>2472</v>
      </c>
      <c r="E64" s="106">
        <v>26</v>
      </c>
      <c r="F64" s="96" t="str">
        <f>VLOOKUP(E64,VIP!$A$2:$O11568,2,0)</f>
        <v>DRBR221</v>
      </c>
      <c r="G64" s="96" t="str">
        <f>VLOOKUP(E64,'LISTADO ATM'!$A$2:$B$899,2,0)</f>
        <v>ATM S/M Jumbo San Isidro</v>
      </c>
      <c r="H64" s="96" t="str">
        <f>VLOOKUP(E64,VIP!$A$2:$O16489,7,FALSE)</f>
        <v>Si</v>
      </c>
      <c r="I64" s="96" t="str">
        <f>VLOOKUP(E64,VIP!$A$2:$O8454,8,FALSE)</f>
        <v>Si</v>
      </c>
      <c r="J64" s="96" t="str">
        <f>VLOOKUP(E64,VIP!$A$2:$O8404,8,FALSE)</f>
        <v>Si</v>
      </c>
      <c r="K64" s="96" t="str">
        <f>VLOOKUP(E64,VIP!$A$2:$O11978,6,0)</f>
        <v>NO</v>
      </c>
      <c r="L64" s="98" t="s">
        <v>2430</v>
      </c>
      <c r="M64" s="131" t="s">
        <v>2520</v>
      </c>
      <c r="N64" s="100" t="s">
        <v>2476</v>
      </c>
      <c r="O64" s="96" t="s">
        <v>2477</v>
      </c>
      <c r="P64" s="101"/>
      <c r="Q64" s="131">
        <v>44258.617986111109</v>
      </c>
    </row>
    <row r="65" spans="1:17" ht="18" x14ac:dyDescent="0.25">
      <c r="A65" s="96" t="str">
        <f>VLOOKUP(E65,'LISTADO ATM'!$A$2:$C$900,3,0)</f>
        <v>DISTRITO NACIONAL</v>
      </c>
      <c r="B65" s="113">
        <v>335809342</v>
      </c>
      <c r="C65" s="97">
        <v>44257.707905092589</v>
      </c>
      <c r="D65" s="96" t="s">
        <v>2472</v>
      </c>
      <c r="E65" s="106">
        <v>769</v>
      </c>
      <c r="F65" s="96" t="str">
        <f>VLOOKUP(E65,VIP!$A$2:$O11566,2,0)</f>
        <v>DRBR769</v>
      </c>
      <c r="G65" s="96" t="str">
        <f>VLOOKUP(E65,'LISTADO ATM'!$A$2:$B$899,2,0)</f>
        <v>ATM UNP Pablo Mella Morales</v>
      </c>
      <c r="H65" s="96" t="str">
        <f>VLOOKUP(E65,VIP!$A$2:$O16487,7,FALSE)</f>
        <v>Si</v>
      </c>
      <c r="I65" s="96" t="str">
        <f>VLOOKUP(E65,VIP!$A$2:$O8452,8,FALSE)</f>
        <v>Si</v>
      </c>
      <c r="J65" s="96" t="str">
        <f>VLOOKUP(E65,VIP!$A$2:$O8402,8,FALSE)</f>
        <v>Si</v>
      </c>
      <c r="K65" s="96" t="str">
        <f>VLOOKUP(E65,VIP!$A$2:$O11976,6,0)</f>
        <v>NO</v>
      </c>
      <c r="L65" s="98" t="s">
        <v>2430</v>
      </c>
      <c r="M65" s="101" t="s">
        <v>2520</v>
      </c>
      <c r="N65" s="100" t="s">
        <v>2476</v>
      </c>
      <c r="O65" s="96" t="s">
        <v>2477</v>
      </c>
      <c r="P65" s="101"/>
      <c r="Q65" s="131">
        <v>44258.765972222223</v>
      </c>
    </row>
    <row r="66" spans="1:17" ht="18" x14ac:dyDescent="0.25">
      <c r="A66" s="96" t="str">
        <f>VLOOKUP(E66,'LISTADO ATM'!$A$2:$C$900,3,0)</f>
        <v>NORTE</v>
      </c>
      <c r="B66" s="113">
        <v>335809343</v>
      </c>
      <c r="C66" s="97">
        <v>44257.708101851851</v>
      </c>
      <c r="D66" s="96" t="s">
        <v>2189</v>
      </c>
      <c r="E66" s="106">
        <v>886</v>
      </c>
      <c r="F66" s="96" t="str">
        <f>VLOOKUP(E66,VIP!$A$2:$O11565,2,0)</f>
        <v>DRBR886</v>
      </c>
      <c r="G66" s="96" t="str">
        <f>VLOOKUP(E66,'LISTADO ATM'!$A$2:$B$899,2,0)</f>
        <v xml:space="preserve">ATM Oficina Guayubín </v>
      </c>
      <c r="H66" s="96" t="str">
        <f>VLOOKUP(E66,VIP!$A$2:$O16486,7,FALSE)</f>
        <v>Si</v>
      </c>
      <c r="I66" s="96" t="str">
        <f>VLOOKUP(E66,VIP!$A$2:$O8451,8,FALSE)</f>
        <v>Si</v>
      </c>
      <c r="J66" s="96" t="str">
        <f>VLOOKUP(E66,VIP!$A$2:$O8401,8,FALSE)</f>
        <v>Si</v>
      </c>
      <c r="K66" s="96" t="str">
        <f>VLOOKUP(E66,VIP!$A$2:$O11975,6,0)</f>
        <v>NO</v>
      </c>
      <c r="L66" s="98" t="s">
        <v>2496</v>
      </c>
      <c r="M66" s="101" t="s">
        <v>2520</v>
      </c>
      <c r="N66" s="100" t="s">
        <v>2476</v>
      </c>
      <c r="O66" s="96" t="s">
        <v>2478</v>
      </c>
      <c r="P66" s="101"/>
      <c r="Q66" s="131">
        <v>44258.774305555555</v>
      </c>
    </row>
    <row r="67" spans="1:17" ht="18" x14ac:dyDescent="0.25">
      <c r="A67" s="96" t="str">
        <f>VLOOKUP(E67,'LISTADO ATM'!$A$2:$C$900,3,0)</f>
        <v>DISTRITO NACIONAL</v>
      </c>
      <c r="B67" s="113">
        <v>335809348</v>
      </c>
      <c r="C67" s="97">
        <v>44257.709131944444</v>
      </c>
      <c r="D67" s="96" t="s">
        <v>2472</v>
      </c>
      <c r="E67" s="106">
        <v>387</v>
      </c>
      <c r="F67" s="96" t="str">
        <f>VLOOKUP(E67,VIP!$A$2:$O11564,2,0)</f>
        <v>DRBR387</v>
      </c>
      <c r="G67" s="96" t="str">
        <f>VLOOKUP(E67,'LISTADO ATM'!$A$2:$B$899,2,0)</f>
        <v xml:space="preserve">ATM S/M La Cadena San Vicente de Paul </v>
      </c>
      <c r="H67" s="96" t="str">
        <f>VLOOKUP(E67,VIP!$A$2:$O16485,7,FALSE)</f>
        <v>Si</v>
      </c>
      <c r="I67" s="96" t="str">
        <f>VLOOKUP(E67,VIP!$A$2:$O8450,8,FALSE)</f>
        <v>Si</v>
      </c>
      <c r="J67" s="96" t="str">
        <f>VLOOKUP(E67,VIP!$A$2:$O8400,8,FALSE)</f>
        <v>Si</v>
      </c>
      <c r="K67" s="96" t="str">
        <f>VLOOKUP(E67,VIP!$A$2:$O11974,6,0)</f>
        <v>NO</v>
      </c>
      <c r="L67" s="98" t="s">
        <v>2430</v>
      </c>
      <c r="M67" s="131" t="s">
        <v>2520</v>
      </c>
      <c r="N67" s="100" t="s">
        <v>2476</v>
      </c>
      <c r="O67" s="96" t="s">
        <v>2477</v>
      </c>
      <c r="P67" s="101"/>
      <c r="Q67" s="131">
        <v>44258.617986111109</v>
      </c>
    </row>
    <row r="68" spans="1:17" ht="18" x14ac:dyDescent="0.25">
      <c r="A68" s="96" t="str">
        <f>VLOOKUP(E68,'LISTADO ATM'!$A$2:$C$900,3,0)</f>
        <v>DISTRITO NACIONAL</v>
      </c>
      <c r="B68" s="113">
        <v>335809364</v>
      </c>
      <c r="C68" s="97">
        <v>44257.717905092592</v>
      </c>
      <c r="D68" s="96" t="s">
        <v>2487</v>
      </c>
      <c r="E68" s="106">
        <v>911</v>
      </c>
      <c r="F68" s="96" t="str">
        <f>VLOOKUP(E68,VIP!$A$2:$O11563,2,0)</f>
        <v>DRBR911</v>
      </c>
      <c r="G68" s="96" t="str">
        <f>VLOOKUP(E68,'LISTADO ATM'!$A$2:$B$899,2,0)</f>
        <v xml:space="preserve">ATM Oficina Venezuela II </v>
      </c>
      <c r="H68" s="96" t="str">
        <f>VLOOKUP(E68,VIP!$A$2:$O16484,7,FALSE)</f>
        <v>Si</v>
      </c>
      <c r="I68" s="96" t="str">
        <f>VLOOKUP(E68,VIP!$A$2:$O8449,8,FALSE)</f>
        <v>Si</v>
      </c>
      <c r="J68" s="96" t="str">
        <f>VLOOKUP(E68,VIP!$A$2:$O8399,8,FALSE)</f>
        <v>Si</v>
      </c>
      <c r="K68" s="96" t="str">
        <f>VLOOKUP(E68,VIP!$A$2:$O11973,6,0)</f>
        <v>SI</v>
      </c>
      <c r="L68" s="98" t="s">
        <v>2462</v>
      </c>
      <c r="M68" s="131" t="s">
        <v>2520</v>
      </c>
      <c r="N68" s="100" t="s">
        <v>2476</v>
      </c>
      <c r="O68" s="96" t="s">
        <v>2490</v>
      </c>
      <c r="P68" s="101"/>
      <c r="Q68" s="131">
        <v>44258.617986111109</v>
      </c>
    </row>
    <row r="69" spans="1:17" ht="18" x14ac:dyDescent="0.25">
      <c r="A69" s="96" t="str">
        <f>VLOOKUP(E69,'LISTADO ATM'!$A$2:$C$900,3,0)</f>
        <v>DISTRITO NACIONAL</v>
      </c>
      <c r="B69" s="113">
        <v>335809382</v>
      </c>
      <c r="C69" s="97">
        <v>44257.726967592593</v>
      </c>
      <c r="D69" s="96" t="s">
        <v>2472</v>
      </c>
      <c r="E69" s="106">
        <v>580</v>
      </c>
      <c r="F69" s="96" t="str">
        <f>VLOOKUP(E69,VIP!$A$2:$O11561,2,0)</f>
        <v>DRBR523</v>
      </c>
      <c r="G69" s="96" t="str">
        <f>VLOOKUP(E69,'LISTADO ATM'!$A$2:$B$899,2,0)</f>
        <v xml:space="preserve">ATM Edificio Propagas </v>
      </c>
      <c r="H69" s="96" t="str">
        <f>VLOOKUP(E69,VIP!$A$2:$O16482,7,FALSE)</f>
        <v>Si</v>
      </c>
      <c r="I69" s="96" t="str">
        <f>VLOOKUP(E69,VIP!$A$2:$O8447,8,FALSE)</f>
        <v>Si</v>
      </c>
      <c r="J69" s="96" t="str">
        <f>VLOOKUP(E69,VIP!$A$2:$O8397,8,FALSE)</f>
        <v>Si</v>
      </c>
      <c r="K69" s="96" t="str">
        <f>VLOOKUP(E69,VIP!$A$2:$O11971,6,0)</f>
        <v>NO</v>
      </c>
      <c r="L69" s="98" t="s">
        <v>2462</v>
      </c>
      <c r="M69" s="131" t="s">
        <v>2520</v>
      </c>
      <c r="N69" s="100" t="s">
        <v>2476</v>
      </c>
      <c r="O69" s="96" t="s">
        <v>2477</v>
      </c>
      <c r="P69" s="101"/>
      <c r="Q69" s="131">
        <v>44258.617986111109</v>
      </c>
    </row>
    <row r="70" spans="1:17" ht="18" x14ac:dyDescent="0.25">
      <c r="A70" s="96" t="str">
        <f>VLOOKUP(E70,'LISTADO ATM'!$A$2:$C$900,3,0)</f>
        <v>NORTE</v>
      </c>
      <c r="B70" s="113">
        <v>335809386</v>
      </c>
      <c r="C70" s="97">
        <v>44257.730613425927</v>
      </c>
      <c r="D70" s="96" t="s">
        <v>2472</v>
      </c>
      <c r="E70" s="106">
        <v>405</v>
      </c>
      <c r="F70" s="96" t="str">
        <f>VLOOKUP(E70,VIP!$A$2:$O11560,2,0)</f>
        <v>DRBR405</v>
      </c>
      <c r="G70" s="96" t="str">
        <f>VLOOKUP(E70,'LISTADO ATM'!$A$2:$B$899,2,0)</f>
        <v xml:space="preserve">ATM UNP Loma de Cabrera </v>
      </c>
      <c r="H70" s="96" t="str">
        <f>VLOOKUP(E70,VIP!$A$2:$O16481,7,FALSE)</f>
        <v>Si</v>
      </c>
      <c r="I70" s="96" t="str">
        <f>VLOOKUP(E70,VIP!$A$2:$O8446,8,FALSE)</f>
        <v>Si</v>
      </c>
      <c r="J70" s="96" t="str">
        <f>VLOOKUP(E70,VIP!$A$2:$O8396,8,FALSE)</f>
        <v>Si</v>
      </c>
      <c r="K70" s="96" t="str">
        <f>VLOOKUP(E70,VIP!$A$2:$O11970,6,0)</f>
        <v>NO</v>
      </c>
      <c r="L70" s="98" t="s">
        <v>2430</v>
      </c>
      <c r="M70" s="131" t="s">
        <v>2520</v>
      </c>
      <c r="N70" s="100" t="s">
        <v>2476</v>
      </c>
      <c r="O70" s="96" t="s">
        <v>2477</v>
      </c>
      <c r="P70" s="101"/>
      <c r="Q70" s="131">
        <v>44258.617986111109</v>
      </c>
    </row>
    <row r="71" spans="1:17" ht="18" x14ac:dyDescent="0.25">
      <c r="A71" s="96" t="str">
        <f>VLOOKUP(E71,'LISTADO ATM'!$A$2:$C$900,3,0)</f>
        <v>DISTRITO NACIONAL</v>
      </c>
      <c r="B71" s="113">
        <v>335809391</v>
      </c>
      <c r="C71" s="97">
        <v>44257.736006944448</v>
      </c>
      <c r="D71" s="96" t="s">
        <v>2472</v>
      </c>
      <c r="E71" s="106">
        <v>147</v>
      </c>
      <c r="F71" s="96" t="str">
        <f>VLOOKUP(E71,VIP!$A$2:$O11558,2,0)</f>
        <v>DRBR147</v>
      </c>
      <c r="G71" s="96" t="str">
        <f>VLOOKUP(E71,'LISTADO ATM'!$A$2:$B$899,2,0)</f>
        <v xml:space="preserve">ATM Kiosco Megacentro I </v>
      </c>
      <c r="H71" s="96" t="str">
        <f>VLOOKUP(E71,VIP!$A$2:$O16479,7,FALSE)</f>
        <v>Si</v>
      </c>
      <c r="I71" s="96" t="str">
        <f>VLOOKUP(E71,VIP!$A$2:$O8444,8,FALSE)</f>
        <v>Si</v>
      </c>
      <c r="J71" s="96" t="str">
        <f>VLOOKUP(E71,VIP!$A$2:$O8394,8,FALSE)</f>
        <v>Si</v>
      </c>
      <c r="K71" s="96" t="str">
        <f>VLOOKUP(E71,VIP!$A$2:$O11968,6,0)</f>
        <v>NO</v>
      </c>
      <c r="L71" s="98" t="s">
        <v>2462</v>
      </c>
      <c r="M71" s="131" t="s">
        <v>2520</v>
      </c>
      <c r="N71" s="100" t="s">
        <v>2476</v>
      </c>
      <c r="O71" s="96" t="s">
        <v>2477</v>
      </c>
      <c r="P71" s="101"/>
      <c r="Q71" s="131">
        <v>44258.617986111109</v>
      </c>
    </row>
    <row r="72" spans="1:17" ht="18" x14ac:dyDescent="0.25">
      <c r="A72" s="96" t="str">
        <f>VLOOKUP(E72,'LISTADO ATM'!$A$2:$C$900,3,0)</f>
        <v>DISTRITO NACIONAL</v>
      </c>
      <c r="B72" s="113">
        <v>335809397</v>
      </c>
      <c r="C72" s="97">
        <v>44257.741377314815</v>
      </c>
      <c r="D72" s="96" t="s">
        <v>2487</v>
      </c>
      <c r="E72" s="106">
        <v>378</v>
      </c>
      <c r="F72" s="96" t="str">
        <f>VLOOKUP(E72,VIP!$A$2:$O11557,2,0)</f>
        <v>DRBR378</v>
      </c>
      <c r="G72" s="96" t="str">
        <f>VLOOKUP(E72,'LISTADO ATM'!$A$2:$B$899,2,0)</f>
        <v>ATM UNP Villa Flores</v>
      </c>
      <c r="H72" s="96" t="str">
        <f>VLOOKUP(E72,VIP!$A$2:$O16478,7,FALSE)</f>
        <v>N/A</v>
      </c>
      <c r="I72" s="96" t="str">
        <f>VLOOKUP(E72,VIP!$A$2:$O8443,8,FALSE)</f>
        <v>N/A</v>
      </c>
      <c r="J72" s="96" t="str">
        <f>VLOOKUP(E72,VIP!$A$2:$O8393,8,FALSE)</f>
        <v>N/A</v>
      </c>
      <c r="K72" s="96" t="str">
        <f>VLOOKUP(E72,VIP!$A$2:$O11967,6,0)</f>
        <v>N/A</v>
      </c>
      <c r="L72" s="98" t="s">
        <v>2430</v>
      </c>
      <c r="M72" s="131" t="s">
        <v>2520</v>
      </c>
      <c r="N72" s="100" t="s">
        <v>2476</v>
      </c>
      <c r="O72" s="96" t="s">
        <v>2490</v>
      </c>
      <c r="P72" s="101"/>
      <c r="Q72" s="131">
        <v>44258.617986111109</v>
      </c>
    </row>
    <row r="73" spans="1:17" ht="18" x14ac:dyDescent="0.25">
      <c r="A73" s="96" t="str">
        <f>VLOOKUP(E73,'LISTADO ATM'!$A$2:$C$900,3,0)</f>
        <v>NORTE</v>
      </c>
      <c r="B73" s="113">
        <v>335809430</v>
      </c>
      <c r="C73" s="97">
        <v>44257.768368055556</v>
      </c>
      <c r="D73" s="96" t="s">
        <v>2500</v>
      </c>
      <c r="E73" s="106">
        <v>91</v>
      </c>
      <c r="F73" s="96" t="str">
        <f>VLOOKUP(E73,VIP!$A$2:$O11556,2,0)</f>
        <v>DRBR091</v>
      </c>
      <c r="G73" s="96" t="str">
        <f>VLOOKUP(E73,'LISTADO ATM'!$A$2:$B$899,2,0)</f>
        <v xml:space="preserve">ATM UNP Villa Isabela </v>
      </c>
      <c r="H73" s="96" t="str">
        <f>VLOOKUP(E73,VIP!$A$2:$O16477,7,FALSE)</f>
        <v>Si</v>
      </c>
      <c r="I73" s="96" t="str">
        <f>VLOOKUP(E73,VIP!$A$2:$O8442,8,FALSE)</f>
        <v>Si</v>
      </c>
      <c r="J73" s="96" t="str">
        <f>VLOOKUP(E73,VIP!$A$2:$O8392,8,FALSE)</f>
        <v>Si</v>
      </c>
      <c r="K73" s="96" t="str">
        <f>VLOOKUP(E73,VIP!$A$2:$O11966,6,0)</f>
        <v>NO</v>
      </c>
      <c r="L73" s="98" t="s">
        <v>2508</v>
      </c>
      <c r="M73" s="131" t="s">
        <v>2520</v>
      </c>
      <c r="N73" s="100" t="s">
        <v>2476</v>
      </c>
      <c r="O73" s="96" t="s">
        <v>2501</v>
      </c>
      <c r="P73" s="101"/>
      <c r="Q73" s="131">
        <v>44258.436516203707</v>
      </c>
    </row>
    <row r="74" spans="1:17" ht="18" x14ac:dyDescent="0.25">
      <c r="A74" s="96" t="str">
        <f>VLOOKUP(E74,'LISTADO ATM'!$A$2:$C$900,3,0)</f>
        <v>DISTRITO NACIONAL</v>
      </c>
      <c r="B74" s="113">
        <v>335809432</v>
      </c>
      <c r="C74" s="97">
        <v>44257.773680555554</v>
      </c>
      <c r="D74" s="96" t="s">
        <v>2189</v>
      </c>
      <c r="E74" s="106">
        <v>441</v>
      </c>
      <c r="F74" s="96" t="str">
        <f>VLOOKUP(E74,VIP!$A$2:$O11555,2,0)</f>
        <v>DRBR441</v>
      </c>
      <c r="G74" s="96" t="str">
        <f>VLOOKUP(E74,'LISTADO ATM'!$A$2:$B$899,2,0)</f>
        <v>ATM Estacion de Servicio Romulo Betancour</v>
      </c>
      <c r="H74" s="96" t="str">
        <f>VLOOKUP(E74,VIP!$A$2:$O16476,7,FALSE)</f>
        <v>NO</v>
      </c>
      <c r="I74" s="96" t="str">
        <f>VLOOKUP(E74,VIP!$A$2:$O8441,8,FALSE)</f>
        <v>NO</v>
      </c>
      <c r="J74" s="96" t="str">
        <f>VLOOKUP(E74,VIP!$A$2:$O8391,8,FALSE)</f>
        <v>NO</v>
      </c>
      <c r="K74" s="96" t="str">
        <f>VLOOKUP(E74,VIP!$A$2:$O11965,6,0)</f>
        <v>NO</v>
      </c>
      <c r="L74" s="98" t="s">
        <v>2496</v>
      </c>
      <c r="M74" s="101" t="s">
        <v>2520</v>
      </c>
      <c r="N74" s="100" t="s">
        <v>2476</v>
      </c>
      <c r="O74" s="96" t="s">
        <v>2478</v>
      </c>
      <c r="P74" s="101"/>
      <c r="Q74" s="131">
        <v>44258.777777777781</v>
      </c>
    </row>
    <row r="75" spans="1:17" ht="18" x14ac:dyDescent="0.25">
      <c r="A75" s="96" t="str">
        <f>VLOOKUP(E75,'LISTADO ATM'!$A$2:$C$900,3,0)</f>
        <v>DISTRITO NACIONAL</v>
      </c>
      <c r="B75" s="113">
        <v>335809435</v>
      </c>
      <c r="C75" s="97">
        <v>44257.784328703703</v>
      </c>
      <c r="D75" s="96" t="s">
        <v>2472</v>
      </c>
      <c r="E75" s="106">
        <v>438</v>
      </c>
      <c r="F75" s="96" t="str">
        <f>VLOOKUP(E75,VIP!$A$2:$O11554,2,0)</f>
        <v>DRBR438</v>
      </c>
      <c r="G75" s="96" t="str">
        <f>VLOOKUP(E75,'LISTADO ATM'!$A$2:$B$899,2,0)</f>
        <v xml:space="preserve">ATM Autobanco Torre IV </v>
      </c>
      <c r="H75" s="96" t="str">
        <f>VLOOKUP(E75,VIP!$A$2:$O16475,7,FALSE)</f>
        <v>Si</v>
      </c>
      <c r="I75" s="96" t="str">
        <f>VLOOKUP(E75,VIP!$A$2:$O8440,8,FALSE)</f>
        <v>Si</v>
      </c>
      <c r="J75" s="96" t="str">
        <f>VLOOKUP(E75,VIP!$A$2:$O8390,8,FALSE)</f>
        <v>Si</v>
      </c>
      <c r="K75" s="96" t="str">
        <f>VLOOKUP(E75,VIP!$A$2:$O11964,6,0)</f>
        <v>SI</v>
      </c>
      <c r="L75" s="98" t="s">
        <v>2430</v>
      </c>
      <c r="M75" s="101" t="s">
        <v>2520</v>
      </c>
      <c r="N75" s="100" t="s">
        <v>2476</v>
      </c>
      <c r="O75" s="96" t="s">
        <v>2477</v>
      </c>
      <c r="P75" s="101"/>
      <c r="Q75" s="131">
        <v>44258.770138888889</v>
      </c>
    </row>
    <row r="76" spans="1:17" ht="18" x14ac:dyDescent="0.25">
      <c r="A76" s="96" t="str">
        <f>VLOOKUP(E76,'LISTADO ATM'!$A$2:$C$900,3,0)</f>
        <v>DISTRITO NACIONAL</v>
      </c>
      <c r="B76" s="113">
        <v>335809447</v>
      </c>
      <c r="C76" s="97">
        <v>44257.845243055555</v>
      </c>
      <c r="D76" s="96" t="s">
        <v>2472</v>
      </c>
      <c r="E76" s="106">
        <v>486</v>
      </c>
      <c r="F76" s="96" t="str">
        <f>VLOOKUP(E76,VIP!$A$2:$O11560,2,0)</f>
        <v>DRBR486</v>
      </c>
      <c r="G76" s="96" t="str">
        <f>VLOOKUP(E76,'LISTADO ATM'!$A$2:$B$899,2,0)</f>
        <v xml:space="preserve">ATM Olé La Caleta </v>
      </c>
      <c r="H76" s="96" t="str">
        <f>VLOOKUP(E76,VIP!$A$2:$O16481,7,FALSE)</f>
        <v>Si</v>
      </c>
      <c r="I76" s="96" t="str">
        <f>VLOOKUP(E76,VIP!$A$2:$O8446,8,FALSE)</f>
        <v>Si</v>
      </c>
      <c r="J76" s="96" t="str">
        <f>VLOOKUP(E76,VIP!$A$2:$O8396,8,FALSE)</f>
        <v>Si</v>
      </c>
      <c r="K76" s="96" t="str">
        <f>VLOOKUP(E76,VIP!$A$2:$O11970,6,0)</f>
        <v>NO</v>
      </c>
      <c r="L76" s="98" t="s">
        <v>2430</v>
      </c>
      <c r="M76" s="101" t="s">
        <v>2520</v>
      </c>
      <c r="N76" s="100" t="s">
        <v>2476</v>
      </c>
      <c r="O76" s="96" t="s">
        <v>2477</v>
      </c>
      <c r="P76" s="101"/>
      <c r="Q76" s="131">
        <v>44258.765972222223</v>
      </c>
    </row>
    <row r="77" spans="1:17" ht="18" x14ac:dyDescent="0.25">
      <c r="A77" s="96" t="str">
        <f>VLOOKUP(E77,'LISTADO ATM'!$A$2:$C$900,3,0)</f>
        <v>DISTRITO NACIONAL</v>
      </c>
      <c r="B77" s="113">
        <v>335809448</v>
      </c>
      <c r="C77" s="97">
        <v>44257.846388888887</v>
      </c>
      <c r="D77" s="96" t="s">
        <v>2472</v>
      </c>
      <c r="E77" s="106">
        <v>983</v>
      </c>
      <c r="F77" s="96" t="str">
        <f>VLOOKUP(E77,VIP!$A$2:$O11559,2,0)</f>
        <v>DRBR983</v>
      </c>
      <c r="G77" s="96" t="str">
        <f>VLOOKUP(E77,'LISTADO ATM'!$A$2:$B$899,2,0)</f>
        <v xml:space="preserve">ATM Bravo República de Colombia </v>
      </c>
      <c r="H77" s="96" t="str">
        <f>VLOOKUP(E77,VIP!$A$2:$O16480,7,FALSE)</f>
        <v>Si</v>
      </c>
      <c r="I77" s="96" t="str">
        <f>VLOOKUP(E77,VIP!$A$2:$O8445,8,FALSE)</f>
        <v>No</v>
      </c>
      <c r="J77" s="96" t="str">
        <f>VLOOKUP(E77,VIP!$A$2:$O8395,8,FALSE)</f>
        <v>No</v>
      </c>
      <c r="K77" s="96" t="str">
        <f>VLOOKUP(E77,VIP!$A$2:$O11969,6,0)</f>
        <v>NO</v>
      </c>
      <c r="L77" s="98" t="s">
        <v>2430</v>
      </c>
      <c r="M77" s="101" t="s">
        <v>2520</v>
      </c>
      <c r="N77" s="100" t="s">
        <v>2476</v>
      </c>
      <c r="O77" s="96" t="s">
        <v>2477</v>
      </c>
      <c r="P77" s="101"/>
      <c r="Q77" s="131">
        <v>44258.770833333336</v>
      </c>
    </row>
    <row r="78" spans="1:17" ht="18" x14ac:dyDescent="0.25">
      <c r="A78" s="96" t="str">
        <f>VLOOKUP(E78,'LISTADO ATM'!$A$2:$C$900,3,0)</f>
        <v>DISTRITO NACIONAL</v>
      </c>
      <c r="B78" s="113">
        <v>335809449</v>
      </c>
      <c r="C78" s="97">
        <v>44257.84983796296</v>
      </c>
      <c r="D78" s="96" t="s">
        <v>2472</v>
      </c>
      <c r="E78" s="106">
        <v>139</v>
      </c>
      <c r="F78" s="96" t="str">
        <f>VLOOKUP(E78,VIP!$A$2:$O11558,2,0)</f>
        <v>DRBR139</v>
      </c>
      <c r="G78" s="96" t="str">
        <f>VLOOKUP(E78,'LISTADO ATM'!$A$2:$B$899,2,0)</f>
        <v xml:space="preserve">ATM Oficina Plaza Lama Zona Oriental I </v>
      </c>
      <c r="H78" s="96" t="str">
        <f>VLOOKUP(E78,VIP!$A$2:$O16479,7,FALSE)</f>
        <v>Si</v>
      </c>
      <c r="I78" s="96" t="str">
        <f>VLOOKUP(E78,VIP!$A$2:$O8444,8,FALSE)</f>
        <v>Si</v>
      </c>
      <c r="J78" s="96" t="str">
        <f>VLOOKUP(E78,VIP!$A$2:$O8394,8,FALSE)</f>
        <v>Si</v>
      </c>
      <c r="K78" s="96" t="str">
        <f>VLOOKUP(E78,VIP!$A$2:$O11968,6,0)</f>
        <v>NO</v>
      </c>
      <c r="L78" s="98" t="s">
        <v>2430</v>
      </c>
      <c r="M78" s="101" t="s">
        <v>2520</v>
      </c>
      <c r="N78" s="100" t="s">
        <v>2476</v>
      </c>
      <c r="O78" s="96" t="s">
        <v>2477</v>
      </c>
      <c r="P78" s="101"/>
      <c r="Q78" s="131">
        <v>44258.772916666669</v>
      </c>
    </row>
    <row r="79" spans="1:17" ht="18" x14ac:dyDescent="0.25">
      <c r="A79" s="96" t="str">
        <f>VLOOKUP(E79,'LISTADO ATM'!$A$2:$C$900,3,0)</f>
        <v>DISTRITO NACIONAL</v>
      </c>
      <c r="B79" s="113">
        <v>335809450</v>
      </c>
      <c r="C79" s="97">
        <v>44257.851712962962</v>
      </c>
      <c r="D79" s="96" t="s">
        <v>2472</v>
      </c>
      <c r="E79" s="106">
        <v>416</v>
      </c>
      <c r="F79" s="96" t="str">
        <f>VLOOKUP(E79,VIP!$A$2:$O11557,2,0)</f>
        <v>DRBR416</v>
      </c>
      <c r="G79" s="96" t="str">
        <f>VLOOKUP(E79,'LISTADO ATM'!$A$2:$B$899,2,0)</f>
        <v xml:space="preserve">ATM Autobanco San Martín II </v>
      </c>
      <c r="H79" s="96" t="str">
        <f>VLOOKUP(E79,VIP!$A$2:$O16478,7,FALSE)</f>
        <v>Si</v>
      </c>
      <c r="I79" s="96" t="str">
        <f>VLOOKUP(E79,VIP!$A$2:$O8443,8,FALSE)</f>
        <v>Si</v>
      </c>
      <c r="J79" s="96" t="str">
        <f>VLOOKUP(E79,VIP!$A$2:$O8393,8,FALSE)</f>
        <v>Si</v>
      </c>
      <c r="K79" s="96" t="str">
        <f>VLOOKUP(E79,VIP!$A$2:$O11967,6,0)</f>
        <v>NO</v>
      </c>
      <c r="L79" s="98" t="s">
        <v>2430</v>
      </c>
      <c r="M79" s="131" t="s">
        <v>2520</v>
      </c>
      <c r="N79" s="100" t="s">
        <v>2476</v>
      </c>
      <c r="O79" s="96" t="s">
        <v>2477</v>
      </c>
      <c r="P79" s="101"/>
      <c r="Q79" s="131">
        <v>44258.617986111109</v>
      </c>
    </row>
    <row r="80" spans="1:17" ht="18" x14ac:dyDescent="0.25">
      <c r="A80" s="96" t="str">
        <f>VLOOKUP(E80,'LISTADO ATM'!$A$2:$C$900,3,0)</f>
        <v>NORTE</v>
      </c>
      <c r="B80" s="113">
        <v>335809451</v>
      </c>
      <c r="C80" s="97">
        <v>44257.854178240741</v>
      </c>
      <c r="D80" s="96" t="s">
        <v>2500</v>
      </c>
      <c r="E80" s="106">
        <v>728</v>
      </c>
      <c r="F80" s="96" t="str">
        <f>VLOOKUP(E80,VIP!$A$2:$O11556,2,0)</f>
        <v>DRBR051</v>
      </c>
      <c r="G80" s="96" t="str">
        <f>VLOOKUP(E80,'LISTADO ATM'!$A$2:$B$899,2,0)</f>
        <v xml:space="preserve">ATM UNP La Vega Oficina Regional Norcentral </v>
      </c>
      <c r="H80" s="96" t="str">
        <f>VLOOKUP(E80,VIP!$A$2:$O16477,7,FALSE)</f>
        <v>Si</v>
      </c>
      <c r="I80" s="96" t="str">
        <f>VLOOKUP(E80,VIP!$A$2:$O8442,8,FALSE)</f>
        <v>Si</v>
      </c>
      <c r="J80" s="96" t="str">
        <f>VLOOKUP(E80,VIP!$A$2:$O8392,8,FALSE)</f>
        <v>Si</v>
      </c>
      <c r="K80" s="96" t="str">
        <f>VLOOKUP(E80,VIP!$A$2:$O11966,6,0)</f>
        <v>SI</v>
      </c>
      <c r="L80" s="98" t="s">
        <v>2430</v>
      </c>
      <c r="M80" s="131" t="s">
        <v>2520</v>
      </c>
      <c r="N80" s="100" t="s">
        <v>2476</v>
      </c>
      <c r="O80" s="96" t="s">
        <v>2501</v>
      </c>
      <c r="P80" s="101"/>
      <c r="Q80" s="131">
        <v>44258.617986111109</v>
      </c>
    </row>
    <row r="81" spans="1:17" ht="18" x14ac:dyDescent="0.25">
      <c r="A81" s="96" t="str">
        <f>VLOOKUP(E81,'LISTADO ATM'!$A$2:$C$900,3,0)</f>
        <v>SUR</v>
      </c>
      <c r="B81" s="113">
        <v>335809452</v>
      </c>
      <c r="C81" s="97">
        <v>44257.8596875</v>
      </c>
      <c r="D81" s="96" t="s">
        <v>2472</v>
      </c>
      <c r="E81" s="106">
        <v>249</v>
      </c>
      <c r="F81" s="96" t="str">
        <f>VLOOKUP(E81,VIP!$A$2:$O11555,2,0)</f>
        <v>DRBR249</v>
      </c>
      <c r="G81" s="96" t="str">
        <f>VLOOKUP(E81,'LISTADO ATM'!$A$2:$B$899,2,0)</f>
        <v xml:space="preserve">ATM Banco Agrícola Neiba </v>
      </c>
      <c r="H81" s="96" t="str">
        <f>VLOOKUP(E81,VIP!$A$2:$O16476,7,FALSE)</f>
        <v>Si</v>
      </c>
      <c r="I81" s="96" t="str">
        <f>VLOOKUP(E81,VIP!$A$2:$O8441,8,FALSE)</f>
        <v>Si</v>
      </c>
      <c r="J81" s="96" t="str">
        <f>VLOOKUP(E81,VIP!$A$2:$O8391,8,FALSE)</f>
        <v>Si</v>
      </c>
      <c r="K81" s="96" t="str">
        <f>VLOOKUP(E81,VIP!$A$2:$O11965,6,0)</f>
        <v>NO</v>
      </c>
      <c r="L81" s="98" t="s">
        <v>2430</v>
      </c>
      <c r="M81" s="99" t="s">
        <v>2469</v>
      </c>
      <c r="N81" s="100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>
        <v>335809453</v>
      </c>
      <c r="C82" s="97">
        <v>44257.862881944442</v>
      </c>
      <c r="D82" s="96" t="s">
        <v>2487</v>
      </c>
      <c r="E82" s="106">
        <v>957</v>
      </c>
      <c r="F82" s="96" t="str">
        <f>VLOOKUP(E82,VIP!$A$2:$O11563,2,0)</f>
        <v>DRBR23F</v>
      </c>
      <c r="G82" s="96" t="str">
        <f>VLOOKUP(E82,'LISTADO ATM'!$A$2:$B$899,2,0)</f>
        <v xml:space="preserve">ATM Oficina Venezuela </v>
      </c>
      <c r="H82" s="96" t="str">
        <f>VLOOKUP(E82,VIP!$A$2:$O16484,7,FALSE)</f>
        <v>Si</v>
      </c>
      <c r="I82" s="96" t="str">
        <f>VLOOKUP(E82,VIP!$A$2:$O8449,8,FALSE)</f>
        <v>Si</v>
      </c>
      <c r="J82" s="96" t="str">
        <f>VLOOKUP(E82,VIP!$A$2:$O8399,8,FALSE)</f>
        <v>Si</v>
      </c>
      <c r="K82" s="96" t="str">
        <f>VLOOKUP(E82,VIP!$A$2:$O11973,6,0)</f>
        <v>SI</v>
      </c>
      <c r="L82" s="98" t="s">
        <v>2462</v>
      </c>
      <c r="M82" s="131" t="s">
        <v>2520</v>
      </c>
      <c r="N82" s="100" t="s">
        <v>2476</v>
      </c>
      <c r="O82" s="96" t="s">
        <v>2490</v>
      </c>
      <c r="P82" s="101"/>
      <c r="Q82" s="131">
        <v>44258.617986111109</v>
      </c>
    </row>
    <row r="83" spans="1:17" ht="18" x14ac:dyDescent="0.25">
      <c r="A83" s="96" t="str">
        <f>VLOOKUP(E83,'LISTADO ATM'!$A$2:$C$900,3,0)</f>
        <v>SUR</v>
      </c>
      <c r="B83" s="113">
        <v>335809454</v>
      </c>
      <c r="C83" s="97">
        <v>44257.865590277775</v>
      </c>
      <c r="D83" s="96" t="s">
        <v>2487</v>
      </c>
      <c r="E83" s="106">
        <v>871</v>
      </c>
      <c r="F83" s="96" t="str">
        <f>VLOOKUP(E83,VIP!$A$2:$O11562,2,0)</f>
        <v>DRBR871</v>
      </c>
      <c r="G83" s="96" t="str">
        <f>VLOOKUP(E83,'LISTADO ATM'!$A$2:$B$899,2,0)</f>
        <v>ATM Plaza Cultural San Juan</v>
      </c>
      <c r="H83" s="96" t="str">
        <f>VLOOKUP(E83,VIP!$A$2:$O16483,7,FALSE)</f>
        <v>N/A</v>
      </c>
      <c r="I83" s="96" t="str">
        <f>VLOOKUP(E83,VIP!$A$2:$O8448,8,FALSE)</f>
        <v>N/A</v>
      </c>
      <c r="J83" s="96" t="str">
        <f>VLOOKUP(E83,VIP!$A$2:$O8398,8,FALSE)</f>
        <v>N/A</v>
      </c>
      <c r="K83" s="96" t="str">
        <f>VLOOKUP(E83,VIP!$A$2:$O11972,6,0)</f>
        <v>N/A</v>
      </c>
      <c r="L83" s="98" t="s">
        <v>2462</v>
      </c>
      <c r="M83" s="131" t="s">
        <v>2520</v>
      </c>
      <c r="N83" s="100" t="s">
        <v>2476</v>
      </c>
      <c r="O83" s="96" t="s">
        <v>2490</v>
      </c>
      <c r="P83" s="101"/>
      <c r="Q83" s="131">
        <v>44258.617986111109</v>
      </c>
    </row>
    <row r="84" spans="1:17" ht="18" x14ac:dyDescent="0.25">
      <c r="A84" s="96" t="str">
        <f>VLOOKUP(E84,'LISTADO ATM'!$A$2:$C$900,3,0)</f>
        <v>NORTE</v>
      </c>
      <c r="B84" s="113">
        <v>335809455</v>
      </c>
      <c r="C84" s="97">
        <v>44257.869780092595</v>
      </c>
      <c r="D84" s="96" t="s">
        <v>2500</v>
      </c>
      <c r="E84" s="106">
        <v>732</v>
      </c>
      <c r="F84" s="96" t="str">
        <f>VLOOKUP(E84,VIP!$A$2:$O11561,2,0)</f>
        <v>DRBR12H</v>
      </c>
      <c r="G84" s="96" t="str">
        <f>VLOOKUP(E84,'LISTADO ATM'!$A$2:$B$899,2,0)</f>
        <v xml:space="preserve">ATM Molino del Valle (Santiago) </v>
      </c>
      <c r="H84" s="96" t="str">
        <f>VLOOKUP(E84,VIP!$A$2:$O16482,7,FALSE)</f>
        <v>Si</v>
      </c>
      <c r="I84" s="96" t="str">
        <f>VLOOKUP(E84,VIP!$A$2:$O8447,8,FALSE)</f>
        <v>Si</v>
      </c>
      <c r="J84" s="96" t="str">
        <f>VLOOKUP(E84,VIP!$A$2:$O8397,8,FALSE)</f>
        <v>Si</v>
      </c>
      <c r="K84" s="96" t="str">
        <f>VLOOKUP(E84,VIP!$A$2:$O11971,6,0)</f>
        <v>NO</v>
      </c>
      <c r="L84" s="98" t="s">
        <v>2430</v>
      </c>
      <c r="M84" s="131" t="s">
        <v>2520</v>
      </c>
      <c r="N84" s="100" t="s">
        <v>2476</v>
      </c>
      <c r="O84" s="96" t="s">
        <v>2501</v>
      </c>
      <c r="P84" s="101"/>
      <c r="Q84" s="131">
        <v>44258.617986111109</v>
      </c>
    </row>
    <row r="85" spans="1:17" ht="18" x14ac:dyDescent="0.25">
      <c r="A85" s="96" t="str">
        <f>VLOOKUP(E85,'LISTADO ATM'!$A$2:$C$900,3,0)</f>
        <v>SUR</v>
      </c>
      <c r="B85" s="113">
        <v>335809456</v>
      </c>
      <c r="C85" s="97">
        <v>44257.873680555553</v>
      </c>
      <c r="D85" s="96" t="s">
        <v>2472</v>
      </c>
      <c r="E85" s="106">
        <v>615</v>
      </c>
      <c r="F85" s="96" t="str">
        <f>VLOOKUP(E85,VIP!$A$2:$O11560,2,0)</f>
        <v>DRBR418</v>
      </c>
      <c r="G85" s="96" t="str">
        <f>VLOOKUP(E85,'LISTADO ATM'!$A$2:$B$899,2,0)</f>
        <v xml:space="preserve">ATM Estación Sunix Cabral (Barahona) </v>
      </c>
      <c r="H85" s="96" t="str">
        <f>VLOOKUP(E85,VIP!$A$2:$O16481,7,FALSE)</f>
        <v>Si</v>
      </c>
      <c r="I85" s="96" t="str">
        <f>VLOOKUP(E85,VIP!$A$2:$O8446,8,FALSE)</f>
        <v>Si</v>
      </c>
      <c r="J85" s="96" t="str">
        <f>VLOOKUP(E85,VIP!$A$2:$O8396,8,FALSE)</f>
        <v>Si</v>
      </c>
      <c r="K85" s="96" t="str">
        <f>VLOOKUP(E85,VIP!$A$2:$O11970,6,0)</f>
        <v>NO</v>
      </c>
      <c r="L85" s="98" t="s">
        <v>2430</v>
      </c>
      <c r="M85" s="131" t="s">
        <v>2520</v>
      </c>
      <c r="N85" s="100" t="s">
        <v>2476</v>
      </c>
      <c r="O85" s="96" t="s">
        <v>2477</v>
      </c>
      <c r="P85" s="101"/>
      <c r="Q85" s="131">
        <v>44258.617986111109</v>
      </c>
    </row>
    <row r="86" spans="1:17" ht="18" x14ac:dyDescent="0.25">
      <c r="A86" s="96" t="str">
        <f>VLOOKUP(E86,'LISTADO ATM'!$A$2:$C$900,3,0)</f>
        <v>DISTRITO NACIONAL</v>
      </c>
      <c r="B86" s="113">
        <v>335809460</v>
      </c>
      <c r="C86" s="97">
        <v>44257.889421296299</v>
      </c>
      <c r="D86" s="96" t="s">
        <v>2189</v>
      </c>
      <c r="E86" s="106">
        <v>744</v>
      </c>
      <c r="F86" s="96" t="str">
        <f>VLOOKUP(E86,VIP!$A$2:$O11559,2,0)</f>
        <v>DRBR289</v>
      </c>
      <c r="G86" s="96" t="str">
        <f>VLOOKUP(E86,'LISTADO ATM'!$A$2:$B$899,2,0)</f>
        <v xml:space="preserve">ATM Multicentro La Sirena Venezuela </v>
      </c>
      <c r="H86" s="96" t="str">
        <f>VLOOKUP(E86,VIP!$A$2:$O16480,7,FALSE)</f>
        <v>Si</v>
      </c>
      <c r="I86" s="96" t="str">
        <f>VLOOKUP(E86,VIP!$A$2:$O8445,8,FALSE)</f>
        <v>Si</v>
      </c>
      <c r="J86" s="96" t="str">
        <f>VLOOKUP(E86,VIP!$A$2:$O8395,8,FALSE)</f>
        <v>Si</v>
      </c>
      <c r="K86" s="96" t="str">
        <f>VLOOKUP(E86,VIP!$A$2:$O11969,6,0)</f>
        <v>SI</v>
      </c>
      <c r="L86" s="98" t="s">
        <v>2254</v>
      </c>
      <c r="M86" s="131" t="s">
        <v>2520</v>
      </c>
      <c r="N86" s="100" t="s">
        <v>2476</v>
      </c>
      <c r="O86" s="96" t="s">
        <v>2478</v>
      </c>
      <c r="P86" s="101"/>
      <c r="Q86" s="131">
        <v>44258.617986111109</v>
      </c>
    </row>
    <row r="87" spans="1:17" ht="18" x14ac:dyDescent="0.25">
      <c r="A87" s="96" t="str">
        <f>VLOOKUP(E87,'LISTADO ATM'!$A$2:$C$900,3,0)</f>
        <v>DISTRITO NACIONAL</v>
      </c>
      <c r="B87" s="113">
        <v>335809462</v>
      </c>
      <c r="C87" s="97">
        <v>44257.917175925926</v>
      </c>
      <c r="D87" s="96" t="s">
        <v>2189</v>
      </c>
      <c r="E87" s="106">
        <v>710</v>
      </c>
      <c r="F87" s="96" t="str">
        <f>VLOOKUP(E87,VIP!$A$2:$O11558,2,0)</f>
        <v>DRBR506</v>
      </c>
      <c r="G87" s="96" t="str">
        <f>VLOOKUP(E87,'LISTADO ATM'!$A$2:$B$899,2,0)</f>
        <v xml:space="preserve">ATM S/M Soberano </v>
      </c>
      <c r="H87" s="96" t="str">
        <f>VLOOKUP(E87,VIP!$A$2:$O16479,7,FALSE)</f>
        <v>Si</v>
      </c>
      <c r="I87" s="96" t="str">
        <f>VLOOKUP(E87,VIP!$A$2:$O8444,8,FALSE)</f>
        <v>Si</v>
      </c>
      <c r="J87" s="96" t="str">
        <f>VLOOKUP(E87,VIP!$A$2:$O8394,8,FALSE)</f>
        <v>Si</v>
      </c>
      <c r="K87" s="96" t="str">
        <f>VLOOKUP(E87,VIP!$A$2:$O11968,6,0)</f>
        <v>NO</v>
      </c>
      <c r="L87" s="98" t="s">
        <v>2228</v>
      </c>
      <c r="M87" s="131" t="s">
        <v>2520</v>
      </c>
      <c r="N87" s="100" t="s">
        <v>2476</v>
      </c>
      <c r="O87" s="96" t="s">
        <v>2478</v>
      </c>
      <c r="P87" s="101"/>
      <c r="Q87" s="131">
        <v>44258.353182870371</v>
      </c>
    </row>
    <row r="88" spans="1:17" s="102" customFormat="1" ht="18" x14ac:dyDescent="0.25">
      <c r="A88" s="96" t="str">
        <f>VLOOKUP(E88,'LISTADO ATM'!$A$2:$C$900,3,0)</f>
        <v>SUR</v>
      </c>
      <c r="B88" s="113">
        <v>335809463</v>
      </c>
      <c r="C88" s="97">
        <v>44257.917847222219</v>
      </c>
      <c r="D88" s="96" t="s">
        <v>2189</v>
      </c>
      <c r="E88" s="106">
        <v>885</v>
      </c>
      <c r="F88" s="96" t="str">
        <f>VLOOKUP(E88,VIP!$A$2:$O11557,2,0)</f>
        <v>DRBR885</v>
      </c>
      <c r="G88" s="96" t="str">
        <f>VLOOKUP(E88,'LISTADO ATM'!$A$2:$B$899,2,0)</f>
        <v xml:space="preserve">ATM UNP Rancho Arriba </v>
      </c>
      <c r="H88" s="96" t="str">
        <f>VLOOKUP(E88,VIP!$A$2:$O16478,7,FALSE)</f>
        <v>Si</v>
      </c>
      <c r="I88" s="96" t="str">
        <f>VLOOKUP(E88,VIP!$A$2:$O8443,8,FALSE)</f>
        <v>Si</v>
      </c>
      <c r="J88" s="96" t="str">
        <f>VLOOKUP(E88,VIP!$A$2:$O8393,8,FALSE)</f>
        <v>Si</v>
      </c>
      <c r="K88" s="96" t="str">
        <f>VLOOKUP(E88,VIP!$A$2:$O11967,6,0)</f>
        <v>NO</v>
      </c>
      <c r="L88" s="98" t="s">
        <v>2254</v>
      </c>
      <c r="M88" s="131" t="s">
        <v>2520</v>
      </c>
      <c r="N88" s="100" t="s">
        <v>2476</v>
      </c>
      <c r="O88" s="96" t="s">
        <v>2478</v>
      </c>
      <c r="P88" s="101"/>
      <c r="Q88" s="131">
        <v>44258.436516203707</v>
      </c>
    </row>
    <row r="89" spans="1:17" s="102" customFormat="1" ht="18" x14ac:dyDescent="0.25">
      <c r="A89" s="96" t="str">
        <f>VLOOKUP(E89,'LISTADO ATM'!$A$2:$C$900,3,0)</f>
        <v>DISTRITO NACIONAL</v>
      </c>
      <c r="B89" s="113">
        <v>335809464</v>
      </c>
      <c r="C89" s="97">
        <v>44257.921041666668</v>
      </c>
      <c r="D89" s="96" t="s">
        <v>2189</v>
      </c>
      <c r="E89" s="106">
        <v>622</v>
      </c>
      <c r="F89" s="96" t="str">
        <f>VLOOKUP(E89,VIP!$A$2:$O11556,2,0)</f>
        <v>DRBR622</v>
      </c>
      <c r="G89" s="96" t="str">
        <f>VLOOKUP(E89,'LISTADO ATM'!$A$2:$B$899,2,0)</f>
        <v xml:space="preserve">ATM Ayuntamiento D.N. </v>
      </c>
      <c r="H89" s="96" t="str">
        <f>VLOOKUP(E89,VIP!$A$2:$O16477,7,FALSE)</f>
        <v>Si</v>
      </c>
      <c r="I89" s="96" t="str">
        <f>VLOOKUP(E89,VIP!$A$2:$O8442,8,FALSE)</f>
        <v>Si</v>
      </c>
      <c r="J89" s="96" t="str">
        <f>VLOOKUP(E89,VIP!$A$2:$O8392,8,FALSE)</f>
        <v>Si</v>
      </c>
      <c r="K89" s="96" t="str">
        <f>VLOOKUP(E89,VIP!$A$2:$O11966,6,0)</f>
        <v>NO</v>
      </c>
      <c r="L89" s="98" t="s">
        <v>2254</v>
      </c>
      <c r="M89" s="131" t="s">
        <v>2520</v>
      </c>
      <c r="N89" s="100" t="s">
        <v>2476</v>
      </c>
      <c r="O89" s="96" t="s">
        <v>2478</v>
      </c>
      <c r="P89" s="101"/>
      <c r="Q89" s="131">
        <v>44258.617986111109</v>
      </c>
    </row>
    <row r="90" spans="1:17" s="102" customFormat="1" ht="18" x14ac:dyDescent="0.25">
      <c r="A90" s="96" t="str">
        <f>VLOOKUP(E90,'LISTADO ATM'!$A$2:$C$900,3,0)</f>
        <v>SUR</v>
      </c>
      <c r="B90" s="113" t="s">
        <v>2517</v>
      </c>
      <c r="C90" s="97">
        <v>44258.007592592592</v>
      </c>
      <c r="D90" s="96" t="s">
        <v>2472</v>
      </c>
      <c r="E90" s="106">
        <v>780</v>
      </c>
      <c r="F90" s="96" t="str">
        <f>VLOOKUP(E90,VIP!$A$2:$O11564,2,0)</f>
        <v>DRBR041</v>
      </c>
      <c r="G90" s="96" t="str">
        <f>VLOOKUP(E90,'LISTADO ATM'!$A$2:$B$899,2,0)</f>
        <v xml:space="preserve">ATM Oficina Barahona I </v>
      </c>
      <c r="H90" s="96" t="str">
        <f>VLOOKUP(E90,VIP!$A$2:$O16485,7,FALSE)</f>
        <v>Si</v>
      </c>
      <c r="I90" s="96" t="str">
        <f>VLOOKUP(E90,VIP!$A$2:$O8450,8,FALSE)</f>
        <v>Si</v>
      </c>
      <c r="J90" s="96" t="str">
        <f>VLOOKUP(E90,VIP!$A$2:$O8400,8,FALSE)</f>
        <v>Si</v>
      </c>
      <c r="K90" s="96" t="str">
        <f>VLOOKUP(E90,VIP!$A$2:$O11974,6,0)</f>
        <v>SI</v>
      </c>
      <c r="L90" s="98" t="s">
        <v>2430</v>
      </c>
      <c r="M90" s="131" t="s">
        <v>2520</v>
      </c>
      <c r="N90" s="100" t="s">
        <v>2476</v>
      </c>
      <c r="O90" s="96" t="s">
        <v>2477</v>
      </c>
      <c r="P90" s="101"/>
      <c r="Q90" s="131">
        <v>44258.617986111109</v>
      </c>
    </row>
    <row r="91" spans="1:17" s="102" customFormat="1" ht="18" x14ac:dyDescent="0.25">
      <c r="A91" s="96" t="str">
        <f>VLOOKUP(E91,'LISTADO ATM'!$A$2:$C$900,3,0)</f>
        <v>DISTRITO NACIONAL</v>
      </c>
      <c r="B91" s="113" t="s">
        <v>2516</v>
      </c>
      <c r="C91" s="97">
        <v>44258.096273148149</v>
      </c>
      <c r="D91" s="96" t="s">
        <v>2472</v>
      </c>
      <c r="E91" s="106">
        <v>415</v>
      </c>
      <c r="F91" s="96" t="str">
        <f>VLOOKUP(E91,VIP!$A$2:$O11563,2,0)</f>
        <v>DRBR415</v>
      </c>
      <c r="G91" s="96" t="str">
        <f>VLOOKUP(E91,'LISTADO ATM'!$A$2:$B$899,2,0)</f>
        <v xml:space="preserve">ATM Autobanco San Martín I </v>
      </c>
      <c r="H91" s="96" t="str">
        <f>VLOOKUP(E91,VIP!$A$2:$O16484,7,FALSE)</f>
        <v>Si</v>
      </c>
      <c r="I91" s="96" t="str">
        <f>VLOOKUP(E91,VIP!$A$2:$O8449,8,FALSE)</f>
        <v>Si</v>
      </c>
      <c r="J91" s="96" t="str">
        <f>VLOOKUP(E91,VIP!$A$2:$O8399,8,FALSE)</f>
        <v>Si</v>
      </c>
      <c r="K91" s="96" t="str">
        <f>VLOOKUP(E91,VIP!$A$2:$O11973,6,0)</f>
        <v>NO</v>
      </c>
      <c r="L91" s="98" t="s">
        <v>2430</v>
      </c>
      <c r="M91" s="131" t="s">
        <v>2520</v>
      </c>
      <c r="N91" s="100" t="s">
        <v>2476</v>
      </c>
      <c r="O91" s="96" t="s">
        <v>2477</v>
      </c>
      <c r="P91" s="101"/>
      <c r="Q91" s="131">
        <v>44258.617986111109</v>
      </c>
    </row>
    <row r="92" spans="1:17" s="102" customFormat="1" ht="18" x14ac:dyDescent="0.25">
      <c r="A92" s="96" t="str">
        <f>VLOOKUP(E92,'LISTADO ATM'!$A$2:$C$900,3,0)</f>
        <v>ESTE</v>
      </c>
      <c r="B92" s="113" t="s">
        <v>2515</v>
      </c>
      <c r="C92" s="97">
        <v>44258.099027777775</v>
      </c>
      <c r="D92" s="96" t="s">
        <v>2189</v>
      </c>
      <c r="E92" s="106">
        <v>859</v>
      </c>
      <c r="F92" s="96" t="str">
        <f>VLOOKUP(E92,VIP!$A$2:$O11562,2,0)</f>
        <v>DRBR859</v>
      </c>
      <c r="G92" s="96" t="str">
        <f>VLOOKUP(E92,'LISTADO ATM'!$A$2:$B$899,2,0)</f>
        <v xml:space="preserve">ATM Hotel Vista Sol (Punta Cana) </v>
      </c>
      <c r="H92" s="96" t="str">
        <f>VLOOKUP(E92,VIP!$A$2:$O16483,7,FALSE)</f>
        <v>Si</v>
      </c>
      <c r="I92" s="96" t="str">
        <f>VLOOKUP(E92,VIP!$A$2:$O8448,8,FALSE)</f>
        <v>Si</v>
      </c>
      <c r="J92" s="96" t="str">
        <f>VLOOKUP(E92,VIP!$A$2:$O8398,8,FALSE)</f>
        <v>Si</v>
      </c>
      <c r="K92" s="96" t="str">
        <f>VLOOKUP(E92,VIP!$A$2:$O11972,6,0)</f>
        <v>NO</v>
      </c>
      <c r="L92" s="98" t="s">
        <v>2254</v>
      </c>
      <c r="M92" s="99" t="s">
        <v>2469</v>
      </c>
      <c r="N92" s="100" t="s">
        <v>2476</v>
      </c>
      <c r="O92" s="96" t="s">
        <v>2478</v>
      </c>
      <c r="P92" s="101"/>
      <c r="Q92" s="99" t="s">
        <v>2254</v>
      </c>
    </row>
    <row r="93" spans="1:17" s="102" customFormat="1" ht="18" x14ac:dyDescent="0.25">
      <c r="A93" s="96" t="str">
        <f>VLOOKUP(E93,'LISTADO ATM'!$A$2:$C$900,3,0)</f>
        <v>ESTE</v>
      </c>
      <c r="B93" s="113" t="s">
        <v>2514</v>
      </c>
      <c r="C93" s="97">
        <v>44258.229537037034</v>
      </c>
      <c r="D93" s="96" t="s">
        <v>2189</v>
      </c>
      <c r="E93" s="106">
        <v>213</v>
      </c>
      <c r="F93" s="96" t="str">
        <f>VLOOKUP(E93,VIP!$A$2:$O11561,2,0)</f>
        <v>DRBR213</v>
      </c>
      <c r="G93" s="96" t="str">
        <f>VLOOKUP(E93,'LISTADO ATM'!$A$2:$B$899,2,0)</f>
        <v xml:space="preserve">ATM Almacenes Iberia (La Romana) </v>
      </c>
      <c r="H93" s="96" t="str">
        <f>VLOOKUP(E93,VIP!$A$2:$O16482,7,FALSE)</f>
        <v>Si</v>
      </c>
      <c r="I93" s="96" t="str">
        <f>VLOOKUP(E93,VIP!$A$2:$O8447,8,FALSE)</f>
        <v>Si</v>
      </c>
      <c r="J93" s="96" t="str">
        <f>VLOOKUP(E93,VIP!$A$2:$O8397,8,FALSE)</f>
        <v>Si</v>
      </c>
      <c r="K93" s="96" t="str">
        <f>VLOOKUP(E93,VIP!$A$2:$O11971,6,0)</f>
        <v>NO</v>
      </c>
      <c r="L93" s="98" t="s">
        <v>2440</v>
      </c>
      <c r="M93" s="101" t="s">
        <v>2520</v>
      </c>
      <c r="N93" s="100" t="s">
        <v>2476</v>
      </c>
      <c r="O93" s="96" t="s">
        <v>2478</v>
      </c>
      <c r="P93" s="101"/>
      <c r="Q93" s="131">
        <v>44258.768750000003</v>
      </c>
    </row>
    <row r="94" spans="1:17" s="102" customFormat="1" ht="18" x14ac:dyDescent="0.25">
      <c r="A94" s="96" t="str">
        <f>VLOOKUP(E94,'LISTADO ATM'!$A$2:$C$900,3,0)</f>
        <v>DISTRITO NACIONAL</v>
      </c>
      <c r="B94" s="113" t="s">
        <v>2513</v>
      </c>
      <c r="C94" s="97">
        <v>44258.23196759259</v>
      </c>
      <c r="D94" s="96" t="s">
        <v>2189</v>
      </c>
      <c r="E94" s="106">
        <v>488</v>
      </c>
      <c r="F94" s="96" t="str">
        <f>VLOOKUP(E94,VIP!$A$2:$O11560,2,0)</f>
        <v>DRBR488</v>
      </c>
      <c r="G94" s="96" t="str">
        <f>VLOOKUP(E94,'LISTADO ATM'!$A$2:$B$899,2,0)</f>
        <v xml:space="preserve">ATM Aeropuerto El Higuero </v>
      </c>
      <c r="H94" s="96" t="str">
        <f>VLOOKUP(E94,VIP!$A$2:$O16481,7,FALSE)</f>
        <v>Si</v>
      </c>
      <c r="I94" s="96" t="str">
        <f>VLOOKUP(E94,VIP!$A$2:$O8446,8,FALSE)</f>
        <v>Si</v>
      </c>
      <c r="J94" s="96" t="str">
        <f>VLOOKUP(E94,VIP!$A$2:$O8396,8,FALSE)</f>
        <v>Si</v>
      </c>
      <c r="K94" s="96" t="str">
        <f>VLOOKUP(E94,VIP!$A$2:$O11970,6,0)</f>
        <v>NO</v>
      </c>
      <c r="L94" s="98" t="s">
        <v>2440</v>
      </c>
      <c r="M94" s="131" t="s">
        <v>2520</v>
      </c>
      <c r="N94" s="100" t="s">
        <v>2476</v>
      </c>
      <c r="O94" s="96" t="s">
        <v>2478</v>
      </c>
      <c r="P94" s="101"/>
      <c r="Q94" s="131">
        <v>44258.617986111109</v>
      </c>
    </row>
    <row r="95" spans="1:17" s="102" customFormat="1" ht="18" x14ac:dyDescent="0.25">
      <c r="A95" s="96" t="str">
        <f>VLOOKUP(E95,'LISTADO ATM'!$A$2:$C$900,3,0)</f>
        <v>NORTE</v>
      </c>
      <c r="B95" s="113" t="s">
        <v>2512</v>
      </c>
      <c r="C95" s="97">
        <v>44258.233865740738</v>
      </c>
      <c r="D95" s="96" t="s">
        <v>2190</v>
      </c>
      <c r="E95" s="106">
        <v>832</v>
      </c>
      <c r="F95" s="96" t="str">
        <f>VLOOKUP(E95,VIP!$A$2:$O11559,2,0)</f>
        <v>DRBR832</v>
      </c>
      <c r="G95" s="96" t="str">
        <f>VLOOKUP(E95,'LISTADO ATM'!$A$2:$B$899,2,0)</f>
        <v xml:space="preserve">ATM Hospital Traumatológico La Vega </v>
      </c>
      <c r="H95" s="96" t="str">
        <f>VLOOKUP(E95,VIP!$A$2:$O16480,7,FALSE)</f>
        <v>Si</v>
      </c>
      <c r="I95" s="96" t="str">
        <f>VLOOKUP(E95,VIP!$A$2:$O8445,8,FALSE)</f>
        <v>Si</v>
      </c>
      <c r="J95" s="96" t="str">
        <f>VLOOKUP(E95,VIP!$A$2:$O8395,8,FALSE)</f>
        <v>Si</v>
      </c>
      <c r="K95" s="96" t="str">
        <f>VLOOKUP(E95,VIP!$A$2:$O11969,6,0)</f>
        <v>NO</v>
      </c>
      <c r="L95" s="98" t="s">
        <v>2440</v>
      </c>
      <c r="M95" s="131" t="s">
        <v>2520</v>
      </c>
      <c r="N95" s="100" t="s">
        <v>2476</v>
      </c>
      <c r="O95" s="96" t="s">
        <v>2497</v>
      </c>
      <c r="P95" s="101"/>
      <c r="Q95" s="131">
        <v>44258.436516203707</v>
      </c>
    </row>
    <row r="96" spans="1:17" s="102" customFormat="1" ht="18" x14ac:dyDescent="0.25">
      <c r="A96" s="96" t="str">
        <f>VLOOKUP(E96,'LISTADO ATM'!$A$2:$C$900,3,0)</f>
        <v>SUR</v>
      </c>
      <c r="B96" s="113" t="s">
        <v>2511</v>
      </c>
      <c r="C96" s="97">
        <v>44258.235891203702</v>
      </c>
      <c r="D96" s="96" t="s">
        <v>2189</v>
      </c>
      <c r="E96" s="106">
        <v>135</v>
      </c>
      <c r="F96" s="96" t="str">
        <f>VLOOKUP(E96,VIP!$A$2:$O11558,2,0)</f>
        <v>DRBR135</v>
      </c>
      <c r="G96" s="96" t="str">
        <f>VLOOKUP(E96,'LISTADO ATM'!$A$2:$B$899,2,0)</f>
        <v xml:space="preserve">ATM Oficina Las Dunas Baní </v>
      </c>
      <c r="H96" s="96" t="str">
        <f>VLOOKUP(E96,VIP!$A$2:$O16479,7,FALSE)</f>
        <v>Si</v>
      </c>
      <c r="I96" s="96" t="str">
        <f>VLOOKUP(E96,VIP!$A$2:$O8444,8,FALSE)</f>
        <v>Si</v>
      </c>
      <c r="J96" s="96" t="str">
        <f>VLOOKUP(E96,VIP!$A$2:$O8394,8,FALSE)</f>
        <v>Si</v>
      </c>
      <c r="K96" s="96" t="str">
        <f>VLOOKUP(E96,VIP!$A$2:$O11968,6,0)</f>
        <v>SI</v>
      </c>
      <c r="L96" s="98" t="s">
        <v>2254</v>
      </c>
      <c r="M96" s="131" t="s">
        <v>2520</v>
      </c>
      <c r="N96" s="100" t="s">
        <v>2476</v>
      </c>
      <c r="O96" s="96" t="s">
        <v>2478</v>
      </c>
      <c r="P96" s="101"/>
      <c r="Q96" s="131">
        <v>44258.436516203707</v>
      </c>
    </row>
    <row r="97" spans="1:17" s="102" customFormat="1" ht="18" x14ac:dyDescent="0.25">
      <c r="A97" s="96" t="str">
        <f>VLOOKUP(E97,'LISTADO ATM'!$A$2:$C$900,3,0)</f>
        <v>DISTRITO NACIONAL</v>
      </c>
      <c r="B97" s="113" t="s">
        <v>2519</v>
      </c>
      <c r="C97" s="97">
        <v>44258.313310185185</v>
      </c>
      <c r="D97" s="96" t="s">
        <v>2189</v>
      </c>
      <c r="E97" s="106">
        <v>816</v>
      </c>
      <c r="F97" s="96" t="str">
        <f>VLOOKUP(E97,VIP!$A$2:$O11560,2,0)</f>
        <v>DRBR816</v>
      </c>
      <c r="G97" s="96" t="str">
        <f>VLOOKUP(E97,'LISTADO ATM'!$A$2:$B$899,2,0)</f>
        <v xml:space="preserve">ATM Oficina Pedro Brand </v>
      </c>
      <c r="H97" s="96" t="str">
        <f>VLOOKUP(E97,VIP!$A$2:$O16481,7,FALSE)</f>
        <v>Si</v>
      </c>
      <c r="I97" s="96" t="str">
        <f>VLOOKUP(E97,VIP!$A$2:$O8446,8,FALSE)</f>
        <v>Si</v>
      </c>
      <c r="J97" s="96" t="str">
        <f>VLOOKUP(E97,VIP!$A$2:$O8396,8,FALSE)</f>
        <v>Si</v>
      </c>
      <c r="K97" s="96" t="str">
        <f>VLOOKUP(E97,VIP!$A$2:$O11970,6,0)</f>
        <v>NO</v>
      </c>
      <c r="L97" s="98" t="s">
        <v>2254</v>
      </c>
      <c r="M97" s="131" t="s">
        <v>2520</v>
      </c>
      <c r="N97" s="100" t="s">
        <v>2476</v>
      </c>
      <c r="O97" s="96" t="s">
        <v>2478</v>
      </c>
      <c r="P97" s="101"/>
      <c r="Q97" s="131">
        <v>44258.436516203707</v>
      </c>
    </row>
    <row r="98" spans="1:17" s="102" customFormat="1" ht="18" x14ac:dyDescent="0.25">
      <c r="A98" s="96" t="str">
        <f>VLOOKUP(E98,'LISTADO ATM'!$A$2:$C$900,3,0)</f>
        <v>ESTE</v>
      </c>
      <c r="B98" s="113" t="s">
        <v>2518</v>
      </c>
      <c r="C98" s="97">
        <v>44258.339155092595</v>
      </c>
      <c r="D98" s="96" t="s">
        <v>2189</v>
      </c>
      <c r="E98" s="106">
        <v>293</v>
      </c>
      <c r="F98" s="96" t="str">
        <f>VLOOKUP(E98,VIP!$A$2:$O11559,2,0)</f>
        <v>DRBR293</v>
      </c>
      <c r="G98" s="96" t="str">
        <f>VLOOKUP(E98,'LISTADO ATM'!$A$2:$B$899,2,0)</f>
        <v xml:space="preserve">ATM S/M Nueva Visión (San Pedro) </v>
      </c>
      <c r="H98" s="96" t="str">
        <f>VLOOKUP(E98,VIP!$A$2:$O16480,7,FALSE)</f>
        <v>Si</v>
      </c>
      <c r="I98" s="96" t="str">
        <f>VLOOKUP(E98,VIP!$A$2:$O8445,8,FALSE)</f>
        <v>Si</v>
      </c>
      <c r="J98" s="96" t="str">
        <f>VLOOKUP(E98,VIP!$A$2:$O8395,8,FALSE)</f>
        <v>Si</v>
      </c>
      <c r="K98" s="96" t="str">
        <f>VLOOKUP(E98,VIP!$A$2:$O11969,6,0)</f>
        <v>NO</v>
      </c>
      <c r="L98" s="98" t="s">
        <v>2228</v>
      </c>
      <c r="M98" s="131" t="s">
        <v>2520</v>
      </c>
      <c r="N98" s="100" t="s">
        <v>2476</v>
      </c>
      <c r="O98" s="96" t="s">
        <v>2478</v>
      </c>
      <c r="P98" s="101"/>
      <c r="Q98" s="131">
        <v>44258.436516203707</v>
      </c>
    </row>
    <row r="99" spans="1:17" s="102" customFormat="1" ht="18" x14ac:dyDescent="0.25">
      <c r="A99" s="96" t="str">
        <f>VLOOKUP(E99,'LISTADO ATM'!$A$2:$C$900,3,0)</f>
        <v>SUR</v>
      </c>
      <c r="B99" s="113" t="s">
        <v>2535</v>
      </c>
      <c r="C99" s="97">
        <v>44258.348287037035</v>
      </c>
      <c r="D99" s="96" t="s">
        <v>2189</v>
      </c>
      <c r="E99" s="106">
        <v>50</v>
      </c>
      <c r="F99" s="96" t="str">
        <f>VLOOKUP(E99,VIP!$A$2:$O11576,2,0)</f>
        <v>DRBR050</v>
      </c>
      <c r="G99" s="96" t="str">
        <f>VLOOKUP(E99,'LISTADO ATM'!$A$2:$B$899,2,0)</f>
        <v xml:space="preserve">ATM Oficina Padre Las Casas (Azua) </v>
      </c>
      <c r="H99" s="96" t="str">
        <f>VLOOKUP(E99,VIP!$A$2:$O16497,7,FALSE)</f>
        <v>Si</v>
      </c>
      <c r="I99" s="96" t="str">
        <f>VLOOKUP(E99,VIP!$A$2:$O8462,8,FALSE)</f>
        <v>Si</v>
      </c>
      <c r="J99" s="96" t="str">
        <f>VLOOKUP(E99,VIP!$A$2:$O8412,8,FALSE)</f>
        <v>Si</v>
      </c>
      <c r="K99" s="96" t="str">
        <f>VLOOKUP(E99,VIP!$A$2:$O11986,6,0)</f>
        <v>NO</v>
      </c>
      <c r="L99" s="98" t="s">
        <v>2228</v>
      </c>
      <c r="M99" s="131" t="s">
        <v>2520</v>
      </c>
      <c r="N99" s="100" t="s">
        <v>2476</v>
      </c>
      <c r="O99" s="96" t="s">
        <v>2478</v>
      </c>
      <c r="P99" s="101"/>
      <c r="Q99" s="131">
        <v>44258.617986111109</v>
      </c>
    </row>
    <row r="100" spans="1:17" s="102" customFormat="1" ht="18" x14ac:dyDescent="0.25">
      <c r="A100" s="96" t="str">
        <f>VLOOKUP(E100,'LISTADO ATM'!$A$2:$C$900,3,0)</f>
        <v>SUR</v>
      </c>
      <c r="B100" s="113" t="s">
        <v>2534</v>
      </c>
      <c r="C100" s="97">
        <v>44258.373622685183</v>
      </c>
      <c r="D100" s="96" t="s">
        <v>2189</v>
      </c>
      <c r="E100" s="106">
        <v>881</v>
      </c>
      <c r="F100" s="96" t="str">
        <f>VLOOKUP(E100,VIP!$A$2:$O11575,2,0)</f>
        <v>DRBR881</v>
      </c>
      <c r="G100" s="96" t="str">
        <f>VLOOKUP(E100,'LISTADO ATM'!$A$2:$B$899,2,0)</f>
        <v xml:space="preserve">ATM UNP Yaguate (San Cristóbal) </v>
      </c>
      <c r="H100" s="96" t="str">
        <f>VLOOKUP(E100,VIP!$A$2:$O16496,7,FALSE)</f>
        <v>Si</v>
      </c>
      <c r="I100" s="96" t="str">
        <f>VLOOKUP(E100,VIP!$A$2:$O8461,8,FALSE)</f>
        <v>Si</v>
      </c>
      <c r="J100" s="96" t="str">
        <f>VLOOKUP(E100,VIP!$A$2:$O8411,8,FALSE)</f>
        <v>Si</v>
      </c>
      <c r="K100" s="96" t="str">
        <f>VLOOKUP(E100,VIP!$A$2:$O11985,6,0)</f>
        <v>NO</v>
      </c>
      <c r="L100" s="98" t="s">
        <v>2254</v>
      </c>
      <c r="M100" s="131" t="s">
        <v>2520</v>
      </c>
      <c r="N100" s="100" t="s">
        <v>2476</v>
      </c>
      <c r="O100" s="96" t="s">
        <v>2478</v>
      </c>
      <c r="P100" s="101"/>
      <c r="Q100" s="131">
        <v>44258.617986111109</v>
      </c>
    </row>
    <row r="101" spans="1:17" s="102" customFormat="1" ht="18" x14ac:dyDescent="0.25">
      <c r="A101" s="96" t="str">
        <f>VLOOKUP(E101,'LISTADO ATM'!$A$2:$C$900,3,0)</f>
        <v>NORTE</v>
      </c>
      <c r="B101" s="113" t="s">
        <v>2533</v>
      </c>
      <c r="C101" s="97">
        <v>44258.387708333335</v>
      </c>
      <c r="D101" s="96" t="s">
        <v>2190</v>
      </c>
      <c r="E101" s="106">
        <v>95</v>
      </c>
      <c r="F101" s="96" t="str">
        <f>VLOOKUP(E101,VIP!$A$2:$O11573,2,0)</f>
        <v>DRBR095</v>
      </c>
      <c r="G101" s="96" t="str">
        <f>VLOOKUP(E101,'LISTADO ATM'!$A$2:$B$899,2,0)</f>
        <v xml:space="preserve">ATM Oficina Tenares </v>
      </c>
      <c r="H101" s="96" t="str">
        <f>VLOOKUP(E101,VIP!$A$2:$O16494,7,FALSE)</f>
        <v>Si</v>
      </c>
      <c r="I101" s="96" t="str">
        <f>VLOOKUP(E101,VIP!$A$2:$O8459,8,FALSE)</f>
        <v>Si</v>
      </c>
      <c r="J101" s="96" t="str">
        <f>VLOOKUP(E101,VIP!$A$2:$O8409,8,FALSE)</f>
        <v>Si</v>
      </c>
      <c r="K101" s="96" t="str">
        <f>VLOOKUP(E101,VIP!$A$2:$O11983,6,0)</f>
        <v>SI</v>
      </c>
      <c r="L101" s="98" t="s">
        <v>2228</v>
      </c>
      <c r="M101" s="131" t="s">
        <v>2520</v>
      </c>
      <c r="N101" s="100" t="s">
        <v>2476</v>
      </c>
      <c r="O101" s="96" t="s">
        <v>2537</v>
      </c>
      <c r="P101" s="101"/>
      <c r="Q101" s="131">
        <v>44258.617986111109</v>
      </c>
    </row>
    <row r="102" spans="1:17" s="102" customFormat="1" ht="18" x14ac:dyDescent="0.25">
      <c r="A102" s="96" t="str">
        <f>VLOOKUP(E102,'LISTADO ATM'!$A$2:$C$900,3,0)</f>
        <v>NORTE</v>
      </c>
      <c r="B102" s="113" t="s">
        <v>2532</v>
      </c>
      <c r="C102" s="97">
        <v>44258.390532407408</v>
      </c>
      <c r="D102" s="96" t="s">
        <v>2190</v>
      </c>
      <c r="E102" s="106">
        <v>691</v>
      </c>
      <c r="F102" s="96" t="str">
        <f>VLOOKUP(E102,VIP!$A$2:$O11572,2,0)</f>
        <v>DRBR691</v>
      </c>
      <c r="G102" s="96" t="str">
        <f>VLOOKUP(E102,'LISTADO ATM'!$A$2:$B$899,2,0)</f>
        <v>ATM Eco Petroleo Manzanillo</v>
      </c>
      <c r="H102" s="96" t="str">
        <f>VLOOKUP(E102,VIP!$A$2:$O16493,7,FALSE)</f>
        <v>Si</v>
      </c>
      <c r="I102" s="96" t="str">
        <f>VLOOKUP(E102,VIP!$A$2:$O8458,8,FALSE)</f>
        <v>Si</v>
      </c>
      <c r="J102" s="96" t="str">
        <f>VLOOKUP(E102,VIP!$A$2:$O8408,8,FALSE)</f>
        <v>Si</v>
      </c>
      <c r="K102" s="96" t="str">
        <f>VLOOKUP(E102,VIP!$A$2:$O11982,6,0)</f>
        <v>NO</v>
      </c>
      <c r="L102" s="98" t="s">
        <v>2254</v>
      </c>
      <c r="M102" s="131" t="s">
        <v>2520</v>
      </c>
      <c r="N102" s="100" t="s">
        <v>2476</v>
      </c>
      <c r="O102" s="96" t="s">
        <v>2537</v>
      </c>
      <c r="P102" s="101"/>
      <c r="Q102" s="131">
        <v>44258.617986111109</v>
      </c>
    </row>
    <row r="103" spans="1:17" s="102" customFormat="1" ht="18" x14ac:dyDescent="0.25">
      <c r="A103" s="96" t="str">
        <f>VLOOKUP(E103,'LISTADO ATM'!$A$2:$C$900,3,0)</f>
        <v>DISTRITO NACIONAL</v>
      </c>
      <c r="B103" s="113" t="s">
        <v>2531</v>
      </c>
      <c r="C103" s="97">
        <v>44258.391631944447</v>
      </c>
      <c r="D103" s="96" t="s">
        <v>2189</v>
      </c>
      <c r="E103" s="106">
        <v>321</v>
      </c>
      <c r="F103" s="96" t="str">
        <f>VLOOKUP(E103,VIP!$A$2:$O11571,2,0)</f>
        <v>DRBR321</v>
      </c>
      <c r="G103" s="96" t="str">
        <f>VLOOKUP(E103,'LISTADO ATM'!$A$2:$B$899,2,0)</f>
        <v xml:space="preserve">ATM Oficina Jiménez Moya I </v>
      </c>
      <c r="H103" s="96" t="str">
        <f>VLOOKUP(E103,VIP!$A$2:$O16492,7,FALSE)</f>
        <v>Si</v>
      </c>
      <c r="I103" s="96" t="str">
        <f>VLOOKUP(E103,VIP!$A$2:$O8457,8,FALSE)</f>
        <v>Si</v>
      </c>
      <c r="J103" s="96" t="str">
        <f>VLOOKUP(E103,VIP!$A$2:$O8407,8,FALSE)</f>
        <v>Si</v>
      </c>
      <c r="K103" s="96" t="str">
        <f>VLOOKUP(E103,VIP!$A$2:$O11981,6,0)</f>
        <v>NO</v>
      </c>
      <c r="L103" s="98" t="s">
        <v>2228</v>
      </c>
      <c r="M103" s="131" t="s">
        <v>2520</v>
      </c>
      <c r="N103" s="100" t="s">
        <v>2476</v>
      </c>
      <c r="O103" s="96" t="s">
        <v>2478</v>
      </c>
      <c r="P103" s="101"/>
      <c r="Q103" s="131">
        <v>44258.617986111109</v>
      </c>
    </row>
    <row r="104" spans="1:17" s="102" customFormat="1" ht="18" x14ac:dyDescent="0.25">
      <c r="A104" s="96" t="str">
        <f>VLOOKUP(E104,'LISTADO ATM'!$A$2:$C$900,3,0)</f>
        <v>NORTE</v>
      </c>
      <c r="B104" s="113" t="s">
        <v>2530</v>
      </c>
      <c r="C104" s="97">
        <v>44258.391979166663</v>
      </c>
      <c r="D104" s="96" t="s">
        <v>2500</v>
      </c>
      <c r="E104" s="106">
        <v>88</v>
      </c>
      <c r="F104" s="96" t="str">
        <f>VLOOKUP(E104,VIP!$A$2:$O11570,2,0)</f>
        <v>DRBR088</v>
      </c>
      <c r="G104" s="96" t="str">
        <f>VLOOKUP(E104,'LISTADO ATM'!$A$2:$B$899,2,0)</f>
        <v xml:space="preserve">ATM S/M La Fuente (Santiago) </v>
      </c>
      <c r="H104" s="96" t="str">
        <f>VLOOKUP(E104,VIP!$A$2:$O16491,7,FALSE)</f>
        <v>Si</v>
      </c>
      <c r="I104" s="96" t="str">
        <f>VLOOKUP(E104,VIP!$A$2:$O8456,8,FALSE)</f>
        <v>Si</v>
      </c>
      <c r="J104" s="96" t="str">
        <f>VLOOKUP(E104,VIP!$A$2:$O8406,8,FALSE)</f>
        <v>Si</v>
      </c>
      <c r="K104" s="96" t="str">
        <f>VLOOKUP(E104,VIP!$A$2:$O11980,6,0)</f>
        <v>NO</v>
      </c>
      <c r="L104" s="98" t="s">
        <v>2430</v>
      </c>
      <c r="M104" s="131" t="s">
        <v>2520</v>
      </c>
      <c r="N104" s="100" t="s">
        <v>2476</v>
      </c>
      <c r="O104" s="96" t="s">
        <v>2501</v>
      </c>
      <c r="P104" s="101"/>
      <c r="Q104" s="131">
        <v>44258.617986111109</v>
      </c>
    </row>
    <row r="105" spans="1:17" s="102" customFormat="1" ht="18" x14ac:dyDescent="0.25">
      <c r="A105" s="96" t="str">
        <f>VLOOKUP(E105,'LISTADO ATM'!$A$2:$C$900,3,0)</f>
        <v>SUR</v>
      </c>
      <c r="B105" s="113" t="s">
        <v>2529</v>
      </c>
      <c r="C105" s="97">
        <v>44258.394699074073</v>
      </c>
      <c r="D105" s="96" t="s">
        <v>2472</v>
      </c>
      <c r="E105" s="106">
        <v>616</v>
      </c>
      <c r="F105" s="96" t="str">
        <f>VLOOKUP(E105,VIP!$A$2:$O11569,2,0)</f>
        <v>DRBR187</v>
      </c>
      <c r="G105" s="96" t="str">
        <f>VLOOKUP(E105,'LISTADO ATM'!$A$2:$B$899,2,0)</f>
        <v xml:space="preserve">ATM 5ta. Brigada Barahona </v>
      </c>
      <c r="H105" s="96" t="str">
        <f>VLOOKUP(E105,VIP!$A$2:$O16490,7,FALSE)</f>
        <v>Si</v>
      </c>
      <c r="I105" s="96" t="str">
        <f>VLOOKUP(E105,VIP!$A$2:$O8455,8,FALSE)</f>
        <v>Si</v>
      </c>
      <c r="J105" s="96" t="str">
        <f>VLOOKUP(E105,VIP!$A$2:$O8405,8,FALSE)</f>
        <v>Si</v>
      </c>
      <c r="K105" s="96" t="str">
        <f>VLOOKUP(E105,VIP!$A$2:$O11979,6,0)</f>
        <v>NO</v>
      </c>
      <c r="L105" s="98" t="s">
        <v>2462</v>
      </c>
      <c r="M105" s="131" t="s">
        <v>2520</v>
      </c>
      <c r="N105" s="100" t="s">
        <v>2476</v>
      </c>
      <c r="O105" s="96" t="s">
        <v>2477</v>
      </c>
      <c r="P105" s="101"/>
      <c r="Q105" s="131">
        <v>44258.617986111109</v>
      </c>
    </row>
    <row r="106" spans="1:17" s="102" customFormat="1" ht="18" x14ac:dyDescent="0.25">
      <c r="A106" s="96" t="str">
        <f>VLOOKUP(E106,'LISTADO ATM'!$A$2:$C$900,3,0)</f>
        <v>DISTRITO NACIONAL</v>
      </c>
      <c r="B106" s="113" t="s">
        <v>2528</v>
      </c>
      <c r="C106" s="97">
        <v>44258.398356481484</v>
      </c>
      <c r="D106" s="96" t="s">
        <v>2189</v>
      </c>
      <c r="E106" s="106">
        <v>917</v>
      </c>
      <c r="F106" s="96" t="str">
        <f>VLOOKUP(E106,VIP!$A$2:$O11568,2,0)</f>
        <v>DRBR01B</v>
      </c>
      <c r="G106" s="96" t="str">
        <f>VLOOKUP(E106,'LISTADO ATM'!$A$2:$B$899,2,0)</f>
        <v xml:space="preserve">ATM Oficina Los Mina </v>
      </c>
      <c r="H106" s="96" t="str">
        <f>VLOOKUP(E106,VIP!$A$2:$O16489,7,FALSE)</f>
        <v>Si</v>
      </c>
      <c r="I106" s="96" t="str">
        <f>VLOOKUP(E106,VIP!$A$2:$O8454,8,FALSE)</f>
        <v>Si</v>
      </c>
      <c r="J106" s="96" t="str">
        <f>VLOOKUP(E106,VIP!$A$2:$O8404,8,FALSE)</f>
        <v>Si</v>
      </c>
      <c r="K106" s="96" t="str">
        <f>VLOOKUP(E106,VIP!$A$2:$O11978,6,0)</f>
        <v>NO</v>
      </c>
      <c r="L106" s="98" t="s">
        <v>2228</v>
      </c>
      <c r="M106" s="101" t="s">
        <v>2520</v>
      </c>
      <c r="N106" s="100" t="s">
        <v>2476</v>
      </c>
      <c r="O106" s="96" t="s">
        <v>2478</v>
      </c>
      <c r="P106" s="101"/>
      <c r="Q106" s="131">
        <v>44258.715277777781</v>
      </c>
    </row>
    <row r="107" spans="1:17" s="102" customFormat="1" ht="18" x14ac:dyDescent="0.25">
      <c r="A107" s="96" t="str">
        <f>VLOOKUP(E107,'LISTADO ATM'!$A$2:$C$900,3,0)</f>
        <v>SUR</v>
      </c>
      <c r="B107" s="113" t="s">
        <v>2527</v>
      </c>
      <c r="C107" s="97">
        <v>44258.399502314816</v>
      </c>
      <c r="D107" s="96" t="s">
        <v>2472</v>
      </c>
      <c r="E107" s="106">
        <v>403</v>
      </c>
      <c r="F107" s="96" t="str">
        <f>VLOOKUP(E107,VIP!$A$2:$O11567,2,0)</f>
        <v>DRBR403</v>
      </c>
      <c r="G107" s="96" t="str">
        <f>VLOOKUP(E107,'LISTADO ATM'!$A$2:$B$899,2,0)</f>
        <v xml:space="preserve">ATM Oficina Vicente Noble </v>
      </c>
      <c r="H107" s="96" t="str">
        <f>VLOOKUP(E107,VIP!$A$2:$O16488,7,FALSE)</f>
        <v>Si</v>
      </c>
      <c r="I107" s="96" t="str">
        <f>VLOOKUP(E107,VIP!$A$2:$O8453,8,FALSE)</f>
        <v>Si</v>
      </c>
      <c r="J107" s="96" t="str">
        <f>VLOOKUP(E107,VIP!$A$2:$O8403,8,FALSE)</f>
        <v>Si</v>
      </c>
      <c r="K107" s="96" t="str">
        <f>VLOOKUP(E107,VIP!$A$2:$O11977,6,0)</f>
        <v>NO</v>
      </c>
      <c r="L107" s="98" t="s">
        <v>2430</v>
      </c>
      <c r="M107" s="131" t="s">
        <v>2520</v>
      </c>
      <c r="N107" s="100" t="s">
        <v>2476</v>
      </c>
      <c r="O107" s="96" t="s">
        <v>2477</v>
      </c>
      <c r="P107" s="101"/>
      <c r="Q107" s="131">
        <v>44258.617986111109</v>
      </c>
    </row>
    <row r="108" spans="1:17" s="102" customFormat="1" ht="18" x14ac:dyDescent="0.25">
      <c r="A108" s="96" t="str">
        <f>VLOOKUP(E108,'LISTADO ATM'!$A$2:$C$900,3,0)</f>
        <v>DISTRITO NACIONAL</v>
      </c>
      <c r="B108" s="113" t="s">
        <v>2526</v>
      </c>
      <c r="C108" s="97">
        <v>44258.399560185186</v>
      </c>
      <c r="D108" s="96" t="s">
        <v>2189</v>
      </c>
      <c r="E108" s="106">
        <v>979</v>
      </c>
      <c r="F108" s="96" t="str">
        <f>VLOOKUP(E108,VIP!$A$2:$O11566,2,0)</f>
        <v>DRBR979</v>
      </c>
      <c r="G108" s="96" t="str">
        <f>VLOOKUP(E108,'LISTADO ATM'!$A$2:$B$899,2,0)</f>
        <v xml:space="preserve">ATM Oficina Luperón I </v>
      </c>
      <c r="H108" s="96" t="str">
        <f>VLOOKUP(E108,VIP!$A$2:$O16487,7,FALSE)</f>
        <v>Si</v>
      </c>
      <c r="I108" s="96" t="str">
        <f>VLOOKUP(E108,VIP!$A$2:$O8452,8,FALSE)</f>
        <v>Si</v>
      </c>
      <c r="J108" s="96" t="str">
        <f>VLOOKUP(E108,VIP!$A$2:$O8402,8,FALSE)</f>
        <v>Si</v>
      </c>
      <c r="K108" s="96" t="str">
        <f>VLOOKUP(E108,VIP!$A$2:$O11976,6,0)</f>
        <v>NO</v>
      </c>
      <c r="L108" s="98" t="s">
        <v>2254</v>
      </c>
      <c r="M108" s="99" t="s">
        <v>2469</v>
      </c>
      <c r="N108" s="100" t="s">
        <v>2476</v>
      </c>
      <c r="O108" s="96" t="s">
        <v>2478</v>
      </c>
      <c r="P108" s="101"/>
      <c r="Q108" s="99" t="s">
        <v>2254</v>
      </c>
    </row>
    <row r="109" spans="1:17" s="102" customFormat="1" ht="18" x14ac:dyDescent="0.25">
      <c r="A109" s="96" t="str">
        <f>VLOOKUP(E109,'LISTADO ATM'!$A$2:$C$900,3,0)</f>
        <v>DISTRITO NACIONAL</v>
      </c>
      <c r="B109" s="113" t="s">
        <v>2525</v>
      </c>
      <c r="C109" s="97">
        <v>44258.401192129626</v>
      </c>
      <c r="D109" s="96" t="s">
        <v>2189</v>
      </c>
      <c r="E109" s="106">
        <v>952</v>
      </c>
      <c r="F109" s="96" t="str">
        <f>VLOOKUP(E109,VIP!$A$2:$O11565,2,0)</f>
        <v>DRBR16L</v>
      </c>
      <c r="G109" s="96" t="str">
        <f>VLOOKUP(E109,'LISTADO ATM'!$A$2:$B$899,2,0)</f>
        <v xml:space="preserve">ATM Alvarez Rivas </v>
      </c>
      <c r="H109" s="96" t="str">
        <f>VLOOKUP(E109,VIP!$A$2:$O16486,7,FALSE)</f>
        <v>Si</v>
      </c>
      <c r="I109" s="96" t="str">
        <f>VLOOKUP(E109,VIP!$A$2:$O8451,8,FALSE)</f>
        <v>Si</v>
      </c>
      <c r="J109" s="96" t="str">
        <f>VLOOKUP(E109,VIP!$A$2:$O8401,8,FALSE)</f>
        <v>Si</v>
      </c>
      <c r="K109" s="96" t="str">
        <f>VLOOKUP(E109,VIP!$A$2:$O11975,6,0)</f>
        <v>NO</v>
      </c>
      <c r="L109" s="98" t="s">
        <v>2228</v>
      </c>
      <c r="M109" s="131" t="s">
        <v>2520</v>
      </c>
      <c r="N109" s="100" t="s">
        <v>2476</v>
      </c>
      <c r="O109" s="96" t="s">
        <v>2478</v>
      </c>
      <c r="P109" s="101"/>
      <c r="Q109" s="131">
        <v>44258.617986111109</v>
      </c>
    </row>
    <row r="110" spans="1:17" s="102" customFormat="1" ht="18" x14ac:dyDescent="0.25">
      <c r="A110" s="96" t="str">
        <f>VLOOKUP(E110,'LISTADO ATM'!$A$2:$C$900,3,0)</f>
        <v>NORTE</v>
      </c>
      <c r="B110" s="113" t="s">
        <v>2524</v>
      </c>
      <c r="C110" s="97">
        <v>44258.409120370372</v>
      </c>
      <c r="D110" s="96" t="s">
        <v>2190</v>
      </c>
      <c r="E110" s="106">
        <v>283</v>
      </c>
      <c r="F110" s="96" t="str">
        <f>VLOOKUP(E110,VIP!$A$2:$O11564,2,0)</f>
        <v>DRBR283</v>
      </c>
      <c r="G110" s="96" t="str">
        <f>VLOOKUP(E110,'LISTADO ATM'!$A$2:$B$899,2,0)</f>
        <v xml:space="preserve">ATM Oficina Nibaje </v>
      </c>
      <c r="H110" s="96" t="str">
        <f>VLOOKUP(E110,VIP!$A$2:$O16485,7,FALSE)</f>
        <v>Si</v>
      </c>
      <c r="I110" s="96" t="str">
        <f>VLOOKUP(E110,VIP!$A$2:$O8450,8,FALSE)</f>
        <v>Si</v>
      </c>
      <c r="J110" s="96" t="str">
        <f>VLOOKUP(E110,VIP!$A$2:$O8400,8,FALSE)</f>
        <v>Si</v>
      </c>
      <c r="K110" s="96" t="str">
        <f>VLOOKUP(E110,VIP!$A$2:$O11974,6,0)</f>
        <v>NO</v>
      </c>
      <c r="L110" s="98" t="s">
        <v>2228</v>
      </c>
      <c r="M110" s="131" t="s">
        <v>2520</v>
      </c>
      <c r="N110" s="100" t="s">
        <v>2476</v>
      </c>
      <c r="O110" s="96" t="s">
        <v>2536</v>
      </c>
      <c r="P110" s="101"/>
      <c r="Q110" s="131">
        <v>44258.617986111109</v>
      </c>
    </row>
    <row r="111" spans="1:17" s="102" customFormat="1" ht="18" x14ac:dyDescent="0.25">
      <c r="A111" s="96" t="str">
        <f>VLOOKUP(E111,'LISTADO ATM'!$A$2:$C$900,3,0)</f>
        <v>NORTE</v>
      </c>
      <c r="B111" s="113" t="s">
        <v>2523</v>
      </c>
      <c r="C111" s="97">
        <v>44258.428414351853</v>
      </c>
      <c r="D111" s="96" t="s">
        <v>2190</v>
      </c>
      <c r="E111" s="106">
        <v>454</v>
      </c>
      <c r="F111" s="96" t="str">
        <f>VLOOKUP(E111,VIP!$A$2:$O11563,2,0)</f>
        <v>DRBR454</v>
      </c>
      <c r="G111" s="96" t="str">
        <f>VLOOKUP(E111,'LISTADO ATM'!$A$2:$B$899,2,0)</f>
        <v>ATM Partido Dajabón</v>
      </c>
      <c r="H111" s="96" t="str">
        <f>VLOOKUP(E111,VIP!$A$2:$O16484,7,FALSE)</f>
        <v>Si</v>
      </c>
      <c r="I111" s="96" t="str">
        <f>VLOOKUP(E111,VIP!$A$2:$O8449,8,FALSE)</f>
        <v>Si</v>
      </c>
      <c r="J111" s="96" t="str">
        <f>VLOOKUP(E111,VIP!$A$2:$O8399,8,FALSE)</f>
        <v>Si</v>
      </c>
      <c r="K111" s="96" t="str">
        <f>VLOOKUP(E111,VIP!$A$2:$O11973,6,0)</f>
        <v>NO</v>
      </c>
      <c r="L111" s="98" t="s">
        <v>2228</v>
      </c>
      <c r="M111" s="101" t="s">
        <v>2520</v>
      </c>
      <c r="N111" s="100" t="s">
        <v>2476</v>
      </c>
      <c r="O111" s="96" t="s">
        <v>2497</v>
      </c>
      <c r="P111" s="101"/>
      <c r="Q111" s="131">
        <v>44258.756249999999</v>
      </c>
    </row>
    <row r="112" spans="1:17" s="102" customFormat="1" ht="18" x14ac:dyDescent="0.25">
      <c r="A112" s="96" t="str">
        <f>VLOOKUP(E112,'LISTADO ATM'!$A$2:$C$900,3,0)</f>
        <v>NORTE</v>
      </c>
      <c r="B112" s="113" t="s">
        <v>2542</v>
      </c>
      <c r="C112" s="97">
        <v>44258.433252314811</v>
      </c>
      <c r="D112" s="96" t="s">
        <v>2487</v>
      </c>
      <c r="E112" s="106">
        <v>304</v>
      </c>
      <c r="F112" s="96" t="str">
        <f>VLOOKUP(E112,VIP!$A$2:$O11581,2,0)</f>
        <v>DRBR304</v>
      </c>
      <c r="G112" s="96" t="str">
        <f>VLOOKUP(E112,'LISTADO ATM'!$A$2:$B$899,2,0)</f>
        <v xml:space="preserve">ATM Multicentro La Sirena Estrella Sadhala </v>
      </c>
      <c r="H112" s="96" t="str">
        <f>VLOOKUP(E112,VIP!$A$2:$O16502,7,FALSE)</f>
        <v>Si</v>
      </c>
      <c r="I112" s="96" t="str">
        <f>VLOOKUP(E112,VIP!$A$2:$O8467,8,FALSE)</f>
        <v>Si</v>
      </c>
      <c r="J112" s="96" t="str">
        <f>VLOOKUP(E112,VIP!$A$2:$O8417,8,FALSE)</f>
        <v>Si</v>
      </c>
      <c r="K112" s="96" t="str">
        <f>VLOOKUP(E112,VIP!$A$2:$O11991,6,0)</f>
        <v>NO</v>
      </c>
      <c r="L112" s="98" t="s">
        <v>2544</v>
      </c>
      <c r="M112" s="101" t="s">
        <v>2520</v>
      </c>
      <c r="N112" s="101" t="s">
        <v>2543</v>
      </c>
      <c r="O112" s="96" t="s">
        <v>2505</v>
      </c>
      <c r="P112" s="101" t="s">
        <v>2545</v>
      </c>
      <c r="Q112" s="101" t="s">
        <v>2544</v>
      </c>
    </row>
    <row r="113" spans="1:17" s="102" customFormat="1" ht="18" x14ac:dyDescent="0.25">
      <c r="A113" s="96" t="str">
        <f>VLOOKUP(E113,'LISTADO ATM'!$A$2:$C$900,3,0)</f>
        <v>NORTE</v>
      </c>
      <c r="B113" s="113" t="s">
        <v>2522</v>
      </c>
      <c r="C113" s="97">
        <v>44258.436006944445</v>
      </c>
      <c r="D113" s="96" t="s">
        <v>2190</v>
      </c>
      <c r="E113" s="106">
        <v>749</v>
      </c>
      <c r="F113" s="96" t="str">
        <f>VLOOKUP(E113,VIP!$A$2:$O11562,2,0)</f>
        <v>DRBR251</v>
      </c>
      <c r="G113" s="96" t="str">
        <f>VLOOKUP(E113,'LISTADO ATM'!$A$2:$B$899,2,0)</f>
        <v xml:space="preserve">ATM Oficina Yaque </v>
      </c>
      <c r="H113" s="96" t="str">
        <f>VLOOKUP(E113,VIP!$A$2:$O16483,7,FALSE)</f>
        <v>Si</v>
      </c>
      <c r="I113" s="96" t="str">
        <f>VLOOKUP(E113,VIP!$A$2:$O8448,8,FALSE)</f>
        <v>Si</v>
      </c>
      <c r="J113" s="96" t="str">
        <f>VLOOKUP(E113,VIP!$A$2:$O8398,8,FALSE)</f>
        <v>Si</v>
      </c>
      <c r="K113" s="96" t="str">
        <f>VLOOKUP(E113,VIP!$A$2:$O11972,6,0)</f>
        <v>NO</v>
      </c>
      <c r="L113" s="98" t="s">
        <v>2228</v>
      </c>
      <c r="M113" s="131" t="s">
        <v>2520</v>
      </c>
      <c r="N113" s="100" t="s">
        <v>2476</v>
      </c>
      <c r="O113" s="96" t="s">
        <v>2497</v>
      </c>
      <c r="P113" s="101"/>
      <c r="Q113" s="131">
        <v>44258.617986111109</v>
      </c>
    </row>
    <row r="114" spans="1:17" s="102" customFormat="1" ht="18" x14ac:dyDescent="0.25">
      <c r="A114" s="96" t="str">
        <f>VLOOKUP(E114,'LISTADO ATM'!$A$2:$C$900,3,0)</f>
        <v>NORTE</v>
      </c>
      <c r="B114" s="113" t="s">
        <v>2541</v>
      </c>
      <c r="C114" s="97">
        <v>44258.445613425924</v>
      </c>
      <c r="D114" s="96" t="s">
        <v>2487</v>
      </c>
      <c r="E114" s="106">
        <v>832</v>
      </c>
      <c r="F114" s="96" t="str">
        <f>VLOOKUP(E114,VIP!$A$2:$O11580,2,0)</f>
        <v>DRBR832</v>
      </c>
      <c r="G114" s="96" t="str">
        <f>VLOOKUP(E114,'LISTADO ATM'!$A$2:$B$899,2,0)</f>
        <v xml:space="preserve">ATM Hospital Traumatológico La Vega </v>
      </c>
      <c r="H114" s="96" t="str">
        <f>VLOOKUP(E114,VIP!$A$2:$O16501,7,FALSE)</f>
        <v>Si</v>
      </c>
      <c r="I114" s="96" t="str">
        <f>VLOOKUP(E114,VIP!$A$2:$O8466,8,FALSE)</f>
        <v>Si</v>
      </c>
      <c r="J114" s="96" t="str">
        <f>VLOOKUP(E114,VIP!$A$2:$O8416,8,FALSE)</f>
        <v>Si</v>
      </c>
      <c r="K114" s="96" t="str">
        <f>VLOOKUP(E114,VIP!$A$2:$O11990,6,0)</f>
        <v>NO</v>
      </c>
      <c r="L114" s="98" t="s">
        <v>2544</v>
      </c>
      <c r="M114" s="101" t="s">
        <v>2520</v>
      </c>
      <c r="N114" s="101" t="s">
        <v>2543</v>
      </c>
      <c r="O114" s="96" t="s">
        <v>2505</v>
      </c>
      <c r="P114" s="101" t="s">
        <v>2545</v>
      </c>
      <c r="Q114" s="101" t="s">
        <v>2544</v>
      </c>
    </row>
    <row r="115" spans="1:17" s="102" customFormat="1" ht="18" x14ac:dyDescent="0.25">
      <c r="A115" s="96" t="str">
        <f>VLOOKUP(E115,'LISTADO ATM'!$A$2:$C$900,3,0)</f>
        <v>NORTE</v>
      </c>
      <c r="B115" s="113" t="s">
        <v>2521</v>
      </c>
      <c r="C115" s="97">
        <v>44258.455104166664</v>
      </c>
      <c r="D115" s="96" t="s">
        <v>2487</v>
      </c>
      <c r="E115" s="106">
        <v>333</v>
      </c>
      <c r="F115" s="96" t="str">
        <f>VLOOKUP(E115,VIP!$A$2:$O11561,2,0)</f>
        <v>DRBR333</v>
      </c>
      <c r="G115" s="96" t="str">
        <f>VLOOKUP(E115,'LISTADO ATM'!$A$2:$B$899,2,0)</f>
        <v>ATM Oficina Turey Maimón</v>
      </c>
      <c r="H115" s="96" t="str">
        <f>VLOOKUP(E115,VIP!$A$2:$O16482,7,FALSE)</f>
        <v>Si</v>
      </c>
      <c r="I115" s="96" t="str">
        <f>VLOOKUP(E115,VIP!$A$2:$O8447,8,FALSE)</f>
        <v>Si</v>
      </c>
      <c r="J115" s="96" t="str">
        <f>VLOOKUP(E115,VIP!$A$2:$O8397,8,FALSE)</f>
        <v>Si</v>
      </c>
      <c r="K115" s="96" t="str">
        <f>VLOOKUP(E115,VIP!$A$2:$O11971,6,0)</f>
        <v>NO</v>
      </c>
      <c r="L115" s="98" t="s">
        <v>2462</v>
      </c>
      <c r="M115" s="131" t="s">
        <v>2520</v>
      </c>
      <c r="N115" s="100" t="s">
        <v>2476</v>
      </c>
      <c r="O115" s="96" t="s">
        <v>2490</v>
      </c>
      <c r="P115" s="101"/>
      <c r="Q115" s="131">
        <v>44258.617986111109</v>
      </c>
    </row>
    <row r="116" spans="1:17" s="102" customFormat="1" ht="18" x14ac:dyDescent="0.25">
      <c r="A116" s="96" t="str">
        <f>VLOOKUP(E116,'LISTADO ATM'!$A$2:$C$900,3,0)</f>
        <v>ESTE</v>
      </c>
      <c r="B116" s="113" t="s">
        <v>2540</v>
      </c>
      <c r="C116" s="97">
        <v>44258.458634259259</v>
      </c>
      <c r="D116" s="96" t="s">
        <v>2487</v>
      </c>
      <c r="E116" s="106">
        <v>353</v>
      </c>
      <c r="F116" s="96" t="str">
        <f>VLOOKUP(E116,VIP!$A$2:$O11579,2,0)</f>
        <v>DRBR353</v>
      </c>
      <c r="G116" s="96" t="str">
        <f>VLOOKUP(E116,'LISTADO ATM'!$A$2:$B$899,2,0)</f>
        <v xml:space="preserve">ATM Estación Boulevard Juan Dolio </v>
      </c>
      <c r="H116" s="96" t="str">
        <f>VLOOKUP(E116,VIP!$A$2:$O16500,7,FALSE)</f>
        <v>Si</v>
      </c>
      <c r="I116" s="96" t="str">
        <f>VLOOKUP(E116,VIP!$A$2:$O8465,8,FALSE)</f>
        <v>Si</v>
      </c>
      <c r="J116" s="96" t="str">
        <f>VLOOKUP(E116,VIP!$A$2:$O8415,8,FALSE)</f>
        <v>Si</v>
      </c>
      <c r="K116" s="96" t="str">
        <f>VLOOKUP(E116,VIP!$A$2:$O11989,6,0)</f>
        <v>NO</v>
      </c>
      <c r="L116" s="98" t="s">
        <v>2544</v>
      </c>
      <c r="M116" s="101" t="s">
        <v>2520</v>
      </c>
      <c r="N116" s="101" t="s">
        <v>2543</v>
      </c>
      <c r="O116" s="96" t="s">
        <v>2505</v>
      </c>
      <c r="P116" s="101" t="s">
        <v>2545</v>
      </c>
      <c r="Q116" s="101" t="s">
        <v>2544</v>
      </c>
    </row>
    <row r="117" spans="1:17" s="102" customFormat="1" ht="18" x14ac:dyDescent="0.25">
      <c r="A117" s="96" t="str">
        <f>VLOOKUP(E117,'LISTADO ATM'!$A$2:$C$900,3,0)</f>
        <v>NORTE</v>
      </c>
      <c r="B117" s="113" t="s">
        <v>2539</v>
      </c>
      <c r="C117" s="97">
        <v>44258.460590277777</v>
      </c>
      <c r="D117" s="96" t="s">
        <v>2487</v>
      </c>
      <c r="E117" s="106">
        <v>405</v>
      </c>
      <c r="F117" s="96" t="str">
        <f>VLOOKUP(E117,VIP!$A$2:$O11578,2,0)</f>
        <v>DRBR405</v>
      </c>
      <c r="G117" s="96" t="str">
        <f>VLOOKUP(E117,'LISTADO ATM'!$A$2:$B$899,2,0)</f>
        <v xml:space="preserve">ATM UNP Loma de Cabrera </v>
      </c>
      <c r="H117" s="96" t="str">
        <f>VLOOKUP(E117,VIP!$A$2:$O16499,7,FALSE)</f>
        <v>Si</v>
      </c>
      <c r="I117" s="96" t="str">
        <f>VLOOKUP(E117,VIP!$A$2:$O8464,8,FALSE)</f>
        <v>Si</v>
      </c>
      <c r="J117" s="96" t="str">
        <f>VLOOKUP(E117,VIP!$A$2:$O8414,8,FALSE)</f>
        <v>Si</v>
      </c>
      <c r="K117" s="96" t="str">
        <f>VLOOKUP(E117,VIP!$A$2:$O11988,6,0)</f>
        <v>NO</v>
      </c>
      <c r="L117" s="98" t="s">
        <v>2544</v>
      </c>
      <c r="M117" s="101" t="s">
        <v>2520</v>
      </c>
      <c r="N117" s="101" t="s">
        <v>2543</v>
      </c>
      <c r="O117" s="96" t="s">
        <v>2505</v>
      </c>
      <c r="P117" s="101" t="s">
        <v>2545</v>
      </c>
      <c r="Q117" s="101" t="s">
        <v>2544</v>
      </c>
    </row>
    <row r="118" spans="1:17" s="102" customFormat="1" ht="18" x14ac:dyDescent="0.25">
      <c r="A118" s="96" t="str">
        <f>VLOOKUP(E118,'LISTADO ATM'!$A$2:$C$900,3,0)</f>
        <v>NORTE</v>
      </c>
      <c r="B118" s="113" t="s">
        <v>2538</v>
      </c>
      <c r="C118" s="97">
        <v>44258.461921296293</v>
      </c>
      <c r="D118" s="96" t="s">
        <v>2487</v>
      </c>
      <c r="E118" s="106">
        <v>283</v>
      </c>
      <c r="F118" s="96" t="str">
        <f>VLOOKUP(E118,VIP!$A$2:$O11577,2,0)</f>
        <v>DRBR283</v>
      </c>
      <c r="G118" s="96" t="str">
        <f>VLOOKUP(E118,'LISTADO ATM'!$A$2:$B$899,2,0)</f>
        <v xml:space="preserve">ATM Oficina Nibaje </v>
      </c>
      <c r="H118" s="96" t="str">
        <f>VLOOKUP(E118,VIP!$A$2:$O16498,7,FALSE)</f>
        <v>Si</v>
      </c>
      <c r="I118" s="96" t="str">
        <f>VLOOKUP(E118,VIP!$A$2:$O8463,8,FALSE)</f>
        <v>Si</v>
      </c>
      <c r="J118" s="96" t="str">
        <f>VLOOKUP(E118,VIP!$A$2:$O8413,8,FALSE)</f>
        <v>Si</v>
      </c>
      <c r="K118" s="96" t="str">
        <f>VLOOKUP(E118,VIP!$A$2:$O11987,6,0)</f>
        <v>NO</v>
      </c>
      <c r="L118" s="98" t="s">
        <v>2544</v>
      </c>
      <c r="M118" s="101" t="s">
        <v>2520</v>
      </c>
      <c r="N118" s="101" t="s">
        <v>2543</v>
      </c>
      <c r="O118" s="96" t="s">
        <v>2505</v>
      </c>
      <c r="P118" s="101" t="s">
        <v>2545</v>
      </c>
      <c r="Q118" s="101" t="s">
        <v>2544</v>
      </c>
    </row>
    <row r="119" spans="1:17" s="102" customFormat="1" ht="18" x14ac:dyDescent="0.25">
      <c r="A119" s="96" t="str">
        <f>VLOOKUP(E119,'LISTADO ATM'!$A$2:$C$900,3,0)</f>
        <v>ESTE</v>
      </c>
      <c r="B119" s="113" t="s">
        <v>2573</v>
      </c>
      <c r="C119" s="97">
        <v>44258.463680555556</v>
      </c>
      <c r="D119" s="96" t="s">
        <v>2487</v>
      </c>
      <c r="E119" s="106">
        <v>830</v>
      </c>
      <c r="F119" s="96" t="str">
        <f>VLOOKUP(E119,VIP!$A$2:$O11585,2,0)</f>
        <v>DRBR830</v>
      </c>
      <c r="G119" s="96" t="str">
        <f>VLOOKUP(E119,'LISTADO ATM'!$A$2:$B$899,2,0)</f>
        <v xml:space="preserve">ATM UNP Sabana Grande de Boyá </v>
      </c>
      <c r="H119" s="96" t="str">
        <f>VLOOKUP(E119,VIP!$A$2:$O16506,7,FALSE)</f>
        <v>Si</v>
      </c>
      <c r="I119" s="96" t="str">
        <f>VLOOKUP(E119,VIP!$A$2:$O8471,8,FALSE)</f>
        <v>Si</v>
      </c>
      <c r="J119" s="96" t="str">
        <f>VLOOKUP(E119,VIP!$A$2:$O8421,8,FALSE)</f>
        <v>Si</v>
      </c>
      <c r="K119" s="96" t="str">
        <f>VLOOKUP(E119,VIP!$A$2:$O11995,6,0)</f>
        <v>NO</v>
      </c>
      <c r="L119" s="98" t="s">
        <v>2574</v>
      </c>
      <c r="M119" s="101" t="s">
        <v>2520</v>
      </c>
      <c r="N119" s="101" t="s">
        <v>2543</v>
      </c>
      <c r="O119" s="96" t="s">
        <v>2505</v>
      </c>
      <c r="P119" s="101" t="s">
        <v>2545</v>
      </c>
      <c r="Q119" s="101" t="s">
        <v>2544</v>
      </c>
    </row>
    <row r="120" spans="1:17" s="102" customFormat="1" ht="18" x14ac:dyDescent="0.25">
      <c r="A120" s="96" t="str">
        <f>VLOOKUP(E120,'LISTADO ATM'!$A$2:$C$900,3,0)</f>
        <v>NORTE</v>
      </c>
      <c r="B120" s="113" t="s">
        <v>2572</v>
      </c>
      <c r="C120" s="97">
        <v>44258.464826388888</v>
      </c>
      <c r="D120" s="96" t="s">
        <v>2487</v>
      </c>
      <c r="E120" s="106">
        <v>691</v>
      </c>
      <c r="F120" s="96" t="str">
        <f>VLOOKUP(E120,VIP!$A$2:$O11584,2,0)</f>
        <v>DRBR691</v>
      </c>
      <c r="G120" s="96" t="str">
        <f>VLOOKUP(E120,'LISTADO ATM'!$A$2:$B$899,2,0)</f>
        <v>ATM Eco Petroleo Manzanillo</v>
      </c>
      <c r="H120" s="96" t="str">
        <f>VLOOKUP(E120,VIP!$A$2:$O16505,7,FALSE)</f>
        <v>Si</v>
      </c>
      <c r="I120" s="96" t="str">
        <f>VLOOKUP(E120,VIP!$A$2:$O8470,8,FALSE)</f>
        <v>Si</v>
      </c>
      <c r="J120" s="96" t="str">
        <f>VLOOKUP(E120,VIP!$A$2:$O8420,8,FALSE)</f>
        <v>Si</v>
      </c>
      <c r="K120" s="96" t="str">
        <f>VLOOKUP(E120,VIP!$A$2:$O11994,6,0)</f>
        <v>NO</v>
      </c>
      <c r="L120" s="98" t="s">
        <v>2574</v>
      </c>
      <c r="M120" s="101" t="s">
        <v>2520</v>
      </c>
      <c r="N120" s="101" t="s">
        <v>2543</v>
      </c>
      <c r="O120" s="96" t="s">
        <v>2505</v>
      </c>
      <c r="P120" s="101" t="s">
        <v>2545</v>
      </c>
      <c r="Q120" s="101" t="s">
        <v>2544</v>
      </c>
    </row>
    <row r="121" spans="1:17" s="102" customFormat="1" ht="18" x14ac:dyDescent="0.25">
      <c r="A121" s="96" t="str">
        <f>VLOOKUP(E121,'LISTADO ATM'!$A$2:$C$900,3,0)</f>
        <v>DISTRITO NACIONAL</v>
      </c>
      <c r="B121" s="113" t="s">
        <v>2571</v>
      </c>
      <c r="C121" s="97">
        <v>44258.466087962966</v>
      </c>
      <c r="D121" s="96" t="s">
        <v>2487</v>
      </c>
      <c r="E121" s="106">
        <v>56</v>
      </c>
      <c r="F121" s="96" t="str">
        <f>VLOOKUP(E121,VIP!$A$2:$O11583,2,0)</f>
        <v>DRBR725</v>
      </c>
      <c r="G121" s="96" t="str">
        <f>VLOOKUP(E121,'LISTADO ATM'!$A$2:$B$899,2,0)</f>
        <v xml:space="preserve">ATM Oficina Villa Mella II </v>
      </c>
      <c r="H121" s="96" t="str">
        <f>VLOOKUP(E121,VIP!$A$2:$O16504,7,FALSE)</f>
        <v>Si</v>
      </c>
      <c r="I121" s="96" t="str">
        <f>VLOOKUP(E121,VIP!$A$2:$O8469,8,FALSE)</f>
        <v>Si</v>
      </c>
      <c r="J121" s="96" t="str">
        <f>VLOOKUP(E121,VIP!$A$2:$O8419,8,FALSE)</f>
        <v>Si</v>
      </c>
      <c r="K121" s="96" t="str">
        <f>VLOOKUP(E121,VIP!$A$2:$O11993,6,0)</f>
        <v>NO</v>
      </c>
      <c r="L121" s="98" t="s">
        <v>2574</v>
      </c>
      <c r="M121" s="101" t="s">
        <v>2520</v>
      </c>
      <c r="N121" s="101" t="s">
        <v>2543</v>
      </c>
      <c r="O121" s="96" t="s">
        <v>2505</v>
      </c>
      <c r="P121" s="101" t="s">
        <v>2545</v>
      </c>
      <c r="Q121" s="101" t="s">
        <v>2544</v>
      </c>
    </row>
    <row r="122" spans="1:17" s="102" customFormat="1" ht="18" x14ac:dyDescent="0.25">
      <c r="A122" s="96" t="str">
        <f>VLOOKUP(E122,'LISTADO ATM'!$A$2:$C$900,3,0)</f>
        <v>DISTRITO NACIONAL</v>
      </c>
      <c r="B122" s="113" t="s">
        <v>2570</v>
      </c>
      <c r="C122" s="97">
        <v>44258.467488425929</v>
      </c>
      <c r="D122" s="96" t="s">
        <v>2487</v>
      </c>
      <c r="E122" s="106">
        <v>409</v>
      </c>
      <c r="F122" s="96" t="str">
        <f>VLOOKUP(E122,VIP!$A$2:$O11582,2,0)</f>
        <v>DRBR409</v>
      </c>
      <c r="G122" s="96" t="str">
        <f>VLOOKUP(E122,'LISTADO ATM'!$A$2:$B$899,2,0)</f>
        <v xml:space="preserve">ATM Oficina Las Palmas de Herrera I </v>
      </c>
      <c r="H122" s="96" t="str">
        <f>VLOOKUP(E122,VIP!$A$2:$O16503,7,FALSE)</f>
        <v>Si</v>
      </c>
      <c r="I122" s="96" t="str">
        <f>VLOOKUP(E122,VIP!$A$2:$O8468,8,FALSE)</f>
        <v>Si</v>
      </c>
      <c r="J122" s="96" t="str">
        <f>VLOOKUP(E122,VIP!$A$2:$O8418,8,FALSE)</f>
        <v>Si</v>
      </c>
      <c r="K122" s="96" t="str">
        <f>VLOOKUP(E122,VIP!$A$2:$O11992,6,0)</f>
        <v>NO</v>
      </c>
      <c r="L122" s="98" t="s">
        <v>2574</v>
      </c>
      <c r="M122" s="101" t="s">
        <v>2520</v>
      </c>
      <c r="N122" s="101" t="s">
        <v>2543</v>
      </c>
      <c r="O122" s="96" t="s">
        <v>2505</v>
      </c>
      <c r="P122" s="101" t="s">
        <v>2545</v>
      </c>
      <c r="Q122" s="101" t="s">
        <v>2544</v>
      </c>
    </row>
    <row r="123" spans="1:17" s="102" customFormat="1" ht="18" x14ac:dyDescent="0.25">
      <c r="A123" s="96" t="str">
        <f>VLOOKUP(E123,'LISTADO ATM'!$A$2:$C$900,3,0)</f>
        <v>DISTRITO NACIONAL</v>
      </c>
      <c r="B123" s="113" t="s">
        <v>2565</v>
      </c>
      <c r="C123" s="97">
        <v>44258.473506944443</v>
      </c>
      <c r="D123" s="96" t="s">
        <v>2472</v>
      </c>
      <c r="E123" s="106">
        <v>589</v>
      </c>
      <c r="F123" s="96" t="str">
        <f>VLOOKUP(E123,VIP!$A$2:$O11598,2,0)</f>
        <v>DRBR23E</v>
      </c>
      <c r="G123" s="96" t="str">
        <f>VLOOKUP(E123,'LISTADO ATM'!$A$2:$B$899,2,0)</f>
        <v xml:space="preserve">ATM S/M Bravo San Vicente de Paul </v>
      </c>
      <c r="H123" s="96" t="str">
        <f>VLOOKUP(E123,VIP!$A$2:$O16519,7,FALSE)</f>
        <v>Si</v>
      </c>
      <c r="I123" s="96" t="str">
        <f>VLOOKUP(E123,VIP!$A$2:$O8484,8,FALSE)</f>
        <v>No</v>
      </c>
      <c r="J123" s="96" t="str">
        <f>VLOOKUP(E123,VIP!$A$2:$O8434,8,FALSE)</f>
        <v>No</v>
      </c>
      <c r="K123" s="96" t="str">
        <f>VLOOKUP(E123,VIP!$A$2:$O12008,6,0)</f>
        <v>NO</v>
      </c>
      <c r="L123" s="98" t="s">
        <v>2462</v>
      </c>
      <c r="M123" s="131" t="s">
        <v>2520</v>
      </c>
      <c r="N123" s="99" t="s">
        <v>2476</v>
      </c>
      <c r="O123" s="96" t="s">
        <v>2477</v>
      </c>
      <c r="P123" s="101"/>
      <c r="Q123" s="131">
        <v>44258.617986111109</v>
      </c>
    </row>
    <row r="124" spans="1:17" s="102" customFormat="1" ht="18" x14ac:dyDescent="0.25">
      <c r="A124" s="96" t="str">
        <f>VLOOKUP(E124,'LISTADO ATM'!$A$2:$C$900,3,0)</f>
        <v>DISTRITO NACIONAL</v>
      </c>
      <c r="B124" s="113" t="s">
        <v>2564</v>
      </c>
      <c r="C124" s="97">
        <v>44258.484178240738</v>
      </c>
      <c r="D124" s="96" t="s">
        <v>2472</v>
      </c>
      <c r="E124" s="106">
        <v>706</v>
      </c>
      <c r="F124" s="96" t="str">
        <f>VLOOKUP(E124,VIP!$A$2:$O11597,2,0)</f>
        <v>DRBR706</v>
      </c>
      <c r="G124" s="96" t="str">
        <f>VLOOKUP(E124,'LISTADO ATM'!$A$2:$B$899,2,0)</f>
        <v xml:space="preserve">ATM S/M Pristine </v>
      </c>
      <c r="H124" s="96" t="str">
        <f>VLOOKUP(E124,VIP!$A$2:$O16518,7,FALSE)</f>
        <v>Si</v>
      </c>
      <c r="I124" s="96" t="str">
        <f>VLOOKUP(E124,VIP!$A$2:$O8483,8,FALSE)</f>
        <v>Si</v>
      </c>
      <c r="J124" s="96" t="str">
        <f>VLOOKUP(E124,VIP!$A$2:$O8433,8,FALSE)</f>
        <v>Si</v>
      </c>
      <c r="K124" s="96" t="str">
        <f>VLOOKUP(E124,VIP!$A$2:$O12007,6,0)</f>
        <v>NO</v>
      </c>
      <c r="L124" s="98" t="s">
        <v>2430</v>
      </c>
      <c r="M124" s="101" t="s">
        <v>2520</v>
      </c>
      <c r="N124" s="99" t="s">
        <v>2476</v>
      </c>
      <c r="O124" s="96" t="s">
        <v>2477</v>
      </c>
      <c r="P124" s="101"/>
      <c r="Q124" s="131">
        <v>44258.773611111108</v>
      </c>
    </row>
    <row r="125" spans="1:17" s="102" customFormat="1" ht="18" x14ac:dyDescent="0.25">
      <c r="A125" s="96" t="str">
        <f>VLOOKUP(E125,'LISTADO ATM'!$A$2:$C$900,3,0)</f>
        <v>DISTRITO NACIONAL</v>
      </c>
      <c r="B125" s="113" t="s">
        <v>2563</v>
      </c>
      <c r="C125" s="97">
        <v>44258.489560185182</v>
      </c>
      <c r="D125" s="96" t="s">
        <v>2472</v>
      </c>
      <c r="E125" s="106">
        <v>697</v>
      </c>
      <c r="F125" s="96" t="str">
        <f>VLOOKUP(E125,VIP!$A$2:$O11596,2,0)</f>
        <v>DRBR697</v>
      </c>
      <c r="G125" s="96" t="str">
        <f>VLOOKUP(E125,'LISTADO ATM'!$A$2:$B$899,2,0)</f>
        <v>ATM Hipermercado Olé Ciudad Juan Bosch</v>
      </c>
      <c r="H125" s="96" t="str">
        <f>VLOOKUP(E125,VIP!$A$2:$O16517,7,FALSE)</f>
        <v>Si</v>
      </c>
      <c r="I125" s="96" t="str">
        <f>VLOOKUP(E125,VIP!$A$2:$O8482,8,FALSE)</f>
        <v>Si</v>
      </c>
      <c r="J125" s="96" t="str">
        <f>VLOOKUP(E125,VIP!$A$2:$O8432,8,FALSE)</f>
        <v>Si</v>
      </c>
      <c r="K125" s="96" t="str">
        <f>VLOOKUP(E125,VIP!$A$2:$O12006,6,0)</f>
        <v>NO</v>
      </c>
      <c r="L125" s="98" t="s">
        <v>2430</v>
      </c>
      <c r="M125" s="99" t="s">
        <v>2469</v>
      </c>
      <c r="N125" s="99" t="s">
        <v>2476</v>
      </c>
      <c r="O125" s="96" t="s">
        <v>2477</v>
      </c>
      <c r="P125" s="101"/>
      <c r="Q125" s="99" t="s">
        <v>2430</v>
      </c>
    </row>
    <row r="126" spans="1:17" s="102" customFormat="1" ht="18" x14ac:dyDescent="0.25">
      <c r="A126" s="96" t="str">
        <f>VLOOKUP(E126,'LISTADO ATM'!$A$2:$C$900,3,0)</f>
        <v>DISTRITO NACIONAL</v>
      </c>
      <c r="B126" s="113" t="s">
        <v>2562</v>
      </c>
      <c r="C126" s="97">
        <v>44258.507592592592</v>
      </c>
      <c r="D126" s="96" t="s">
        <v>2472</v>
      </c>
      <c r="E126" s="106">
        <v>904</v>
      </c>
      <c r="F126" s="96" t="str">
        <f>VLOOKUP(E126,VIP!$A$2:$O11595,2,0)</f>
        <v>DRBR24B</v>
      </c>
      <c r="G126" s="96" t="str">
        <f>VLOOKUP(E126,'LISTADO ATM'!$A$2:$B$899,2,0)</f>
        <v xml:space="preserve">ATM Oficina Multicentro La Sirena Churchill </v>
      </c>
      <c r="H126" s="96" t="str">
        <f>VLOOKUP(E126,VIP!$A$2:$O16516,7,FALSE)</f>
        <v>Si</v>
      </c>
      <c r="I126" s="96" t="str">
        <f>VLOOKUP(E126,VIP!$A$2:$O8481,8,FALSE)</f>
        <v>Si</v>
      </c>
      <c r="J126" s="96" t="str">
        <f>VLOOKUP(E126,VIP!$A$2:$O8431,8,FALSE)</f>
        <v>Si</v>
      </c>
      <c r="K126" s="96" t="str">
        <f>VLOOKUP(E126,VIP!$A$2:$O12005,6,0)</f>
        <v>SI</v>
      </c>
      <c r="L126" s="98" t="s">
        <v>2430</v>
      </c>
      <c r="M126" s="131" t="s">
        <v>2520</v>
      </c>
      <c r="N126" s="99" t="s">
        <v>2476</v>
      </c>
      <c r="O126" s="96" t="s">
        <v>2477</v>
      </c>
      <c r="P126" s="101"/>
      <c r="Q126" s="131">
        <v>44258.617986111109</v>
      </c>
    </row>
    <row r="127" spans="1:17" s="102" customFormat="1" ht="18" x14ac:dyDescent="0.25">
      <c r="A127" s="96" t="str">
        <f>VLOOKUP(E127,'LISTADO ATM'!$A$2:$C$900,3,0)</f>
        <v>DISTRITO NACIONAL</v>
      </c>
      <c r="B127" s="113" t="s">
        <v>2561</v>
      </c>
      <c r="C127" s="97">
        <v>44258.510798611111</v>
      </c>
      <c r="D127" s="96" t="s">
        <v>2472</v>
      </c>
      <c r="E127" s="106">
        <v>338</v>
      </c>
      <c r="F127" s="96" t="str">
        <f>VLOOKUP(E127,VIP!$A$2:$O11594,2,0)</f>
        <v>DRBR338</v>
      </c>
      <c r="G127" s="96" t="str">
        <f>VLOOKUP(E127,'LISTADO ATM'!$A$2:$B$899,2,0)</f>
        <v>ATM S/M Aprezio Pantoja</v>
      </c>
      <c r="H127" s="96" t="str">
        <f>VLOOKUP(E127,VIP!$A$2:$O16515,7,FALSE)</f>
        <v>Si</v>
      </c>
      <c r="I127" s="96" t="str">
        <f>VLOOKUP(E127,VIP!$A$2:$O8480,8,FALSE)</f>
        <v>Si</v>
      </c>
      <c r="J127" s="96" t="str">
        <f>VLOOKUP(E127,VIP!$A$2:$O8430,8,FALSE)</f>
        <v>Si</v>
      </c>
      <c r="K127" s="96" t="str">
        <f>VLOOKUP(E127,VIP!$A$2:$O12004,6,0)</f>
        <v>NO</v>
      </c>
      <c r="L127" s="98" t="s">
        <v>2430</v>
      </c>
      <c r="M127" s="131" t="s">
        <v>2520</v>
      </c>
      <c r="N127" s="99" t="s">
        <v>2476</v>
      </c>
      <c r="O127" s="96" t="s">
        <v>2477</v>
      </c>
      <c r="P127" s="101"/>
      <c r="Q127" s="131">
        <v>44258.617986111109</v>
      </c>
    </row>
    <row r="128" spans="1:17" s="102" customFormat="1" ht="18" x14ac:dyDescent="0.25">
      <c r="A128" s="96" t="str">
        <f>VLOOKUP(E128,'LISTADO ATM'!$A$2:$C$900,3,0)</f>
        <v>SUR</v>
      </c>
      <c r="B128" s="113" t="s">
        <v>2560</v>
      </c>
      <c r="C128" s="97">
        <v>44258.512731481482</v>
      </c>
      <c r="D128" s="96" t="s">
        <v>2472</v>
      </c>
      <c r="E128" s="106">
        <v>252</v>
      </c>
      <c r="F128" s="96" t="str">
        <f>VLOOKUP(E128,VIP!$A$2:$O11593,2,0)</f>
        <v>DRBR252</v>
      </c>
      <c r="G128" s="96" t="str">
        <f>VLOOKUP(E128,'LISTADO ATM'!$A$2:$B$899,2,0)</f>
        <v xml:space="preserve">ATM Banco Agrícola (Barahona) </v>
      </c>
      <c r="H128" s="96" t="str">
        <f>VLOOKUP(E128,VIP!$A$2:$O16514,7,FALSE)</f>
        <v>Si</v>
      </c>
      <c r="I128" s="96" t="str">
        <f>VLOOKUP(E128,VIP!$A$2:$O8479,8,FALSE)</f>
        <v>Si</v>
      </c>
      <c r="J128" s="96" t="str">
        <f>VLOOKUP(E128,VIP!$A$2:$O8429,8,FALSE)</f>
        <v>Si</v>
      </c>
      <c r="K128" s="96" t="str">
        <f>VLOOKUP(E128,VIP!$A$2:$O12003,6,0)</f>
        <v>NO</v>
      </c>
      <c r="L128" s="98" t="s">
        <v>2430</v>
      </c>
      <c r="M128" s="99" t="s">
        <v>2469</v>
      </c>
      <c r="N128" s="99" t="s">
        <v>2476</v>
      </c>
      <c r="O128" s="96" t="s">
        <v>2477</v>
      </c>
      <c r="P128" s="101"/>
      <c r="Q128" s="99" t="s">
        <v>2430</v>
      </c>
    </row>
    <row r="129" spans="1:17" s="102" customFormat="1" ht="18" x14ac:dyDescent="0.25">
      <c r="A129" s="96" t="str">
        <f>VLOOKUP(E129,'LISTADO ATM'!$A$2:$C$900,3,0)</f>
        <v>DISTRITO NACIONAL</v>
      </c>
      <c r="B129" s="113" t="s">
        <v>2559</v>
      </c>
      <c r="C129" s="97">
        <v>44258.515925925924</v>
      </c>
      <c r="D129" s="96" t="s">
        <v>2472</v>
      </c>
      <c r="E129" s="106">
        <v>246</v>
      </c>
      <c r="F129" s="96" t="str">
        <f>VLOOKUP(E129,VIP!$A$2:$O11592,2,0)</f>
        <v>DRBR246</v>
      </c>
      <c r="G129" s="96" t="str">
        <f>VLOOKUP(E129,'LISTADO ATM'!$A$2:$B$899,2,0)</f>
        <v xml:space="preserve">ATM Oficina Torre BR (Lobby) </v>
      </c>
      <c r="H129" s="96" t="str">
        <f>VLOOKUP(E129,VIP!$A$2:$O16513,7,FALSE)</f>
        <v>Si</v>
      </c>
      <c r="I129" s="96" t="str">
        <f>VLOOKUP(E129,VIP!$A$2:$O8478,8,FALSE)</f>
        <v>Si</v>
      </c>
      <c r="J129" s="96" t="str">
        <f>VLOOKUP(E129,VIP!$A$2:$O8428,8,FALSE)</f>
        <v>Si</v>
      </c>
      <c r="K129" s="96" t="str">
        <f>VLOOKUP(E129,VIP!$A$2:$O12002,6,0)</f>
        <v>SI</v>
      </c>
      <c r="L129" s="98" t="s">
        <v>2430</v>
      </c>
      <c r="M129" s="101" t="s">
        <v>2520</v>
      </c>
      <c r="N129" s="99" t="s">
        <v>2476</v>
      </c>
      <c r="O129" s="96" t="s">
        <v>2477</v>
      </c>
      <c r="P129" s="101"/>
      <c r="Q129" s="131">
        <v>44258.772916666669</v>
      </c>
    </row>
    <row r="130" spans="1:17" s="102" customFormat="1" ht="18" x14ac:dyDescent="0.25">
      <c r="A130" s="96" t="str">
        <f>VLOOKUP(E130,'LISTADO ATM'!$A$2:$C$900,3,0)</f>
        <v>DISTRITO NACIONAL</v>
      </c>
      <c r="B130" s="113" t="s">
        <v>2558</v>
      </c>
      <c r="C130" s="97">
        <v>44258.517546296294</v>
      </c>
      <c r="D130" s="96" t="s">
        <v>2472</v>
      </c>
      <c r="E130" s="106">
        <v>96</v>
      </c>
      <c r="F130" s="96" t="str">
        <f>VLOOKUP(E130,VIP!$A$2:$O11591,2,0)</f>
        <v>DRBR096</v>
      </c>
      <c r="G130" s="96" t="str">
        <f>VLOOKUP(E130,'LISTADO ATM'!$A$2:$B$899,2,0)</f>
        <v>ATM S/M Caribe Av. Charles de Gaulle</v>
      </c>
      <c r="H130" s="96" t="str">
        <f>VLOOKUP(E130,VIP!$A$2:$O16512,7,FALSE)</f>
        <v>Si</v>
      </c>
      <c r="I130" s="96" t="str">
        <f>VLOOKUP(E130,VIP!$A$2:$O8477,8,FALSE)</f>
        <v>No</v>
      </c>
      <c r="J130" s="96" t="str">
        <f>VLOOKUP(E130,VIP!$A$2:$O8427,8,FALSE)</f>
        <v>No</v>
      </c>
      <c r="K130" s="96" t="str">
        <f>VLOOKUP(E130,VIP!$A$2:$O12001,6,0)</f>
        <v>NO</v>
      </c>
      <c r="L130" s="98" t="s">
        <v>2430</v>
      </c>
      <c r="M130" s="101" t="s">
        <v>2520</v>
      </c>
      <c r="N130" s="99" t="s">
        <v>2476</v>
      </c>
      <c r="O130" s="96" t="s">
        <v>2477</v>
      </c>
      <c r="P130" s="101"/>
      <c r="Q130" s="131">
        <v>44258.775694444441</v>
      </c>
    </row>
    <row r="131" spans="1:17" s="102" customFormat="1" ht="18" x14ac:dyDescent="0.25">
      <c r="A131" s="96" t="str">
        <f>VLOOKUP(E131,'LISTADO ATM'!$A$2:$C$900,3,0)</f>
        <v>ESTE</v>
      </c>
      <c r="B131" s="113" t="s">
        <v>2557</v>
      </c>
      <c r="C131" s="97">
        <v>44258.520462962966</v>
      </c>
      <c r="D131" s="96" t="s">
        <v>2189</v>
      </c>
      <c r="E131" s="106">
        <v>111</v>
      </c>
      <c r="F131" s="96" t="str">
        <f>VLOOKUP(E131,VIP!$A$2:$O11590,2,0)</f>
        <v>DRBR111</v>
      </c>
      <c r="G131" s="96" t="str">
        <f>VLOOKUP(E131,'LISTADO ATM'!$A$2:$B$899,2,0)</f>
        <v xml:space="preserve">ATM Oficina San Pedro </v>
      </c>
      <c r="H131" s="96" t="str">
        <f>VLOOKUP(E131,VIP!$A$2:$O16511,7,FALSE)</f>
        <v>Si</v>
      </c>
      <c r="I131" s="96" t="str">
        <f>VLOOKUP(E131,VIP!$A$2:$O8476,8,FALSE)</f>
        <v>Si</v>
      </c>
      <c r="J131" s="96" t="str">
        <f>VLOOKUP(E131,VIP!$A$2:$O8426,8,FALSE)</f>
        <v>Si</v>
      </c>
      <c r="K131" s="96" t="str">
        <f>VLOOKUP(E131,VIP!$A$2:$O12000,6,0)</f>
        <v>SI</v>
      </c>
      <c r="L131" s="98" t="s">
        <v>2228</v>
      </c>
      <c r="M131" s="99" t="s">
        <v>2469</v>
      </c>
      <c r="N131" s="99" t="s">
        <v>2566</v>
      </c>
      <c r="O131" s="96" t="s">
        <v>2478</v>
      </c>
      <c r="P131" s="101"/>
      <c r="Q131" s="99" t="s">
        <v>2228</v>
      </c>
    </row>
    <row r="132" spans="1:17" s="102" customFormat="1" ht="18" x14ac:dyDescent="0.25">
      <c r="A132" s="96" t="str">
        <f>VLOOKUP(E132,'LISTADO ATM'!$A$2:$C$900,3,0)</f>
        <v>DISTRITO NACIONAL</v>
      </c>
      <c r="B132" s="113" t="s">
        <v>2556</v>
      </c>
      <c r="C132" s="97">
        <v>44258.522743055553</v>
      </c>
      <c r="D132" s="96" t="s">
        <v>2189</v>
      </c>
      <c r="E132" s="106">
        <v>115</v>
      </c>
      <c r="F132" s="96" t="str">
        <f>VLOOKUP(E132,VIP!$A$2:$O11589,2,0)</f>
        <v>DRBR115</v>
      </c>
      <c r="G132" s="96" t="str">
        <f>VLOOKUP(E132,'LISTADO ATM'!$A$2:$B$899,2,0)</f>
        <v xml:space="preserve">ATM Oficina Megacentro I </v>
      </c>
      <c r="H132" s="96" t="str">
        <f>VLOOKUP(E132,VIP!$A$2:$O16510,7,FALSE)</f>
        <v>Si</v>
      </c>
      <c r="I132" s="96" t="str">
        <f>VLOOKUP(E132,VIP!$A$2:$O8475,8,FALSE)</f>
        <v>Si</v>
      </c>
      <c r="J132" s="96" t="str">
        <f>VLOOKUP(E132,VIP!$A$2:$O8425,8,FALSE)</f>
        <v>Si</v>
      </c>
      <c r="K132" s="96" t="str">
        <f>VLOOKUP(E132,VIP!$A$2:$O11999,6,0)</f>
        <v>SI</v>
      </c>
      <c r="L132" s="98" t="s">
        <v>2228</v>
      </c>
      <c r="M132" s="99" t="s">
        <v>2469</v>
      </c>
      <c r="N132" s="99" t="s">
        <v>2566</v>
      </c>
      <c r="O132" s="96" t="s">
        <v>2478</v>
      </c>
      <c r="P132" s="101"/>
      <c r="Q132" s="99" t="s">
        <v>2228</v>
      </c>
    </row>
    <row r="133" spans="1:17" s="102" customFormat="1" ht="18" x14ac:dyDescent="0.25">
      <c r="A133" s="96" t="str">
        <f>VLOOKUP(E133,'LISTADO ATM'!$A$2:$C$900,3,0)</f>
        <v>ESTE</v>
      </c>
      <c r="B133" s="113" t="s">
        <v>2555</v>
      </c>
      <c r="C133" s="97">
        <v>44258.528229166666</v>
      </c>
      <c r="D133" s="96" t="s">
        <v>2472</v>
      </c>
      <c r="E133" s="106">
        <v>353</v>
      </c>
      <c r="F133" s="96" t="str">
        <f>VLOOKUP(E133,VIP!$A$2:$O11587,2,0)</f>
        <v>DRBR353</v>
      </c>
      <c r="G133" s="96" t="str">
        <f>VLOOKUP(E133,'LISTADO ATM'!$A$2:$B$899,2,0)</f>
        <v xml:space="preserve">ATM Estación Boulevard Juan Dolio </v>
      </c>
      <c r="H133" s="96" t="str">
        <f>VLOOKUP(E133,VIP!$A$2:$O16508,7,FALSE)</f>
        <v>Si</v>
      </c>
      <c r="I133" s="96" t="str">
        <f>VLOOKUP(E133,VIP!$A$2:$O8473,8,FALSE)</f>
        <v>Si</v>
      </c>
      <c r="J133" s="96" t="str">
        <f>VLOOKUP(E133,VIP!$A$2:$O8423,8,FALSE)</f>
        <v>Si</v>
      </c>
      <c r="K133" s="96" t="str">
        <f>VLOOKUP(E133,VIP!$A$2:$O11997,6,0)</f>
        <v>NO</v>
      </c>
      <c r="L133" s="98" t="s">
        <v>2430</v>
      </c>
      <c r="M133" s="99" t="s">
        <v>2469</v>
      </c>
      <c r="N133" s="99" t="s">
        <v>2476</v>
      </c>
      <c r="O133" s="96" t="s">
        <v>2477</v>
      </c>
      <c r="P133" s="101"/>
      <c r="Q133" s="99" t="s">
        <v>2430</v>
      </c>
    </row>
    <row r="134" spans="1:17" s="102" customFormat="1" ht="18" x14ac:dyDescent="0.25">
      <c r="A134" s="96" t="str">
        <f>VLOOKUP(E134,'LISTADO ATM'!$A$2:$C$900,3,0)</f>
        <v>NORTE</v>
      </c>
      <c r="B134" s="113" t="s">
        <v>2554</v>
      </c>
      <c r="C134" s="97">
        <v>44258.530775462961</v>
      </c>
      <c r="D134" s="96" t="s">
        <v>2500</v>
      </c>
      <c r="E134" s="106">
        <v>315</v>
      </c>
      <c r="F134" s="96" t="str">
        <f>VLOOKUP(E134,VIP!$A$2:$O11586,2,0)</f>
        <v>DRBR315</v>
      </c>
      <c r="G134" s="96" t="str">
        <f>VLOOKUP(E134,'LISTADO ATM'!$A$2:$B$899,2,0)</f>
        <v xml:space="preserve">ATM Oficina Estrella Sadalá </v>
      </c>
      <c r="H134" s="96" t="str">
        <f>VLOOKUP(E134,VIP!$A$2:$O16507,7,FALSE)</f>
        <v>Si</v>
      </c>
      <c r="I134" s="96" t="str">
        <f>VLOOKUP(E134,VIP!$A$2:$O8472,8,FALSE)</f>
        <v>Si</v>
      </c>
      <c r="J134" s="96" t="str">
        <f>VLOOKUP(E134,VIP!$A$2:$O8422,8,FALSE)</f>
        <v>Si</v>
      </c>
      <c r="K134" s="96" t="str">
        <f>VLOOKUP(E134,VIP!$A$2:$O11996,6,0)</f>
        <v>NO</v>
      </c>
      <c r="L134" s="98" t="s">
        <v>2462</v>
      </c>
      <c r="M134" s="101" t="s">
        <v>2520</v>
      </c>
      <c r="N134" s="99" t="s">
        <v>2476</v>
      </c>
      <c r="O134" s="96" t="s">
        <v>2501</v>
      </c>
      <c r="P134" s="101"/>
      <c r="Q134" s="131">
        <v>44258.688194444447</v>
      </c>
    </row>
    <row r="135" spans="1:17" s="102" customFormat="1" ht="18" x14ac:dyDescent="0.25">
      <c r="A135" s="96" t="str">
        <f>VLOOKUP(E135,'LISTADO ATM'!$A$2:$C$900,3,0)</f>
        <v>NORTE</v>
      </c>
      <c r="B135" s="113" t="s">
        <v>2553</v>
      </c>
      <c r="C135" s="97">
        <v>44258.537118055552</v>
      </c>
      <c r="D135" s="96" t="s">
        <v>2487</v>
      </c>
      <c r="E135" s="106">
        <v>752</v>
      </c>
      <c r="F135" s="96" t="str">
        <f>VLOOKUP(E135,VIP!$A$2:$O11585,2,0)</f>
        <v>DRBR280</v>
      </c>
      <c r="G135" s="96" t="str">
        <f>VLOOKUP(E135,'LISTADO ATM'!$A$2:$B$899,2,0)</f>
        <v xml:space="preserve">ATM UNP Las Carolinas (La Vega) </v>
      </c>
      <c r="H135" s="96" t="str">
        <f>VLOOKUP(E135,VIP!$A$2:$O16506,7,FALSE)</f>
        <v>Si</v>
      </c>
      <c r="I135" s="96" t="str">
        <f>VLOOKUP(E135,VIP!$A$2:$O8471,8,FALSE)</f>
        <v>Si</v>
      </c>
      <c r="J135" s="96" t="str">
        <f>VLOOKUP(E135,VIP!$A$2:$O8421,8,FALSE)</f>
        <v>Si</v>
      </c>
      <c r="K135" s="96" t="str">
        <f>VLOOKUP(E135,VIP!$A$2:$O11995,6,0)</f>
        <v>SI</v>
      </c>
      <c r="L135" s="98" t="s">
        <v>2462</v>
      </c>
      <c r="M135" s="101" t="s">
        <v>2520</v>
      </c>
      <c r="N135" s="99" t="s">
        <v>2476</v>
      </c>
      <c r="O135" s="96" t="s">
        <v>2490</v>
      </c>
      <c r="P135" s="101"/>
      <c r="Q135" s="131">
        <v>44258.688194444447</v>
      </c>
    </row>
    <row r="136" spans="1:17" s="102" customFormat="1" ht="18" x14ac:dyDescent="0.25">
      <c r="A136" s="96" t="str">
        <f>VLOOKUP(E136,'LISTADO ATM'!$A$2:$C$900,3,0)</f>
        <v>DISTRITO NACIONAL</v>
      </c>
      <c r="B136" s="113" t="s">
        <v>2552</v>
      </c>
      <c r="C136" s="97">
        <v>44258.538888888892</v>
      </c>
      <c r="D136" s="96" t="s">
        <v>2472</v>
      </c>
      <c r="E136" s="106">
        <v>980</v>
      </c>
      <c r="F136" s="96" t="str">
        <f>VLOOKUP(E136,VIP!$A$2:$O11584,2,0)</f>
        <v>DRBR980</v>
      </c>
      <c r="G136" s="96" t="str">
        <f>VLOOKUP(E136,'LISTADO ATM'!$A$2:$B$899,2,0)</f>
        <v xml:space="preserve">ATM Oficina Bella Vista Mall II </v>
      </c>
      <c r="H136" s="96" t="str">
        <f>VLOOKUP(E136,VIP!$A$2:$O16505,7,FALSE)</f>
        <v>Si</v>
      </c>
      <c r="I136" s="96" t="str">
        <f>VLOOKUP(E136,VIP!$A$2:$O8470,8,FALSE)</f>
        <v>Si</v>
      </c>
      <c r="J136" s="96" t="str">
        <f>VLOOKUP(E136,VIP!$A$2:$O8420,8,FALSE)</f>
        <v>Si</v>
      </c>
      <c r="K136" s="96" t="str">
        <f>VLOOKUP(E136,VIP!$A$2:$O11994,6,0)</f>
        <v>NO</v>
      </c>
      <c r="L136" s="98" t="s">
        <v>2567</v>
      </c>
      <c r="M136" s="99" t="s">
        <v>2469</v>
      </c>
      <c r="N136" s="99" t="s">
        <v>2476</v>
      </c>
      <c r="O136" s="96" t="s">
        <v>2477</v>
      </c>
      <c r="P136" s="101"/>
      <c r="Q136" s="99" t="s">
        <v>2567</v>
      </c>
    </row>
    <row r="137" spans="1:17" s="102" customFormat="1" ht="18" x14ac:dyDescent="0.25">
      <c r="A137" s="96" t="str">
        <f>VLOOKUP(E137,'LISTADO ATM'!$A$2:$C$900,3,0)</f>
        <v>DISTRITO NACIONAL</v>
      </c>
      <c r="B137" s="113" t="s">
        <v>2551</v>
      </c>
      <c r="C137" s="97">
        <v>44258.56521990741</v>
      </c>
      <c r="D137" s="96" t="s">
        <v>2189</v>
      </c>
      <c r="E137" s="106">
        <v>378</v>
      </c>
      <c r="F137" s="96" t="str">
        <f>VLOOKUP(E137,VIP!$A$2:$O11583,2,0)</f>
        <v>DRBR378</v>
      </c>
      <c r="G137" s="96" t="str">
        <f>VLOOKUP(E137,'LISTADO ATM'!$A$2:$B$899,2,0)</f>
        <v>ATM UNP Villa Flores</v>
      </c>
      <c r="H137" s="96" t="str">
        <f>VLOOKUP(E137,VIP!$A$2:$O16504,7,FALSE)</f>
        <v>N/A</v>
      </c>
      <c r="I137" s="96" t="str">
        <f>VLOOKUP(E137,VIP!$A$2:$O8469,8,FALSE)</f>
        <v>N/A</v>
      </c>
      <c r="J137" s="96" t="str">
        <f>VLOOKUP(E137,VIP!$A$2:$O8419,8,FALSE)</f>
        <v>N/A</v>
      </c>
      <c r="K137" s="96" t="str">
        <f>VLOOKUP(E137,VIP!$A$2:$O11993,6,0)</f>
        <v>N/A</v>
      </c>
      <c r="L137" s="98" t="s">
        <v>2496</v>
      </c>
      <c r="M137" s="101" t="s">
        <v>2520</v>
      </c>
      <c r="N137" s="99" t="s">
        <v>2476</v>
      </c>
      <c r="O137" s="96" t="s">
        <v>2478</v>
      </c>
      <c r="P137" s="101"/>
      <c r="Q137" s="101" t="s">
        <v>2593</v>
      </c>
    </row>
    <row r="138" spans="1:17" s="102" customFormat="1" ht="18" x14ac:dyDescent="0.25">
      <c r="A138" s="96" t="str">
        <f>VLOOKUP(E138,'LISTADO ATM'!$A$2:$C$900,3,0)</f>
        <v>ESTE</v>
      </c>
      <c r="B138" s="113" t="s">
        <v>2550</v>
      </c>
      <c r="C138" s="97">
        <v>44258.572604166664</v>
      </c>
      <c r="D138" s="96" t="s">
        <v>2189</v>
      </c>
      <c r="E138" s="106">
        <v>268</v>
      </c>
      <c r="F138" s="96" t="str">
        <f>VLOOKUP(E138,VIP!$A$2:$O11582,2,0)</f>
        <v>DRBR268</v>
      </c>
      <c r="G138" s="96" t="str">
        <f>VLOOKUP(E138,'LISTADO ATM'!$A$2:$B$899,2,0)</f>
        <v xml:space="preserve">ATM Autobanco La Altagracia (Higuey) </v>
      </c>
      <c r="H138" s="96" t="str">
        <f>VLOOKUP(E138,VIP!$A$2:$O16503,7,FALSE)</f>
        <v>Si</v>
      </c>
      <c r="I138" s="96" t="str">
        <f>VLOOKUP(E138,VIP!$A$2:$O8468,8,FALSE)</f>
        <v>Si</v>
      </c>
      <c r="J138" s="96" t="str">
        <f>VLOOKUP(E138,VIP!$A$2:$O8418,8,FALSE)</f>
        <v>Si</v>
      </c>
      <c r="K138" s="96" t="str">
        <f>VLOOKUP(E138,VIP!$A$2:$O11992,6,0)</f>
        <v>NO</v>
      </c>
      <c r="L138" s="98" t="s">
        <v>2228</v>
      </c>
      <c r="M138" s="99" t="s">
        <v>2469</v>
      </c>
      <c r="N138" s="99" t="s">
        <v>2476</v>
      </c>
      <c r="O138" s="96" t="s">
        <v>2478</v>
      </c>
      <c r="P138" s="101"/>
      <c r="Q138" s="99" t="s">
        <v>2228</v>
      </c>
    </row>
    <row r="139" spans="1:17" s="102" customFormat="1" ht="18" x14ac:dyDescent="0.25">
      <c r="A139" s="96" t="str">
        <f>VLOOKUP(E139,'LISTADO ATM'!$A$2:$C$900,3,0)</f>
        <v>DISTRITO NACIONAL</v>
      </c>
      <c r="B139" s="113" t="s">
        <v>2549</v>
      </c>
      <c r="C139" s="97">
        <v>44258.586481481485</v>
      </c>
      <c r="D139" s="96" t="s">
        <v>2189</v>
      </c>
      <c r="E139" s="106">
        <v>415</v>
      </c>
      <c r="F139" s="96" t="str">
        <f>VLOOKUP(E139,VIP!$A$2:$O11581,2,0)</f>
        <v>DRBR415</v>
      </c>
      <c r="G139" s="96" t="str">
        <f>VLOOKUP(E139,'LISTADO ATM'!$A$2:$B$899,2,0)</f>
        <v xml:space="preserve">ATM Autobanco San Martín I </v>
      </c>
      <c r="H139" s="96" t="str">
        <f>VLOOKUP(E139,VIP!$A$2:$O16502,7,FALSE)</f>
        <v>Si</v>
      </c>
      <c r="I139" s="96" t="str">
        <f>VLOOKUP(E139,VIP!$A$2:$O8467,8,FALSE)</f>
        <v>Si</v>
      </c>
      <c r="J139" s="96" t="str">
        <f>VLOOKUP(E139,VIP!$A$2:$O8417,8,FALSE)</f>
        <v>Si</v>
      </c>
      <c r="K139" s="96" t="str">
        <f>VLOOKUP(E139,VIP!$A$2:$O11991,6,0)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01"/>
      <c r="Q139" s="99" t="s">
        <v>2228</v>
      </c>
    </row>
    <row r="140" spans="1:17" s="102" customFormat="1" ht="18" x14ac:dyDescent="0.25">
      <c r="A140" s="96" t="str">
        <f>VLOOKUP(E140,'LISTADO ATM'!$A$2:$C$900,3,0)</f>
        <v>DISTRITO NACIONAL</v>
      </c>
      <c r="B140" s="113" t="s">
        <v>2569</v>
      </c>
      <c r="C140" s="97">
        <v>44258.59034722222</v>
      </c>
      <c r="D140" s="96" t="s">
        <v>2487</v>
      </c>
      <c r="E140" s="106">
        <v>721</v>
      </c>
      <c r="F140" s="96" t="str">
        <f>VLOOKUP(E140,VIP!$A$2:$O11580,2,0)</f>
        <v>DRBR23A</v>
      </c>
      <c r="G140" s="96" t="str">
        <f>VLOOKUP(E140,'LISTADO ATM'!$A$2:$B$899,2,0)</f>
        <v xml:space="preserve">ATM Oficina Charles de Gaulle II </v>
      </c>
      <c r="H140" s="96" t="str">
        <f>VLOOKUP(E140,VIP!$A$2:$O16501,7,FALSE)</f>
        <v>Si</v>
      </c>
      <c r="I140" s="96" t="str">
        <f>VLOOKUP(E140,VIP!$A$2:$O8466,8,FALSE)</f>
        <v>Si</v>
      </c>
      <c r="J140" s="96" t="str">
        <f>VLOOKUP(E140,VIP!$A$2:$O8416,8,FALSE)</f>
        <v>Si</v>
      </c>
      <c r="K140" s="96" t="str">
        <f>VLOOKUP(E140,VIP!$A$2:$O11990,6,0)</f>
        <v>NO</v>
      </c>
      <c r="L140" s="98" t="s">
        <v>2574</v>
      </c>
      <c r="M140" s="101" t="s">
        <v>2520</v>
      </c>
      <c r="N140" s="101" t="s">
        <v>2543</v>
      </c>
      <c r="O140" s="96" t="s">
        <v>2505</v>
      </c>
      <c r="P140" s="101" t="s">
        <v>2545</v>
      </c>
      <c r="Q140" s="101" t="s">
        <v>2544</v>
      </c>
    </row>
    <row r="141" spans="1:17" s="102" customFormat="1" ht="18" x14ac:dyDescent="0.25">
      <c r="A141" s="96" t="str">
        <f>VLOOKUP(E141,'LISTADO ATM'!$A$2:$C$900,3,0)</f>
        <v>DISTRITO NACIONAL</v>
      </c>
      <c r="B141" s="113" t="s">
        <v>2568</v>
      </c>
      <c r="C141" s="97">
        <v>44258.593194444446</v>
      </c>
      <c r="D141" s="96" t="s">
        <v>2487</v>
      </c>
      <c r="E141" s="106">
        <v>437</v>
      </c>
      <c r="F141" s="96" t="str">
        <f>VLOOKUP(E141,VIP!$A$2:$O11579,2,0)</f>
        <v>DRBR437</v>
      </c>
      <c r="G141" s="96" t="str">
        <f>VLOOKUP(E141,'LISTADO ATM'!$A$2:$B$899,2,0)</f>
        <v xml:space="preserve">ATM Autobanco Torre III </v>
      </c>
      <c r="H141" s="96" t="str">
        <f>VLOOKUP(E141,VIP!$A$2:$O16500,7,FALSE)</f>
        <v>Si</v>
      </c>
      <c r="I141" s="96" t="str">
        <f>VLOOKUP(E141,VIP!$A$2:$O8465,8,FALSE)</f>
        <v>Si</v>
      </c>
      <c r="J141" s="96" t="str">
        <f>VLOOKUP(E141,VIP!$A$2:$O8415,8,FALSE)</f>
        <v>Si</v>
      </c>
      <c r="K141" s="96" t="str">
        <f>VLOOKUP(E141,VIP!$A$2:$O11989,6,0)</f>
        <v>SI</v>
      </c>
      <c r="L141" s="98" t="s">
        <v>2574</v>
      </c>
      <c r="M141" s="101" t="s">
        <v>2520</v>
      </c>
      <c r="N141" s="101" t="s">
        <v>2543</v>
      </c>
      <c r="O141" s="96" t="s">
        <v>2505</v>
      </c>
      <c r="P141" s="101" t="s">
        <v>2545</v>
      </c>
      <c r="Q141" s="101" t="s">
        <v>2544</v>
      </c>
    </row>
    <row r="142" spans="1:17" s="102" customFormat="1" ht="18" x14ac:dyDescent="0.25">
      <c r="A142" s="96" t="str">
        <f>VLOOKUP(E142,'LISTADO ATM'!$A$2:$C$900,3,0)</f>
        <v>DISTRITO NACIONAL</v>
      </c>
      <c r="B142" s="113" t="s">
        <v>2548</v>
      </c>
      <c r="C142" s="97">
        <v>44258.599189814813</v>
      </c>
      <c r="D142" s="96" t="s">
        <v>2189</v>
      </c>
      <c r="E142" s="106">
        <v>929</v>
      </c>
      <c r="F142" s="96" t="str">
        <f>VLOOKUP(E142,VIP!$A$2:$O11580,2,0)</f>
        <v>DRBR929</v>
      </c>
      <c r="G142" s="96" t="str">
        <f>VLOOKUP(E142,'LISTADO ATM'!$A$2:$B$899,2,0)</f>
        <v>ATM Autoservicio Nacional El Conde</v>
      </c>
      <c r="H142" s="96" t="str">
        <f>VLOOKUP(E142,VIP!$A$2:$O16501,7,FALSE)</f>
        <v>Si</v>
      </c>
      <c r="I142" s="96" t="str">
        <f>VLOOKUP(E142,VIP!$A$2:$O8466,8,FALSE)</f>
        <v>Si</v>
      </c>
      <c r="J142" s="96" t="str">
        <f>VLOOKUP(E142,VIP!$A$2:$O8416,8,FALSE)</f>
        <v>Si</v>
      </c>
      <c r="K142" s="96" t="str">
        <f>VLOOKUP(E142,VIP!$A$2:$O11990,6,0)</f>
        <v>NO</v>
      </c>
      <c r="L142" s="98" t="s">
        <v>2228</v>
      </c>
      <c r="M142" s="99" t="s">
        <v>2469</v>
      </c>
      <c r="N142" s="99" t="s">
        <v>2476</v>
      </c>
      <c r="O142" s="96" t="s">
        <v>2478</v>
      </c>
      <c r="P142" s="101"/>
      <c r="Q142" s="99" t="s">
        <v>2228</v>
      </c>
    </row>
    <row r="143" spans="1:17" s="102" customFormat="1" ht="18" x14ac:dyDescent="0.25">
      <c r="A143" s="96" t="str">
        <f>VLOOKUP(E143,'LISTADO ATM'!$A$2:$C$900,3,0)</f>
        <v>DISTRITO NACIONAL</v>
      </c>
      <c r="B143" s="113" t="s">
        <v>2547</v>
      </c>
      <c r="C143" s="97">
        <v>44258.599618055552</v>
      </c>
      <c r="D143" s="96" t="s">
        <v>2472</v>
      </c>
      <c r="E143" s="106">
        <v>557</v>
      </c>
      <c r="F143" s="96" t="str">
        <f>VLOOKUP(E143,VIP!$A$2:$O11579,2,0)</f>
        <v>DRBR022</v>
      </c>
      <c r="G143" s="96" t="str">
        <f>VLOOKUP(E143,'LISTADO ATM'!$A$2:$B$899,2,0)</f>
        <v xml:space="preserve">ATM Multicentro La Sirena Ave. Mella </v>
      </c>
      <c r="H143" s="96" t="str">
        <f>VLOOKUP(E143,VIP!$A$2:$O16500,7,FALSE)</f>
        <v>Si</v>
      </c>
      <c r="I143" s="96" t="str">
        <f>VLOOKUP(E143,VIP!$A$2:$O8465,8,FALSE)</f>
        <v>Si</v>
      </c>
      <c r="J143" s="96" t="str">
        <f>VLOOKUP(E143,VIP!$A$2:$O8415,8,FALSE)</f>
        <v>Si</v>
      </c>
      <c r="K143" s="96" t="str">
        <f>VLOOKUP(E143,VIP!$A$2:$O11989,6,0)</f>
        <v>SI</v>
      </c>
      <c r="L143" s="98" t="s">
        <v>2462</v>
      </c>
      <c r="M143" s="99" t="s">
        <v>2469</v>
      </c>
      <c r="N143" s="99" t="s">
        <v>2476</v>
      </c>
      <c r="O143" s="96" t="s">
        <v>2477</v>
      </c>
      <c r="P143" s="101"/>
      <c r="Q143" s="99" t="s">
        <v>2462</v>
      </c>
    </row>
    <row r="144" spans="1:17" s="102" customFormat="1" ht="18" x14ac:dyDescent="0.25">
      <c r="A144" s="96" t="str">
        <f>VLOOKUP(E144,'LISTADO ATM'!$A$2:$C$900,3,0)</f>
        <v>DISTRITO NACIONAL</v>
      </c>
      <c r="B144" s="113" t="s">
        <v>2546</v>
      </c>
      <c r="C144" s="97">
        <v>44258.607291666667</v>
      </c>
      <c r="D144" s="96" t="s">
        <v>2189</v>
      </c>
      <c r="E144" s="106">
        <v>574</v>
      </c>
      <c r="F144" s="96" t="str">
        <f>VLOOKUP(E144,VIP!$A$2:$O11578,2,0)</f>
        <v>DRBR080</v>
      </c>
      <c r="G144" s="96" t="str">
        <f>VLOOKUP(E144,'LISTADO ATM'!$A$2:$B$899,2,0)</f>
        <v xml:space="preserve">ATM Club Obras Públicas </v>
      </c>
      <c r="H144" s="96" t="str">
        <f>VLOOKUP(E144,VIP!$A$2:$O16499,7,FALSE)</f>
        <v>Si</v>
      </c>
      <c r="I144" s="96" t="str">
        <f>VLOOKUP(E144,VIP!$A$2:$O8464,8,FALSE)</f>
        <v>Si</v>
      </c>
      <c r="J144" s="96" t="str">
        <f>VLOOKUP(E144,VIP!$A$2:$O8414,8,FALSE)</f>
        <v>Si</v>
      </c>
      <c r="K144" s="96" t="str">
        <f>VLOOKUP(E144,VIP!$A$2:$O11988,6,0)</f>
        <v>NO</v>
      </c>
      <c r="L144" s="98" t="s">
        <v>2481</v>
      </c>
      <c r="M144" s="99" t="s">
        <v>2469</v>
      </c>
      <c r="N144" s="99" t="s">
        <v>2476</v>
      </c>
      <c r="O144" s="96" t="s">
        <v>2478</v>
      </c>
      <c r="P144" s="101"/>
      <c r="Q144" s="99" t="s">
        <v>2481</v>
      </c>
    </row>
    <row r="145" spans="1:17" s="102" customFormat="1" ht="18" x14ac:dyDescent="0.25">
      <c r="A145" s="96" t="str">
        <f>VLOOKUP(E145,'LISTADO ATM'!$A$2:$C$900,3,0)</f>
        <v>NORTE</v>
      </c>
      <c r="B145" s="113" t="s">
        <v>2579</v>
      </c>
      <c r="C145" s="97">
        <v>44258.616932870369</v>
      </c>
      <c r="D145" s="96" t="s">
        <v>2190</v>
      </c>
      <c r="E145" s="106">
        <v>290</v>
      </c>
      <c r="F145" s="96" t="str">
        <f>VLOOKUP(E145,VIP!$A$2:$O11583,2,0)</f>
        <v>DRBR290</v>
      </c>
      <c r="G145" s="96" t="str">
        <f>VLOOKUP(E145,'LISTADO ATM'!$A$2:$B$899,2,0)</f>
        <v xml:space="preserve">ATM Oficina San Francisco de Macorís </v>
      </c>
      <c r="H145" s="96" t="str">
        <f>VLOOKUP(E145,VIP!$A$2:$O16504,7,FALSE)</f>
        <v>Si</v>
      </c>
      <c r="I145" s="96" t="str">
        <f>VLOOKUP(E145,VIP!$A$2:$O8469,8,FALSE)</f>
        <v>Si</v>
      </c>
      <c r="J145" s="96" t="str">
        <f>VLOOKUP(E145,VIP!$A$2:$O8419,8,FALSE)</f>
        <v>Si</v>
      </c>
      <c r="K145" s="96" t="str">
        <f>VLOOKUP(E145,VIP!$A$2:$O11993,6,0)</f>
        <v>NO</v>
      </c>
      <c r="L145" s="98" t="s">
        <v>2228</v>
      </c>
      <c r="M145" s="99" t="s">
        <v>2469</v>
      </c>
      <c r="N145" s="99" t="s">
        <v>2476</v>
      </c>
      <c r="O145" s="96" t="s">
        <v>2581</v>
      </c>
      <c r="P145" s="101"/>
      <c r="Q145" s="99" t="s">
        <v>2228</v>
      </c>
    </row>
    <row r="146" spans="1:17" s="102" customFormat="1" ht="18" x14ac:dyDescent="0.25">
      <c r="A146" s="96" t="str">
        <f>VLOOKUP(E146,'LISTADO ATM'!$A$2:$C$900,3,0)</f>
        <v>DISTRITO NACIONAL</v>
      </c>
      <c r="B146" s="113" t="s">
        <v>2578</v>
      </c>
      <c r="C146" s="97">
        <v>44258.619456018518</v>
      </c>
      <c r="D146" s="96" t="s">
        <v>2472</v>
      </c>
      <c r="E146" s="106">
        <v>889</v>
      </c>
      <c r="F146" s="96" t="str">
        <f>VLOOKUP(E146,VIP!$A$2:$O11582,2,0)</f>
        <v>DRBR889</v>
      </c>
      <c r="G146" s="96" t="str">
        <f>VLOOKUP(E146,'LISTADO ATM'!$A$2:$B$899,2,0)</f>
        <v>ATM Oficina Plaza Lama Máximo Gómez II</v>
      </c>
      <c r="H146" s="96" t="str">
        <f>VLOOKUP(E146,VIP!$A$2:$O16503,7,FALSE)</f>
        <v>Si</v>
      </c>
      <c r="I146" s="96" t="str">
        <f>VLOOKUP(E146,VIP!$A$2:$O8468,8,FALSE)</f>
        <v>Si</v>
      </c>
      <c r="J146" s="96" t="str">
        <f>VLOOKUP(E146,VIP!$A$2:$O8418,8,FALSE)</f>
        <v>Si</v>
      </c>
      <c r="K146" s="96" t="str">
        <f>VLOOKUP(E146,VIP!$A$2:$O11992,6,0)</f>
        <v>NO</v>
      </c>
      <c r="L146" s="98" t="s">
        <v>2430</v>
      </c>
      <c r="M146" s="99" t="s">
        <v>2469</v>
      </c>
      <c r="N146" s="99" t="s">
        <v>2476</v>
      </c>
      <c r="O146" s="96" t="s">
        <v>2477</v>
      </c>
      <c r="P146" s="101"/>
      <c r="Q146" s="99" t="s">
        <v>2430</v>
      </c>
    </row>
    <row r="147" spans="1:17" s="102" customFormat="1" ht="18" x14ac:dyDescent="0.25">
      <c r="A147" s="96" t="str">
        <f>VLOOKUP(E147,'LISTADO ATM'!$A$2:$C$900,3,0)</f>
        <v>DISTRITO NACIONAL</v>
      </c>
      <c r="B147" s="113" t="s">
        <v>2577</v>
      </c>
      <c r="C147" s="97">
        <v>44258.622349537036</v>
      </c>
      <c r="D147" s="96" t="s">
        <v>2189</v>
      </c>
      <c r="E147" s="106">
        <v>790</v>
      </c>
      <c r="F147" s="96" t="str">
        <f>VLOOKUP(E147,VIP!$A$2:$O11581,2,0)</f>
        <v>DRBR16I</v>
      </c>
      <c r="G147" s="96" t="str">
        <f>VLOOKUP(E147,'LISTADO ATM'!$A$2:$B$899,2,0)</f>
        <v xml:space="preserve">ATM Oficina Bella Vista Mall I </v>
      </c>
      <c r="H147" s="96" t="str">
        <f>VLOOKUP(E147,VIP!$A$2:$O16502,7,FALSE)</f>
        <v>Si</v>
      </c>
      <c r="I147" s="96" t="str">
        <f>VLOOKUP(E147,VIP!$A$2:$O8467,8,FALSE)</f>
        <v>Si</v>
      </c>
      <c r="J147" s="96" t="str">
        <f>VLOOKUP(E147,VIP!$A$2:$O8417,8,FALSE)</f>
        <v>Si</v>
      </c>
      <c r="K147" s="96" t="str">
        <f>VLOOKUP(E147,VIP!$A$2:$O11991,6,0)</f>
        <v>SI</v>
      </c>
      <c r="L147" s="98" t="s">
        <v>2228</v>
      </c>
      <c r="M147" s="99" t="s">
        <v>2469</v>
      </c>
      <c r="N147" s="99" t="s">
        <v>2476</v>
      </c>
      <c r="O147" s="96" t="s">
        <v>2478</v>
      </c>
      <c r="P147" s="101"/>
      <c r="Q147" s="99" t="s">
        <v>2228</v>
      </c>
    </row>
    <row r="148" spans="1:17" s="102" customFormat="1" ht="18" x14ac:dyDescent="0.25">
      <c r="A148" s="96" t="str">
        <f>VLOOKUP(E148,'LISTADO ATM'!$A$2:$C$900,3,0)</f>
        <v>DISTRITO NACIONAL</v>
      </c>
      <c r="B148" s="113" t="s">
        <v>2576</v>
      </c>
      <c r="C148" s="97">
        <v>44258.625659722224</v>
      </c>
      <c r="D148" s="96" t="s">
        <v>2472</v>
      </c>
      <c r="E148" s="106">
        <v>938</v>
      </c>
      <c r="F148" s="96" t="str">
        <f>VLOOKUP(E148,VIP!$A$2:$O11580,2,0)</f>
        <v>DRBR938</v>
      </c>
      <c r="G148" s="96" t="str">
        <f>VLOOKUP(E148,'LISTADO ATM'!$A$2:$B$899,2,0)</f>
        <v xml:space="preserve">ATM Autobanco Oficina Filadelfia Plaza </v>
      </c>
      <c r="H148" s="96" t="str">
        <f>VLOOKUP(E148,VIP!$A$2:$O16501,7,FALSE)</f>
        <v>Si</v>
      </c>
      <c r="I148" s="96" t="str">
        <f>VLOOKUP(E148,VIP!$A$2:$O8466,8,FALSE)</f>
        <v>Si</v>
      </c>
      <c r="J148" s="96" t="str">
        <f>VLOOKUP(E148,VIP!$A$2:$O8416,8,FALSE)</f>
        <v>Si</v>
      </c>
      <c r="K148" s="96" t="str">
        <f>VLOOKUP(E148,VIP!$A$2:$O11990,6,0)</f>
        <v>NO</v>
      </c>
      <c r="L148" s="98" t="s">
        <v>2462</v>
      </c>
      <c r="M148" s="99" t="s">
        <v>2469</v>
      </c>
      <c r="N148" s="99" t="s">
        <v>2476</v>
      </c>
      <c r="O148" s="96" t="s">
        <v>2477</v>
      </c>
      <c r="P148" s="101"/>
      <c r="Q148" s="99" t="s">
        <v>2462</v>
      </c>
    </row>
    <row r="149" spans="1:17" s="102" customFormat="1" ht="18" x14ac:dyDescent="0.25">
      <c r="A149" s="96" t="str">
        <f>VLOOKUP(E149,'LISTADO ATM'!$A$2:$C$900,3,0)</f>
        <v>NORTE</v>
      </c>
      <c r="B149" s="113" t="s">
        <v>2575</v>
      </c>
      <c r="C149" s="97">
        <v>44258.637013888889</v>
      </c>
      <c r="D149" s="96" t="s">
        <v>2190</v>
      </c>
      <c r="E149" s="106">
        <v>395</v>
      </c>
      <c r="F149" s="96" t="str">
        <f>VLOOKUP(E149,VIP!$A$2:$O11579,2,0)</f>
        <v>DRBR395</v>
      </c>
      <c r="G149" s="96" t="str">
        <f>VLOOKUP(E149,'LISTADO ATM'!$A$2:$B$899,2,0)</f>
        <v xml:space="preserve">ATM UNP Sabana Iglesia </v>
      </c>
      <c r="H149" s="96" t="str">
        <f>VLOOKUP(E149,VIP!$A$2:$O16500,7,FALSE)</f>
        <v>Si</v>
      </c>
      <c r="I149" s="96" t="str">
        <f>VLOOKUP(E149,VIP!$A$2:$O8465,8,FALSE)</f>
        <v>Si</v>
      </c>
      <c r="J149" s="96" t="str">
        <f>VLOOKUP(E149,VIP!$A$2:$O8415,8,FALSE)</f>
        <v>Si</v>
      </c>
      <c r="K149" s="96" t="str">
        <f>VLOOKUP(E149,VIP!$A$2:$O11989,6,0)</f>
        <v>NO</v>
      </c>
      <c r="L149" s="98" t="s">
        <v>2228</v>
      </c>
      <c r="M149" s="101" t="s">
        <v>2520</v>
      </c>
      <c r="N149" s="99" t="s">
        <v>2476</v>
      </c>
      <c r="O149" s="96" t="s">
        <v>2580</v>
      </c>
      <c r="P149" s="101"/>
      <c r="Q149" s="131">
        <v>44258.754861111112</v>
      </c>
    </row>
    <row r="150" spans="1:17" s="102" customFormat="1" ht="18" x14ac:dyDescent="0.25">
      <c r="A150" s="96" t="str">
        <f>VLOOKUP(E150,'LISTADO ATM'!$A$2:$C$900,3,0)</f>
        <v>ESTE</v>
      </c>
      <c r="B150" s="113" t="s">
        <v>2592</v>
      </c>
      <c r="C150" s="97">
        <v>44258.642592592594</v>
      </c>
      <c r="D150" s="96" t="s">
        <v>2189</v>
      </c>
      <c r="E150" s="106">
        <v>772</v>
      </c>
      <c r="F150" s="96" t="str">
        <f>VLOOKUP(E150,VIP!$A$2:$O11588,2,0)</f>
        <v>DRBR215</v>
      </c>
      <c r="G150" s="96" t="str">
        <f>VLOOKUP(E150,'LISTADO ATM'!$A$2:$B$899,2,0)</f>
        <v xml:space="preserve">ATM UNP Yamasá </v>
      </c>
      <c r="H150" s="96" t="str">
        <f>VLOOKUP(E150,VIP!$A$2:$O16509,7,FALSE)</f>
        <v>Si</v>
      </c>
      <c r="I150" s="96" t="str">
        <f>VLOOKUP(E150,VIP!$A$2:$O8474,8,FALSE)</f>
        <v>Si</v>
      </c>
      <c r="J150" s="96" t="str">
        <f>VLOOKUP(E150,VIP!$A$2:$O8424,8,FALSE)</f>
        <v>Si</v>
      </c>
      <c r="K150" s="96" t="str">
        <f>VLOOKUP(E150,VIP!$A$2:$O11998,6,0)</f>
        <v>NO</v>
      </c>
      <c r="L150" s="98" t="s">
        <v>2228</v>
      </c>
      <c r="M150" s="101" t="s">
        <v>2520</v>
      </c>
      <c r="N150" s="99" t="s">
        <v>2476</v>
      </c>
      <c r="O150" s="96" t="s">
        <v>2478</v>
      </c>
      <c r="P150" s="101"/>
      <c r="Q150" s="131">
        <v>44258.762499999997</v>
      </c>
    </row>
    <row r="151" spans="1:17" s="102" customFormat="1" ht="18" x14ac:dyDescent="0.25">
      <c r="A151" s="96" t="str">
        <f>VLOOKUP(E151,'LISTADO ATM'!$A$2:$C$900,3,0)</f>
        <v>DISTRITO NACIONAL</v>
      </c>
      <c r="B151" s="113" t="s">
        <v>2591</v>
      </c>
      <c r="C151" s="97">
        <v>44258.643171296295</v>
      </c>
      <c r="D151" s="96" t="s">
        <v>2189</v>
      </c>
      <c r="E151" s="106">
        <v>714</v>
      </c>
      <c r="F151" s="96" t="str">
        <f>VLOOKUP(E151,VIP!$A$2:$O11587,2,0)</f>
        <v>DRBR16M</v>
      </c>
      <c r="G151" s="96" t="str">
        <f>VLOOKUP(E151,'LISTADO ATM'!$A$2:$B$899,2,0)</f>
        <v xml:space="preserve">ATM Hospital de Herrera </v>
      </c>
      <c r="H151" s="96" t="str">
        <f>VLOOKUP(E151,VIP!$A$2:$O16508,7,FALSE)</f>
        <v>Si</v>
      </c>
      <c r="I151" s="96" t="str">
        <f>VLOOKUP(E151,VIP!$A$2:$O8473,8,FALSE)</f>
        <v>Si</v>
      </c>
      <c r="J151" s="96" t="str">
        <f>VLOOKUP(E151,VIP!$A$2:$O8423,8,FALSE)</f>
        <v>Si</v>
      </c>
      <c r="K151" s="96" t="str">
        <f>VLOOKUP(E151,VIP!$A$2:$O11997,6,0)</f>
        <v>NO</v>
      </c>
      <c r="L151" s="98" t="s">
        <v>2228</v>
      </c>
      <c r="M151" s="101" t="s">
        <v>2520</v>
      </c>
      <c r="N151" s="99" t="s">
        <v>2476</v>
      </c>
      <c r="O151" s="96" t="s">
        <v>2478</v>
      </c>
      <c r="P151" s="101"/>
      <c r="Q151" s="131">
        <v>44258.751388888886</v>
      </c>
    </row>
    <row r="152" spans="1:17" s="102" customFormat="1" ht="18" x14ac:dyDescent="0.25">
      <c r="A152" s="96" t="str">
        <f>VLOOKUP(E152,'LISTADO ATM'!$A$2:$C$900,3,0)</f>
        <v>DISTRITO NACIONAL</v>
      </c>
      <c r="B152" s="113" t="s">
        <v>2590</v>
      </c>
      <c r="C152" s="97">
        <v>44258.657280092593</v>
      </c>
      <c r="D152" s="96" t="s">
        <v>2189</v>
      </c>
      <c r="E152" s="106">
        <v>29</v>
      </c>
      <c r="F152" s="96" t="str">
        <f>VLOOKUP(E152,VIP!$A$2:$O11586,2,0)</f>
        <v>DRBR029</v>
      </c>
      <c r="G152" s="96" t="str">
        <f>VLOOKUP(E152,'LISTADO ATM'!$A$2:$B$899,2,0)</f>
        <v xml:space="preserve">ATM AFP </v>
      </c>
      <c r="H152" s="96" t="str">
        <f>VLOOKUP(E152,VIP!$A$2:$O16507,7,FALSE)</f>
        <v>Si</v>
      </c>
      <c r="I152" s="96" t="str">
        <f>VLOOKUP(E152,VIP!$A$2:$O8472,8,FALSE)</f>
        <v>Si</v>
      </c>
      <c r="J152" s="96" t="str">
        <f>VLOOKUP(E152,VIP!$A$2:$O8422,8,FALSE)</f>
        <v>Si</v>
      </c>
      <c r="K152" s="96" t="str">
        <f>VLOOKUP(E152,VIP!$A$2:$O11996,6,0)</f>
        <v>NO</v>
      </c>
      <c r="L152" s="98" t="s">
        <v>2496</v>
      </c>
      <c r="M152" s="99" t="s">
        <v>2469</v>
      </c>
      <c r="N152" s="99" t="s">
        <v>2476</v>
      </c>
      <c r="O152" s="96" t="s">
        <v>2478</v>
      </c>
      <c r="P152" s="101"/>
      <c r="Q152" s="99" t="s">
        <v>2496</v>
      </c>
    </row>
    <row r="153" spans="1:17" s="102" customFormat="1" ht="18" x14ac:dyDescent="0.25">
      <c r="A153" s="96" t="str">
        <f>VLOOKUP(E153,'LISTADO ATM'!$A$2:$C$900,3,0)</f>
        <v>ESTE</v>
      </c>
      <c r="B153" s="113" t="s">
        <v>2589</v>
      </c>
      <c r="C153" s="97">
        <v>44258.658101851855</v>
      </c>
      <c r="D153" s="96" t="s">
        <v>2189</v>
      </c>
      <c r="E153" s="106">
        <v>495</v>
      </c>
      <c r="F153" s="96" t="e">
        <f>VLOOKUP(E153,VIP!$A$2:$O11585,2,0)</f>
        <v>#N/A</v>
      </c>
      <c r="G153" s="96" t="str">
        <f>VLOOKUP(E153,'LISTADO ATM'!$A$2:$B$899,2,0)</f>
        <v>ATM Cemento PANAM</v>
      </c>
      <c r="H153" s="96" t="e">
        <f>VLOOKUP(E153,VIP!$A$2:$O16506,7,FALSE)</f>
        <v>#N/A</v>
      </c>
      <c r="I153" s="96" t="e">
        <f>VLOOKUP(E153,VIP!$A$2:$O8471,8,FALSE)</f>
        <v>#N/A</v>
      </c>
      <c r="J153" s="96" t="e">
        <f>VLOOKUP(E153,VIP!$A$2:$O8421,8,FALSE)</f>
        <v>#N/A</v>
      </c>
      <c r="K153" s="96" t="e">
        <f>VLOOKUP(E153,VIP!$A$2:$O11995,6,0)</f>
        <v>#N/A</v>
      </c>
      <c r="L153" s="98" t="s">
        <v>2254</v>
      </c>
      <c r="M153" s="99" t="s">
        <v>2469</v>
      </c>
      <c r="N153" s="99" t="s">
        <v>2476</v>
      </c>
      <c r="O153" s="96" t="s">
        <v>2478</v>
      </c>
      <c r="P153" s="101"/>
      <c r="Q153" s="99" t="s">
        <v>2254</v>
      </c>
    </row>
    <row r="154" spans="1:17" s="102" customFormat="1" ht="18" x14ac:dyDescent="0.25">
      <c r="A154" s="96" t="str">
        <f>VLOOKUP(E154,'LISTADO ATM'!$A$2:$C$900,3,0)</f>
        <v>DISTRITO NACIONAL</v>
      </c>
      <c r="B154" s="113" t="s">
        <v>2588</v>
      </c>
      <c r="C154" s="97">
        <v>44258.660914351851</v>
      </c>
      <c r="D154" s="96" t="s">
        <v>2189</v>
      </c>
      <c r="E154" s="106">
        <v>571</v>
      </c>
      <c r="F154" s="96" t="str">
        <f>VLOOKUP(E154,VIP!$A$2:$O11584,2,0)</f>
        <v>DRBR16C</v>
      </c>
      <c r="G154" s="96" t="str">
        <f>VLOOKUP(E154,'LISTADO ATM'!$A$2:$B$899,2,0)</f>
        <v xml:space="preserve">ATM Hospital Central FF. AA. </v>
      </c>
      <c r="H154" s="96" t="str">
        <f>VLOOKUP(E154,VIP!$A$2:$O16505,7,FALSE)</f>
        <v>Si</v>
      </c>
      <c r="I154" s="96" t="str">
        <f>VLOOKUP(E154,VIP!$A$2:$O8470,8,FALSE)</f>
        <v>Si</v>
      </c>
      <c r="J154" s="96" t="str">
        <f>VLOOKUP(E154,VIP!$A$2:$O8420,8,FALSE)</f>
        <v>Si</v>
      </c>
      <c r="K154" s="96" t="str">
        <f>VLOOKUP(E154,VIP!$A$2:$O11994,6,0)</f>
        <v>NO</v>
      </c>
      <c r="L154" s="98" t="s">
        <v>2434</v>
      </c>
      <c r="M154" s="99" t="s">
        <v>2469</v>
      </c>
      <c r="N154" s="99" t="s">
        <v>2476</v>
      </c>
      <c r="O154" s="96" t="s">
        <v>2478</v>
      </c>
      <c r="P154" s="101"/>
      <c r="Q154" s="99" t="s">
        <v>2434</v>
      </c>
    </row>
    <row r="155" spans="1:17" s="102" customFormat="1" ht="18" x14ac:dyDescent="0.25">
      <c r="A155" s="96" t="str">
        <f>VLOOKUP(E155,'LISTADO ATM'!$A$2:$C$900,3,0)</f>
        <v>DISTRITO NACIONAL</v>
      </c>
      <c r="B155" s="113" t="s">
        <v>2587</v>
      </c>
      <c r="C155" s="97">
        <v>44258.662175925929</v>
      </c>
      <c r="D155" s="96" t="s">
        <v>2189</v>
      </c>
      <c r="E155" s="106">
        <v>565</v>
      </c>
      <c r="F155" s="96" t="str">
        <f>VLOOKUP(E155,VIP!$A$2:$O11583,2,0)</f>
        <v>DRBR24H</v>
      </c>
      <c r="G155" s="96" t="str">
        <f>VLOOKUP(E155,'LISTADO ATM'!$A$2:$B$899,2,0)</f>
        <v xml:space="preserve">ATM S/M La Cadena Núñez de Cáceres </v>
      </c>
      <c r="H155" s="96" t="str">
        <f>VLOOKUP(E155,VIP!$A$2:$O16504,7,FALSE)</f>
        <v>Si</v>
      </c>
      <c r="I155" s="96" t="str">
        <f>VLOOKUP(E155,VIP!$A$2:$O8469,8,FALSE)</f>
        <v>Si</v>
      </c>
      <c r="J155" s="96" t="str">
        <f>VLOOKUP(E155,VIP!$A$2:$O8419,8,FALSE)</f>
        <v>Si</v>
      </c>
      <c r="K155" s="96" t="str">
        <f>VLOOKUP(E155,VIP!$A$2:$O11993,6,0)</f>
        <v>NO</v>
      </c>
      <c r="L155" s="98" t="s">
        <v>2434</v>
      </c>
      <c r="M155" s="99" t="s">
        <v>2469</v>
      </c>
      <c r="N155" s="99" t="s">
        <v>2476</v>
      </c>
      <c r="O155" s="96" t="s">
        <v>2478</v>
      </c>
      <c r="P155" s="101"/>
      <c r="Q155" s="99" t="s">
        <v>2434</v>
      </c>
    </row>
    <row r="156" spans="1:17" s="102" customFormat="1" ht="18" x14ac:dyDescent="0.25">
      <c r="A156" s="96" t="str">
        <f>VLOOKUP(E156,'LISTADO ATM'!$A$2:$C$900,3,0)</f>
        <v>DISTRITO NACIONAL</v>
      </c>
      <c r="B156" s="113" t="s">
        <v>2586</v>
      </c>
      <c r="C156" s="97">
        <v>44258.662291666667</v>
      </c>
      <c r="D156" s="96" t="s">
        <v>2189</v>
      </c>
      <c r="E156" s="106">
        <v>696</v>
      </c>
      <c r="F156" s="96" t="str">
        <f>VLOOKUP(E156,VIP!$A$2:$O11582,2,0)</f>
        <v>DRBR696</v>
      </c>
      <c r="G156" s="96" t="str">
        <f>VLOOKUP(E156,'LISTADO ATM'!$A$2:$B$899,2,0)</f>
        <v>ATM Olé Jacobo Majluta</v>
      </c>
      <c r="H156" s="96" t="str">
        <f>VLOOKUP(E156,VIP!$A$2:$O16503,7,FALSE)</f>
        <v>Si</v>
      </c>
      <c r="I156" s="96" t="str">
        <f>VLOOKUP(E156,VIP!$A$2:$O8468,8,FALSE)</f>
        <v>Si</v>
      </c>
      <c r="J156" s="96" t="str">
        <f>VLOOKUP(E156,VIP!$A$2:$O8418,8,FALSE)</f>
        <v>Si</v>
      </c>
      <c r="K156" s="96" t="str">
        <f>VLOOKUP(E156,VIP!$A$2:$O11992,6,0)</f>
        <v>NO</v>
      </c>
      <c r="L156" s="98" t="s">
        <v>2496</v>
      </c>
      <c r="M156" s="99" t="s">
        <v>2469</v>
      </c>
      <c r="N156" s="99" t="s">
        <v>2476</v>
      </c>
      <c r="O156" s="96" t="s">
        <v>2478</v>
      </c>
      <c r="P156" s="101"/>
      <c r="Q156" s="99" t="s">
        <v>2496</v>
      </c>
    </row>
    <row r="157" spans="1:17" s="102" customFormat="1" ht="18" x14ac:dyDescent="0.25">
      <c r="A157" s="96" t="str">
        <f>VLOOKUP(E157,'LISTADO ATM'!$A$2:$C$900,3,0)</f>
        <v>SUR</v>
      </c>
      <c r="B157" s="113" t="s">
        <v>2585</v>
      </c>
      <c r="C157" s="97">
        <v>44258.662731481483</v>
      </c>
      <c r="D157" s="96" t="s">
        <v>2189</v>
      </c>
      <c r="E157" s="106">
        <v>296</v>
      </c>
      <c r="F157" s="96" t="str">
        <f>VLOOKUP(E157,VIP!$A$2:$O11581,2,0)</f>
        <v>DRBR296</v>
      </c>
      <c r="G157" s="96" t="str">
        <f>VLOOKUP(E157,'LISTADO ATM'!$A$2:$B$899,2,0)</f>
        <v>ATM Estación BANICOMB (Baní)  ECO Petroleo</v>
      </c>
      <c r="H157" s="96" t="str">
        <f>VLOOKUP(E157,VIP!$A$2:$O16502,7,FALSE)</f>
        <v>Si</v>
      </c>
      <c r="I157" s="96" t="str">
        <f>VLOOKUP(E157,VIP!$A$2:$O8467,8,FALSE)</f>
        <v>Si</v>
      </c>
      <c r="J157" s="96" t="str">
        <f>VLOOKUP(E157,VIP!$A$2:$O8417,8,FALSE)</f>
        <v>Si</v>
      </c>
      <c r="K157" s="96" t="str">
        <f>VLOOKUP(E157,VIP!$A$2:$O11991,6,0)</f>
        <v>NO</v>
      </c>
      <c r="L157" s="98" t="s">
        <v>2254</v>
      </c>
      <c r="M157" s="101" t="s">
        <v>2520</v>
      </c>
      <c r="N157" s="99" t="s">
        <v>2476</v>
      </c>
      <c r="O157" s="96" t="s">
        <v>2478</v>
      </c>
      <c r="P157" s="101"/>
      <c r="Q157" s="131">
        <v>44258.753472222219</v>
      </c>
    </row>
    <row r="158" spans="1:17" s="102" customFormat="1" ht="18" x14ac:dyDescent="0.25">
      <c r="A158" s="96" t="str">
        <f>VLOOKUP(E158,'LISTADO ATM'!$A$2:$C$900,3,0)</f>
        <v>DISTRITO NACIONAL</v>
      </c>
      <c r="B158" s="113" t="s">
        <v>2584</v>
      </c>
      <c r="C158" s="97">
        <v>44258.667175925926</v>
      </c>
      <c r="D158" s="96" t="s">
        <v>2472</v>
      </c>
      <c r="E158" s="106">
        <v>13</v>
      </c>
      <c r="F158" s="96" t="str">
        <f>VLOOKUP(E158,VIP!$A$2:$O11580,2,0)</f>
        <v>DRBR013</v>
      </c>
      <c r="G158" s="96" t="str">
        <f>VLOOKUP(E158,'LISTADO ATM'!$A$2:$B$899,2,0)</f>
        <v xml:space="preserve">ATM CDEEE </v>
      </c>
      <c r="H158" s="96" t="str">
        <f>VLOOKUP(E158,VIP!$A$2:$O16501,7,FALSE)</f>
        <v>Si</v>
      </c>
      <c r="I158" s="96" t="str">
        <f>VLOOKUP(E158,VIP!$A$2:$O8466,8,FALSE)</f>
        <v>Si</v>
      </c>
      <c r="J158" s="96" t="str">
        <f>VLOOKUP(E158,VIP!$A$2:$O8416,8,FALSE)</f>
        <v>Si</v>
      </c>
      <c r="K158" s="96" t="str">
        <f>VLOOKUP(E158,VIP!$A$2:$O11990,6,0)</f>
        <v>NO</v>
      </c>
      <c r="L158" s="98" t="s">
        <v>2462</v>
      </c>
      <c r="M158" s="99" t="s">
        <v>2469</v>
      </c>
      <c r="N158" s="99" t="s">
        <v>2476</v>
      </c>
      <c r="O158" s="96" t="s">
        <v>2477</v>
      </c>
      <c r="P158" s="101"/>
      <c r="Q158" s="99" t="s">
        <v>2462</v>
      </c>
    </row>
    <row r="159" spans="1:17" ht="18" x14ac:dyDescent="0.25">
      <c r="A159" s="96" t="str">
        <f>VLOOKUP(E159,'LISTADO ATM'!$A$2:$C$900,3,0)</f>
        <v>DISTRITO NACIONAL</v>
      </c>
      <c r="B159" s="113" t="s">
        <v>2605</v>
      </c>
      <c r="C159" s="97">
        <v>44258.669120370374</v>
      </c>
      <c r="D159" s="96" t="s">
        <v>2472</v>
      </c>
      <c r="E159" s="106">
        <v>267</v>
      </c>
      <c r="F159" s="96" t="str">
        <f>VLOOKUP(E159,VIP!$A$2:$O11592,2,0)</f>
        <v>DRBR267</v>
      </c>
      <c r="G159" s="96" t="str">
        <f>VLOOKUP(E159,'LISTADO ATM'!$A$2:$B$899,2,0)</f>
        <v xml:space="preserve">ATM Centro de Caja México </v>
      </c>
      <c r="H159" s="96" t="str">
        <f>VLOOKUP(E159,VIP!$A$2:$O16513,7,FALSE)</f>
        <v>Si</v>
      </c>
      <c r="I159" s="96" t="str">
        <f>VLOOKUP(E159,VIP!$A$2:$O8478,8,FALSE)</f>
        <v>Si</v>
      </c>
      <c r="J159" s="96" t="str">
        <f>VLOOKUP(E159,VIP!$A$2:$O8428,8,FALSE)</f>
        <v>Si</v>
      </c>
      <c r="K159" s="96" t="str">
        <f>VLOOKUP(E159,VIP!$A$2:$O12002,6,0)</f>
        <v>NO</v>
      </c>
      <c r="L159" s="98" t="s">
        <v>2462</v>
      </c>
      <c r="M159" s="99" t="s">
        <v>2469</v>
      </c>
      <c r="N159" s="99" t="s">
        <v>2476</v>
      </c>
      <c r="O159" s="96" t="s">
        <v>2477</v>
      </c>
      <c r="P159" s="101"/>
      <c r="Q159" s="99" t="s">
        <v>2462</v>
      </c>
    </row>
    <row r="160" spans="1:17" ht="18" x14ac:dyDescent="0.25">
      <c r="A160" s="96" t="str">
        <f>VLOOKUP(E160,'LISTADO ATM'!$A$2:$C$900,3,0)</f>
        <v>DISTRITO NACIONAL</v>
      </c>
      <c r="B160" s="113" t="s">
        <v>2604</v>
      </c>
      <c r="C160" s="97">
        <v>44258.712673611109</v>
      </c>
      <c r="D160" s="96" t="s">
        <v>2189</v>
      </c>
      <c r="E160" s="106">
        <v>527</v>
      </c>
      <c r="F160" s="96" t="str">
        <f>VLOOKUP(E160,VIP!$A$2:$O11591,2,0)</f>
        <v>DRBR527</v>
      </c>
      <c r="G160" s="96" t="str">
        <f>VLOOKUP(E160,'LISTADO ATM'!$A$2:$B$899,2,0)</f>
        <v>ATM Oficina Zona Oriental II</v>
      </c>
      <c r="H160" s="96" t="str">
        <f>VLOOKUP(E160,VIP!$A$2:$O16512,7,FALSE)</f>
        <v>Si</v>
      </c>
      <c r="I160" s="96" t="str">
        <f>VLOOKUP(E160,VIP!$A$2:$O8477,8,FALSE)</f>
        <v>Si</v>
      </c>
      <c r="J160" s="96" t="str">
        <f>VLOOKUP(E160,VIP!$A$2:$O8427,8,FALSE)</f>
        <v>Si</v>
      </c>
      <c r="K160" s="96" t="str">
        <f>VLOOKUP(E160,VIP!$A$2:$O12001,6,0)</f>
        <v>SI</v>
      </c>
      <c r="L160" s="98" t="s">
        <v>2228</v>
      </c>
      <c r="M160" s="99" t="s">
        <v>2469</v>
      </c>
      <c r="N160" s="99" t="s">
        <v>2476</v>
      </c>
      <c r="O160" s="96" t="s">
        <v>2478</v>
      </c>
      <c r="P160" s="101"/>
      <c r="Q160" s="99" t="s">
        <v>2228</v>
      </c>
    </row>
    <row r="161" spans="1:17" ht="18" x14ac:dyDescent="0.25">
      <c r="A161" s="96" t="str">
        <f>VLOOKUP(E161,'LISTADO ATM'!$A$2:$C$900,3,0)</f>
        <v>ESTE</v>
      </c>
      <c r="B161" s="113" t="s">
        <v>2603</v>
      </c>
      <c r="C161" s="97">
        <v>44258.715173611112</v>
      </c>
      <c r="D161" s="96" t="s">
        <v>2487</v>
      </c>
      <c r="E161" s="106">
        <v>608</v>
      </c>
      <c r="F161" s="96" t="str">
        <f>VLOOKUP(E161,VIP!$A$2:$O11590,2,0)</f>
        <v>DRBR305</v>
      </c>
      <c r="G161" s="96" t="str">
        <f>VLOOKUP(E161,'LISTADO ATM'!$A$2:$B$899,2,0)</f>
        <v xml:space="preserve">ATM Oficina Jumbo (San Pedro) </v>
      </c>
      <c r="H161" s="96" t="str">
        <f>VLOOKUP(E161,VIP!$A$2:$O16511,7,FALSE)</f>
        <v>Si</v>
      </c>
      <c r="I161" s="96" t="str">
        <f>VLOOKUP(E161,VIP!$A$2:$O8476,8,FALSE)</f>
        <v>Si</v>
      </c>
      <c r="J161" s="96" t="str">
        <f>VLOOKUP(E161,VIP!$A$2:$O8426,8,FALSE)</f>
        <v>Si</v>
      </c>
      <c r="K161" s="96" t="str">
        <f>VLOOKUP(E161,VIP!$A$2:$O12000,6,0)</f>
        <v>SI</v>
      </c>
      <c r="L161" s="98" t="s">
        <v>2430</v>
      </c>
      <c r="M161" s="99" t="s">
        <v>2469</v>
      </c>
      <c r="N161" s="99" t="s">
        <v>2476</v>
      </c>
      <c r="O161" s="96" t="s">
        <v>2490</v>
      </c>
      <c r="P161" s="101"/>
      <c r="Q161" s="99" t="s">
        <v>2430</v>
      </c>
    </row>
    <row r="162" spans="1:17" ht="18" x14ac:dyDescent="0.25">
      <c r="A162" s="96" t="str">
        <f>VLOOKUP(E162,'LISTADO ATM'!$A$2:$C$900,3,0)</f>
        <v>ESTE</v>
      </c>
      <c r="B162" s="113" t="s">
        <v>2602</v>
      </c>
      <c r="C162" s="97">
        <v>44258.716979166667</v>
      </c>
      <c r="D162" s="96" t="s">
        <v>2487</v>
      </c>
      <c r="E162" s="106">
        <v>609</v>
      </c>
      <c r="F162" s="96" t="str">
        <f>VLOOKUP(E162,VIP!$A$2:$O11589,2,0)</f>
        <v>DRBR120</v>
      </c>
      <c r="G162" s="96" t="str">
        <f>VLOOKUP(E162,'LISTADO ATM'!$A$2:$B$899,2,0)</f>
        <v xml:space="preserve">ATM S/M Jumbo (San Pedro) </v>
      </c>
      <c r="H162" s="96" t="str">
        <f>VLOOKUP(E162,VIP!$A$2:$O16510,7,FALSE)</f>
        <v>Si</v>
      </c>
      <c r="I162" s="96" t="str">
        <f>VLOOKUP(E162,VIP!$A$2:$O8475,8,FALSE)</f>
        <v>Si</v>
      </c>
      <c r="J162" s="96" t="str">
        <f>VLOOKUP(E162,VIP!$A$2:$O8425,8,FALSE)</f>
        <v>Si</v>
      </c>
      <c r="K162" s="96" t="str">
        <f>VLOOKUP(E162,VIP!$A$2:$O11999,6,0)</f>
        <v>NO</v>
      </c>
      <c r="L162" s="98" t="s">
        <v>2430</v>
      </c>
      <c r="M162" s="99" t="s">
        <v>2469</v>
      </c>
      <c r="N162" s="99" t="s">
        <v>2476</v>
      </c>
      <c r="O162" s="96" t="s">
        <v>2490</v>
      </c>
      <c r="P162" s="101"/>
      <c r="Q162" s="99" t="s">
        <v>2430</v>
      </c>
    </row>
    <row r="163" spans="1:17" ht="18" x14ac:dyDescent="0.25">
      <c r="A163" s="96" t="str">
        <f>VLOOKUP(E163,'LISTADO ATM'!$A$2:$C$900,3,0)</f>
        <v>ESTE</v>
      </c>
      <c r="B163" s="113" t="s">
        <v>2601</v>
      </c>
      <c r="C163" s="97">
        <v>44258.719826388886</v>
      </c>
      <c r="D163" s="96" t="s">
        <v>2189</v>
      </c>
      <c r="E163" s="106">
        <v>963</v>
      </c>
      <c r="F163" s="96" t="str">
        <f>VLOOKUP(E163,VIP!$A$2:$O11588,2,0)</f>
        <v>DRBR963</v>
      </c>
      <c r="G163" s="96" t="str">
        <f>VLOOKUP(E163,'LISTADO ATM'!$A$2:$B$899,2,0)</f>
        <v xml:space="preserve">ATM Multiplaza La Romana </v>
      </c>
      <c r="H163" s="96" t="str">
        <f>VLOOKUP(E163,VIP!$A$2:$O16509,7,FALSE)</f>
        <v>Si</v>
      </c>
      <c r="I163" s="96" t="str">
        <f>VLOOKUP(E163,VIP!$A$2:$O8474,8,FALSE)</f>
        <v>Si</v>
      </c>
      <c r="J163" s="96" t="str">
        <f>VLOOKUP(E163,VIP!$A$2:$O8424,8,FALSE)</f>
        <v>Si</v>
      </c>
      <c r="K163" s="96" t="str">
        <f>VLOOKUP(E163,VIP!$A$2:$O11998,6,0)</f>
        <v>NO</v>
      </c>
      <c r="L163" s="98" t="s">
        <v>2228</v>
      </c>
      <c r="M163" s="99" t="s">
        <v>2469</v>
      </c>
      <c r="N163" s="99" t="s">
        <v>2476</v>
      </c>
      <c r="O163" s="96" t="s">
        <v>2478</v>
      </c>
      <c r="P163" s="101"/>
      <c r="Q163" s="99" t="s">
        <v>2228</v>
      </c>
    </row>
    <row r="164" spans="1:17" ht="18" x14ac:dyDescent="0.25">
      <c r="A164" s="96" t="str">
        <f>VLOOKUP(E164,'LISTADO ATM'!$A$2:$C$900,3,0)</f>
        <v>ESTE</v>
      </c>
      <c r="B164" s="113" t="s">
        <v>2600</v>
      </c>
      <c r="C164" s="97">
        <v>44258.722013888888</v>
      </c>
      <c r="D164" s="96" t="s">
        <v>2189</v>
      </c>
      <c r="E164" s="106">
        <v>742</v>
      </c>
      <c r="F164" s="96" t="str">
        <f>VLOOKUP(E164,VIP!$A$2:$O11587,2,0)</f>
        <v>DRBR990</v>
      </c>
      <c r="G164" s="96" t="str">
        <f>VLOOKUP(E164,'LISTADO ATM'!$A$2:$B$899,2,0)</f>
        <v xml:space="preserve">ATM Oficina Plaza del Rey (La Romana) </v>
      </c>
      <c r="H164" s="96" t="str">
        <f>VLOOKUP(E164,VIP!$A$2:$O16508,7,FALSE)</f>
        <v>Si</v>
      </c>
      <c r="I164" s="96" t="str">
        <f>VLOOKUP(E164,VIP!$A$2:$O8473,8,FALSE)</f>
        <v>Si</v>
      </c>
      <c r="J164" s="96" t="str">
        <f>VLOOKUP(E164,VIP!$A$2:$O8423,8,FALSE)</f>
        <v>Si</v>
      </c>
      <c r="K164" s="96" t="str">
        <f>VLOOKUP(E164,VIP!$A$2:$O11997,6,0)</f>
        <v>NO</v>
      </c>
      <c r="L164" s="98" t="s">
        <v>2228</v>
      </c>
      <c r="M164" s="99" t="s">
        <v>2469</v>
      </c>
      <c r="N164" s="99" t="s">
        <v>2476</v>
      </c>
      <c r="O164" s="96" t="s">
        <v>2478</v>
      </c>
      <c r="P164" s="101"/>
      <c r="Q164" s="99" t="s">
        <v>2228</v>
      </c>
    </row>
    <row r="165" spans="1:17" ht="18" x14ac:dyDescent="0.25">
      <c r="A165" s="96" t="str">
        <f>VLOOKUP(E165,'LISTADO ATM'!$A$2:$C$900,3,0)</f>
        <v>NORTE</v>
      </c>
      <c r="B165" s="113" t="s">
        <v>2599</v>
      </c>
      <c r="C165" s="97">
        <v>44258.723634259259</v>
      </c>
      <c r="D165" s="96" t="s">
        <v>2190</v>
      </c>
      <c r="E165" s="106">
        <v>292</v>
      </c>
      <c r="F165" s="96" t="str">
        <f>VLOOKUP(E165,VIP!$A$2:$O11586,2,0)</f>
        <v>DRBR292</v>
      </c>
      <c r="G165" s="96" t="str">
        <f>VLOOKUP(E165,'LISTADO ATM'!$A$2:$B$899,2,0)</f>
        <v xml:space="preserve">ATM UNP Castañuelas (Montecristi) </v>
      </c>
      <c r="H165" s="96" t="str">
        <f>VLOOKUP(E165,VIP!$A$2:$O16507,7,FALSE)</f>
        <v>Si</v>
      </c>
      <c r="I165" s="96" t="str">
        <f>VLOOKUP(E165,VIP!$A$2:$O8472,8,FALSE)</f>
        <v>Si</v>
      </c>
      <c r="J165" s="96" t="str">
        <f>VLOOKUP(E165,VIP!$A$2:$O8422,8,FALSE)</f>
        <v>Si</v>
      </c>
      <c r="K165" s="96" t="str">
        <f>VLOOKUP(E165,VIP!$A$2:$O11996,6,0)</f>
        <v>NO</v>
      </c>
      <c r="L165" s="98" t="s">
        <v>2496</v>
      </c>
      <c r="M165" s="99" t="s">
        <v>2469</v>
      </c>
      <c r="N165" s="99" t="s">
        <v>2476</v>
      </c>
      <c r="O165" s="96" t="s">
        <v>2580</v>
      </c>
      <c r="P165" s="101"/>
      <c r="Q165" s="99" t="s">
        <v>2496</v>
      </c>
    </row>
    <row r="166" spans="1:17" ht="18" x14ac:dyDescent="0.25">
      <c r="A166" s="96" t="str">
        <f>VLOOKUP(E166,'LISTADO ATM'!$A$2:$C$900,3,0)</f>
        <v>DISTRITO NACIONAL</v>
      </c>
      <c r="B166" s="113" t="s">
        <v>2598</v>
      </c>
      <c r="C166" s="97">
        <v>44258.73164351852</v>
      </c>
      <c r="D166" s="96" t="s">
        <v>2472</v>
      </c>
      <c r="E166" s="106">
        <v>443</v>
      </c>
      <c r="F166" s="96" t="str">
        <f>VLOOKUP(E166,VIP!$A$2:$O11585,2,0)</f>
        <v>DRBR443</v>
      </c>
      <c r="G166" s="96" t="str">
        <f>VLOOKUP(E166,'LISTADO ATM'!$A$2:$B$899,2,0)</f>
        <v xml:space="preserve">ATM Edificio San Rafael </v>
      </c>
      <c r="H166" s="96" t="str">
        <f>VLOOKUP(E166,VIP!$A$2:$O16506,7,FALSE)</f>
        <v>Si</v>
      </c>
      <c r="I166" s="96" t="str">
        <f>VLOOKUP(E166,VIP!$A$2:$O8471,8,FALSE)</f>
        <v>Si</v>
      </c>
      <c r="J166" s="96" t="str">
        <f>VLOOKUP(E166,VIP!$A$2:$O8421,8,FALSE)</f>
        <v>Si</v>
      </c>
      <c r="K166" s="96" t="str">
        <f>VLOOKUP(E166,VIP!$A$2:$O11995,6,0)</f>
        <v>NO</v>
      </c>
      <c r="L166" s="98" t="s">
        <v>2430</v>
      </c>
      <c r="M166" s="99" t="s">
        <v>2469</v>
      </c>
      <c r="N166" s="99" t="s">
        <v>2476</v>
      </c>
      <c r="O166" s="96" t="s">
        <v>2477</v>
      </c>
      <c r="P166" s="101"/>
      <c r="Q166" s="99" t="s">
        <v>2430</v>
      </c>
    </row>
    <row r="167" spans="1:17" ht="18" x14ac:dyDescent="0.25">
      <c r="A167" s="96" t="str">
        <f>VLOOKUP(E167,'LISTADO ATM'!$A$2:$C$900,3,0)</f>
        <v>ESTE</v>
      </c>
      <c r="B167" s="113" t="s">
        <v>2597</v>
      </c>
      <c r="C167" s="97">
        <v>44258.749513888892</v>
      </c>
      <c r="D167" s="96" t="s">
        <v>2189</v>
      </c>
      <c r="E167" s="106">
        <v>121</v>
      </c>
      <c r="F167" s="96" t="str">
        <f>VLOOKUP(E167,VIP!$A$2:$O11584,2,0)</f>
        <v>DRBR121</v>
      </c>
      <c r="G167" s="96" t="str">
        <f>VLOOKUP(E167,'LISTADO ATM'!$A$2:$B$899,2,0)</f>
        <v xml:space="preserve">ATM Oficina Bayaguana </v>
      </c>
      <c r="H167" s="96" t="str">
        <f>VLOOKUP(E167,VIP!$A$2:$O16505,7,FALSE)</f>
        <v>Si</v>
      </c>
      <c r="I167" s="96" t="str">
        <f>VLOOKUP(E167,VIP!$A$2:$O8470,8,FALSE)</f>
        <v>Si</v>
      </c>
      <c r="J167" s="96" t="str">
        <f>VLOOKUP(E167,VIP!$A$2:$O8420,8,FALSE)</f>
        <v>Si</v>
      </c>
      <c r="K167" s="96" t="str">
        <f>VLOOKUP(E167,VIP!$A$2:$O11994,6,0)</f>
        <v>SI</v>
      </c>
      <c r="L167" s="98" t="s">
        <v>2496</v>
      </c>
      <c r="M167" s="99" t="s">
        <v>2469</v>
      </c>
      <c r="N167" s="99" t="s">
        <v>2476</v>
      </c>
      <c r="O167" s="96" t="s">
        <v>2478</v>
      </c>
      <c r="P167" s="101"/>
      <c r="Q167" s="99" t="s">
        <v>2496</v>
      </c>
    </row>
    <row r="168" spans="1:17" ht="18" x14ac:dyDescent="0.25">
      <c r="A168" s="96" t="str">
        <f>VLOOKUP(E168,'LISTADO ATM'!$A$2:$C$900,3,0)</f>
        <v>NORTE</v>
      </c>
      <c r="B168" s="113" t="s">
        <v>2596</v>
      </c>
      <c r="C168" s="97">
        <v>44258.751770833333</v>
      </c>
      <c r="D168" s="96" t="s">
        <v>2190</v>
      </c>
      <c r="E168" s="106">
        <v>285</v>
      </c>
      <c r="F168" s="96" t="str">
        <f>VLOOKUP(E168,VIP!$A$2:$O11583,2,0)</f>
        <v>DRBR285</v>
      </c>
      <c r="G168" s="96" t="str">
        <f>VLOOKUP(E168,'LISTADO ATM'!$A$2:$B$899,2,0)</f>
        <v xml:space="preserve">ATM Oficina Camino Real (Puerto Plata) </v>
      </c>
      <c r="H168" s="96" t="str">
        <f>VLOOKUP(E168,VIP!$A$2:$O16504,7,FALSE)</f>
        <v>Si</v>
      </c>
      <c r="I168" s="96" t="str">
        <f>VLOOKUP(E168,VIP!$A$2:$O8469,8,FALSE)</f>
        <v>Si</v>
      </c>
      <c r="J168" s="96" t="str">
        <f>VLOOKUP(E168,VIP!$A$2:$O8419,8,FALSE)</f>
        <v>Si</v>
      </c>
      <c r="K168" s="96" t="str">
        <f>VLOOKUP(E168,VIP!$A$2:$O11993,6,0)</f>
        <v>NO</v>
      </c>
      <c r="L168" s="98" t="s">
        <v>2228</v>
      </c>
      <c r="M168" s="99" t="s">
        <v>2469</v>
      </c>
      <c r="N168" s="99" t="s">
        <v>2476</v>
      </c>
      <c r="O168" s="96" t="s">
        <v>2580</v>
      </c>
      <c r="P168" s="101"/>
      <c r="Q168" s="99" t="s">
        <v>2228</v>
      </c>
    </row>
    <row r="169" spans="1:17" ht="18" x14ac:dyDescent="0.25">
      <c r="A169" s="96" t="str">
        <f>VLOOKUP(E169,'LISTADO ATM'!$A$2:$C$900,3,0)</f>
        <v>NORTE</v>
      </c>
      <c r="B169" s="113" t="s">
        <v>2595</v>
      </c>
      <c r="C169" s="97">
        <v>44258.784849537034</v>
      </c>
      <c r="D169" s="96" t="s">
        <v>2500</v>
      </c>
      <c r="E169" s="106">
        <v>720</v>
      </c>
      <c r="F169" s="96" t="str">
        <f>VLOOKUP(E169,VIP!$A$2:$O11582,2,0)</f>
        <v>DRBR12E</v>
      </c>
      <c r="G169" s="96" t="str">
        <f>VLOOKUP(E169,'LISTADO ATM'!$A$2:$B$899,2,0)</f>
        <v xml:space="preserve">ATM OMSA (Santiago) </v>
      </c>
      <c r="H169" s="96" t="str">
        <f>VLOOKUP(E169,VIP!$A$2:$O16503,7,FALSE)</f>
        <v>Si</v>
      </c>
      <c r="I169" s="96" t="str">
        <f>VLOOKUP(E169,VIP!$A$2:$O8468,8,FALSE)</f>
        <v>Si</v>
      </c>
      <c r="J169" s="96" t="str">
        <f>VLOOKUP(E169,VIP!$A$2:$O8418,8,FALSE)</f>
        <v>Si</v>
      </c>
      <c r="K169" s="96" t="str">
        <f>VLOOKUP(E169,VIP!$A$2:$O11992,6,0)</f>
        <v>NO</v>
      </c>
      <c r="L169" s="98" t="s">
        <v>2462</v>
      </c>
      <c r="M169" s="99" t="s">
        <v>2469</v>
      </c>
      <c r="N169" s="99" t="s">
        <v>2476</v>
      </c>
      <c r="O169" s="96" t="s">
        <v>2501</v>
      </c>
      <c r="P169" s="101"/>
      <c r="Q169" s="99" t="s">
        <v>2462</v>
      </c>
    </row>
    <row r="170" spans="1:17" ht="18" x14ac:dyDescent="0.25">
      <c r="A170" s="96" t="str">
        <f>VLOOKUP(E170,'LISTADO ATM'!$A$2:$C$900,3,0)</f>
        <v>DISTRITO NACIONAL</v>
      </c>
      <c r="B170" s="113" t="s">
        <v>2594</v>
      </c>
      <c r="C170" s="97">
        <v>44258.7890625</v>
      </c>
      <c r="D170" s="96" t="s">
        <v>2189</v>
      </c>
      <c r="E170" s="106">
        <v>85</v>
      </c>
      <c r="F170" s="96" t="str">
        <f>VLOOKUP(E170,VIP!$A$2:$O11581,2,0)</f>
        <v>DRBR085</v>
      </c>
      <c r="G170" s="96" t="str">
        <f>VLOOKUP(E170,'LISTADO ATM'!$A$2:$B$899,2,0)</f>
        <v xml:space="preserve">ATM Oficina San Isidro (Fuerza Aérea) </v>
      </c>
      <c r="H170" s="96" t="str">
        <f>VLOOKUP(E170,VIP!$A$2:$O16502,7,FALSE)</f>
        <v>Si</v>
      </c>
      <c r="I170" s="96" t="str">
        <f>VLOOKUP(E170,VIP!$A$2:$O8467,8,FALSE)</f>
        <v>Si</v>
      </c>
      <c r="J170" s="96" t="str">
        <f>VLOOKUP(E170,VIP!$A$2:$O8417,8,FALSE)</f>
        <v>Si</v>
      </c>
      <c r="K170" s="96" t="str">
        <f>VLOOKUP(E170,VIP!$A$2:$O11991,6,0)</f>
        <v>NO</v>
      </c>
      <c r="L170" s="98" t="s">
        <v>2228</v>
      </c>
      <c r="M170" s="99" t="s">
        <v>2469</v>
      </c>
      <c r="N170" s="99" t="s">
        <v>2476</v>
      </c>
      <c r="O170" s="96" t="s">
        <v>2478</v>
      </c>
      <c r="P170" s="101"/>
      <c r="Q170" s="99" t="s">
        <v>2228</v>
      </c>
    </row>
  </sheetData>
  <autoFilter ref="A4:Q37">
    <sortState ref="A5:Q170">
      <sortCondition ref="C4:C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1:B1048576 B1:B4">
    <cfRule type="duplicateValues" dxfId="301" priority="381778"/>
  </conditionalFormatting>
  <conditionalFormatting sqref="B171:B1048576">
    <cfRule type="duplicateValues" dxfId="300" priority="381781"/>
  </conditionalFormatting>
  <conditionalFormatting sqref="B171:B1048576 B1:B4">
    <cfRule type="duplicateValues" dxfId="299" priority="381783"/>
    <cfRule type="duplicateValues" dxfId="298" priority="381784"/>
    <cfRule type="duplicateValues" dxfId="297" priority="381785"/>
  </conditionalFormatting>
  <conditionalFormatting sqref="B171:B1048576 B1:B4">
    <cfRule type="duplicateValues" dxfId="296" priority="381792"/>
    <cfRule type="duplicateValues" dxfId="295" priority="381793"/>
  </conditionalFormatting>
  <conditionalFormatting sqref="B171:B1048576">
    <cfRule type="duplicateValues" dxfId="294" priority="381798"/>
    <cfRule type="duplicateValues" dxfId="293" priority="381799"/>
    <cfRule type="duplicateValues" dxfId="292" priority="381800"/>
  </conditionalFormatting>
  <conditionalFormatting sqref="B171:B1048576">
    <cfRule type="duplicateValues" dxfId="291" priority="381804"/>
    <cfRule type="duplicateValues" dxfId="290" priority="381805"/>
  </conditionalFormatting>
  <conditionalFormatting sqref="B171:B1048576">
    <cfRule type="duplicateValues" dxfId="289" priority="459"/>
    <cfRule type="duplicateValues" dxfId="288" priority="460"/>
  </conditionalFormatting>
  <conditionalFormatting sqref="B72:B77">
    <cfRule type="duplicateValues" dxfId="287" priority="235"/>
  </conditionalFormatting>
  <conditionalFormatting sqref="B72:B77">
    <cfRule type="duplicateValues" dxfId="286" priority="234"/>
  </conditionalFormatting>
  <conditionalFormatting sqref="B72:B77">
    <cfRule type="duplicateValues" dxfId="285" priority="231"/>
    <cfRule type="duplicateValues" dxfId="284" priority="232"/>
    <cfRule type="duplicateValues" dxfId="283" priority="233"/>
  </conditionalFormatting>
  <conditionalFormatting sqref="B72:B77">
    <cfRule type="duplicateValues" dxfId="282" priority="229"/>
    <cfRule type="duplicateValues" dxfId="281" priority="230"/>
  </conditionalFormatting>
  <conditionalFormatting sqref="B72:B77">
    <cfRule type="duplicateValues" dxfId="280" priority="226"/>
    <cfRule type="duplicateValues" dxfId="279" priority="227"/>
    <cfRule type="duplicateValues" dxfId="278" priority="228"/>
  </conditionalFormatting>
  <conditionalFormatting sqref="B72:B77">
    <cfRule type="duplicateValues" dxfId="277" priority="224"/>
    <cfRule type="duplicateValues" dxfId="276" priority="225"/>
  </conditionalFormatting>
  <conditionalFormatting sqref="B72:B77">
    <cfRule type="duplicateValues" dxfId="275" priority="222"/>
    <cfRule type="duplicateValues" dxfId="274" priority="223"/>
  </conditionalFormatting>
  <conditionalFormatting sqref="B72:B77">
    <cfRule type="duplicateValues" dxfId="273" priority="221"/>
  </conditionalFormatting>
  <conditionalFormatting sqref="B72:B77">
    <cfRule type="duplicateValues" dxfId="272" priority="218"/>
    <cfRule type="duplicateValues" dxfId="271" priority="219"/>
    <cfRule type="duplicateValues" dxfId="270" priority="220"/>
  </conditionalFormatting>
  <conditionalFormatting sqref="B72:B77">
    <cfRule type="duplicateValues" dxfId="269" priority="216"/>
    <cfRule type="duplicateValues" dxfId="268" priority="217"/>
  </conditionalFormatting>
  <conditionalFormatting sqref="B78:B85">
    <cfRule type="duplicateValues" dxfId="267" priority="212"/>
  </conditionalFormatting>
  <conditionalFormatting sqref="B78:B85">
    <cfRule type="duplicateValues" dxfId="266" priority="211"/>
  </conditionalFormatting>
  <conditionalFormatting sqref="B78:B85">
    <cfRule type="duplicateValues" dxfId="265" priority="208"/>
    <cfRule type="duplicateValues" dxfId="264" priority="209"/>
    <cfRule type="duplicateValues" dxfId="263" priority="210"/>
  </conditionalFormatting>
  <conditionalFormatting sqref="B78:B85">
    <cfRule type="duplicateValues" dxfId="262" priority="206"/>
    <cfRule type="duplicateValues" dxfId="261" priority="207"/>
  </conditionalFormatting>
  <conditionalFormatting sqref="B78:B85">
    <cfRule type="duplicateValues" dxfId="260" priority="203"/>
    <cfRule type="duplicateValues" dxfId="259" priority="204"/>
    <cfRule type="duplicateValues" dxfId="258" priority="205"/>
  </conditionalFormatting>
  <conditionalFormatting sqref="B78:B85">
    <cfRule type="duplicateValues" dxfId="257" priority="201"/>
    <cfRule type="duplicateValues" dxfId="256" priority="202"/>
  </conditionalFormatting>
  <conditionalFormatting sqref="B78:B85">
    <cfRule type="duplicateValues" dxfId="255" priority="199"/>
    <cfRule type="duplicateValues" dxfId="254" priority="200"/>
  </conditionalFormatting>
  <conditionalFormatting sqref="B78:B85">
    <cfRule type="duplicateValues" dxfId="253" priority="198"/>
  </conditionalFormatting>
  <conditionalFormatting sqref="B78:B85">
    <cfRule type="duplicateValues" dxfId="252" priority="195"/>
    <cfRule type="duplicateValues" dxfId="251" priority="196"/>
    <cfRule type="duplicateValues" dxfId="250" priority="197"/>
  </conditionalFormatting>
  <conditionalFormatting sqref="B78:B85">
    <cfRule type="duplicateValues" dxfId="249" priority="193"/>
    <cfRule type="duplicateValues" dxfId="248" priority="194"/>
  </conditionalFormatting>
  <conditionalFormatting sqref="B86">
    <cfRule type="duplicateValues" dxfId="247" priority="165"/>
  </conditionalFormatting>
  <conditionalFormatting sqref="B86">
    <cfRule type="duplicateValues" dxfId="246" priority="164"/>
  </conditionalFormatting>
  <conditionalFormatting sqref="B86">
    <cfRule type="duplicateValues" dxfId="245" priority="161"/>
    <cfRule type="duplicateValues" dxfId="244" priority="162"/>
    <cfRule type="duplicateValues" dxfId="243" priority="163"/>
  </conditionalFormatting>
  <conditionalFormatting sqref="B86">
    <cfRule type="duplicateValues" dxfId="242" priority="159"/>
    <cfRule type="duplicateValues" dxfId="241" priority="160"/>
  </conditionalFormatting>
  <conditionalFormatting sqref="B86">
    <cfRule type="duplicateValues" dxfId="240" priority="156"/>
    <cfRule type="duplicateValues" dxfId="239" priority="157"/>
    <cfRule type="duplicateValues" dxfId="238" priority="158"/>
  </conditionalFormatting>
  <conditionalFormatting sqref="B86">
    <cfRule type="duplicateValues" dxfId="237" priority="154"/>
    <cfRule type="duplicateValues" dxfId="236" priority="155"/>
  </conditionalFormatting>
  <conditionalFormatting sqref="B86">
    <cfRule type="duplicateValues" dxfId="235" priority="152"/>
    <cfRule type="duplicateValues" dxfId="234" priority="153"/>
  </conditionalFormatting>
  <conditionalFormatting sqref="B86">
    <cfRule type="duplicateValues" dxfId="233" priority="151"/>
  </conditionalFormatting>
  <conditionalFormatting sqref="B86">
    <cfRule type="duplicateValues" dxfId="232" priority="148"/>
    <cfRule type="duplicateValues" dxfId="231" priority="149"/>
    <cfRule type="duplicateValues" dxfId="230" priority="150"/>
  </conditionalFormatting>
  <conditionalFormatting sqref="B86">
    <cfRule type="duplicateValues" dxfId="229" priority="146"/>
    <cfRule type="duplicateValues" dxfId="228" priority="147"/>
  </conditionalFormatting>
  <conditionalFormatting sqref="B87">
    <cfRule type="duplicateValues" dxfId="227" priority="145"/>
  </conditionalFormatting>
  <conditionalFormatting sqref="B87">
    <cfRule type="duplicateValues" dxfId="226" priority="144"/>
  </conditionalFormatting>
  <conditionalFormatting sqref="B87">
    <cfRule type="duplicateValues" dxfId="225" priority="141"/>
    <cfRule type="duplicateValues" dxfId="224" priority="142"/>
    <cfRule type="duplicateValues" dxfId="223" priority="143"/>
  </conditionalFormatting>
  <conditionalFormatting sqref="B87">
    <cfRule type="duplicateValues" dxfId="222" priority="139"/>
    <cfRule type="duplicateValues" dxfId="221" priority="140"/>
  </conditionalFormatting>
  <conditionalFormatting sqref="B87">
    <cfRule type="duplicateValues" dxfId="220" priority="136"/>
    <cfRule type="duplicateValues" dxfId="219" priority="137"/>
    <cfRule type="duplicateValues" dxfId="218" priority="138"/>
  </conditionalFormatting>
  <conditionalFormatting sqref="B87">
    <cfRule type="duplicateValues" dxfId="217" priority="134"/>
    <cfRule type="duplicateValues" dxfId="216" priority="135"/>
  </conditionalFormatting>
  <conditionalFormatting sqref="B87">
    <cfRule type="duplicateValues" dxfId="215" priority="132"/>
    <cfRule type="duplicateValues" dxfId="214" priority="133"/>
  </conditionalFormatting>
  <conditionalFormatting sqref="B87">
    <cfRule type="duplicateValues" dxfId="213" priority="131"/>
  </conditionalFormatting>
  <conditionalFormatting sqref="B87">
    <cfRule type="duplicateValues" dxfId="212" priority="128"/>
    <cfRule type="duplicateValues" dxfId="211" priority="129"/>
    <cfRule type="duplicateValues" dxfId="210" priority="130"/>
  </conditionalFormatting>
  <conditionalFormatting sqref="B87">
    <cfRule type="duplicateValues" dxfId="209" priority="126"/>
    <cfRule type="duplicateValues" dxfId="208" priority="127"/>
  </conditionalFormatting>
  <conditionalFormatting sqref="B88:B94">
    <cfRule type="duplicateValues" dxfId="207" priority="384289"/>
  </conditionalFormatting>
  <conditionalFormatting sqref="B88:B94">
    <cfRule type="duplicateValues" dxfId="206" priority="384290"/>
    <cfRule type="duplicateValues" dxfId="205" priority="384291"/>
    <cfRule type="duplicateValues" dxfId="204" priority="384292"/>
  </conditionalFormatting>
  <conditionalFormatting sqref="B88:B94">
    <cfRule type="duplicateValues" dxfId="203" priority="384293"/>
    <cfRule type="duplicateValues" dxfId="202" priority="384294"/>
  </conditionalFormatting>
  <conditionalFormatting sqref="B95:B96">
    <cfRule type="duplicateValues" dxfId="201" priority="92"/>
  </conditionalFormatting>
  <conditionalFormatting sqref="B95:B96">
    <cfRule type="duplicateValues" dxfId="200" priority="89"/>
    <cfRule type="duplicateValues" dxfId="199" priority="90"/>
    <cfRule type="duplicateValues" dxfId="198" priority="91"/>
  </conditionalFormatting>
  <conditionalFormatting sqref="B95:B96">
    <cfRule type="duplicateValues" dxfId="197" priority="87"/>
    <cfRule type="duplicateValues" dxfId="196" priority="88"/>
  </conditionalFormatting>
  <conditionalFormatting sqref="B97:B112">
    <cfRule type="duplicateValues" dxfId="195" priority="83"/>
  </conditionalFormatting>
  <conditionalFormatting sqref="B97:B112">
    <cfRule type="duplicateValues" dxfId="194" priority="80"/>
    <cfRule type="duplicateValues" dxfId="193" priority="81"/>
    <cfRule type="duplicateValues" dxfId="192" priority="82"/>
  </conditionalFormatting>
  <conditionalFormatting sqref="B97:B112">
    <cfRule type="duplicateValues" dxfId="191" priority="78"/>
    <cfRule type="duplicateValues" dxfId="190" priority="79"/>
  </conditionalFormatting>
  <conditionalFormatting sqref="B113:B116">
    <cfRule type="duplicateValues" dxfId="189" priority="74"/>
  </conditionalFormatting>
  <conditionalFormatting sqref="B113:B116">
    <cfRule type="duplicateValues" dxfId="188" priority="71"/>
    <cfRule type="duplicateValues" dxfId="187" priority="72"/>
    <cfRule type="duplicateValues" dxfId="186" priority="73"/>
  </conditionalFormatting>
  <conditionalFormatting sqref="B113:B116">
    <cfRule type="duplicateValues" dxfId="185" priority="69"/>
    <cfRule type="duplicateValues" dxfId="184" priority="70"/>
  </conditionalFormatting>
  <conditionalFormatting sqref="B117">
    <cfRule type="duplicateValues" dxfId="183" priority="65"/>
  </conditionalFormatting>
  <conditionalFormatting sqref="B117">
    <cfRule type="duplicateValues" dxfId="182" priority="62"/>
    <cfRule type="duplicateValues" dxfId="181" priority="63"/>
    <cfRule type="duplicateValues" dxfId="180" priority="64"/>
  </conditionalFormatting>
  <conditionalFormatting sqref="B117">
    <cfRule type="duplicateValues" dxfId="179" priority="60"/>
    <cfRule type="duplicateValues" dxfId="178" priority="61"/>
  </conditionalFormatting>
  <conditionalFormatting sqref="B171:B1048576 B1:B117">
    <cfRule type="duplicateValues" dxfId="177" priority="59"/>
  </conditionalFormatting>
  <conditionalFormatting sqref="B118:B138">
    <cfRule type="duplicateValues" dxfId="176" priority="54"/>
  </conditionalFormatting>
  <conditionalFormatting sqref="B118:B138">
    <cfRule type="duplicateValues" dxfId="175" priority="51"/>
    <cfRule type="duplicateValues" dxfId="174" priority="52"/>
    <cfRule type="duplicateValues" dxfId="173" priority="53"/>
  </conditionalFormatting>
  <conditionalFormatting sqref="B118:B138">
    <cfRule type="duplicateValues" dxfId="172" priority="49"/>
    <cfRule type="duplicateValues" dxfId="171" priority="50"/>
  </conditionalFormatting>
  <conditionalFormatting sqref="B118:B138">
    <cfRule type="duplicateValues" dxfId="170" priority="48"/>
  </conditionalFormatting>
  <conditionalFormatting sqref="B5:B37">
    <cfRule type="duplicateValues" dxfId="169" priority="384309"/>
  </conditionalFormatting>
  <conditionalFormatting sqref="B5:B37">
    <cfRule type="duplicateValues" dxfId="168" priority="384311"/>
    <cfRule type="duplicateValues" dxfId="167" priority="384312"/>
    <cfRule type="duplicateValues" dxfId="166" priority="384313"/>
  </conditionalFormatting>
  <conditionalFormatting sqref="B5:B37">
    <cfRule type="duplicateValues" dxfId="165" priority="384317"/>
    <cfRule type="duplicateValues" dxfId="164" priority="384318"/>
  </conditionalFormatting>
  <conditionalFormatting sqref="B52:B71">
    <cfRule type="duplicateValues" dxfId="163" priority="384340"/>
  </conditionalFormatting>
  <conditionalFormatting sqref="B52:B71">
    <cfRule type="duplicateValues" dxfId="162" priority="384342"/>
    <cfRule type="duplicateValues" dxfId="161" priority="384343"/>
    <cfRule type="duplicateValues" dxfId="160" priority="384344"/>
  </conditionalFormatting>
  <conditionalFormatting sqref="B52:B71">
    <cfRule type="duplicateValues" dxfId="159" priority="384348"/>
    <cfRule type="duplicateValues" dxfId="158" priority="384349"/>
  </conditionalFormatting>
  <conditionalFormatting sqref="B145:B149">
    <cfRule type="duplicateValues" dxfId="157" priority="32"/>
  </conditionalFormatting>
  <conditionalFormatting sqref="B145:B149">
    <cfRule type="duplicateValues" dxfId="156" priority="29"/>
    <cfRule type="duplicateValues" dxfId="155" priority="30"/>
    <cfRule type="duplicateValues" dxfId="154" priority="31"/>
  </conditionalFormatting>
  <conditionalFormatting sqref="B145:B149">
    <cfRule type="duplicateValues" dxfId="153" priority="27"/>
    <cfRule type="duplicateValues" dxfId="152" priority="28"/>
  </conditionalFormatting>
  <conditionalFormatting sqref="B145:B149">
    <cfRule type="duplicateValues" dxfId="151" priority="26"/>
  </conditionalFormatting>
  <conditionalFormatting sqref="B171:B1048576 B1:B149">
    <cfRule type="duplicateValues" dxfId="150" priority="24"/>
  </conditionalFormatting>
  <conditionalFormatting sqref="B38:B51">
    <cfRule type="duplicateValues" dxfId="149" priority="384371"/>
  </conditionalFormatting>
  <conditionalFormatting sqref="B38:B51">
    <cfRule type="duplicateValues" dxfId="148" priority="384373"/>
    <cfRule type="duplicateValues" dxfId="147" priority="384374"/>
    <cfRule type="duplicateValues" dxfId="146" priority="384375"/>
  </conditionalFormatting>
  <conditionalFormatting sqref="B38:B51">
    <cfRule type="duplicateValues" dxfId="145" priority="384379"/>
    <cfRule type="duplicateValues" dxfId="144" priority="384380"/>
  </conditionalFormatting>
  <conditionalFormatting sqref="B150:B158">
    <cfRule type="duplicateValues" dxfId="143" priority="19"/>
  </conditionalFormatting>
  <conditionalFormatting sqref="B150:B158">
    <cfRule type="duplicateValues" dxfId="142" priority="16"/>
    <cfRule type="duplicateValues" dxfId="141" priority="17"/>
    <cfRule type="duplicateValues" dxfId="140" priority="18"/>
  </conditionalFormatting>
  <conditionalFormatting sqref="B150:B158">
    <cfRule type="duplicateValues" dxfId="139" priority="14"/>
    <cfRule type="duplicateValues" dxfId="138" priority="15"/>
  </conditionalFormatting>
  <conditionalFormatting sqref="B150:B158">
    <cfRule type="duplicateValues" dxfId="137" priority="13"/>
  </conditionalFormatting>
  <conditionalFormatting sqref="B150:B158">
    <cfRule type="duplicateValues" dxfId="136" priority="11"/>
  </conditionalFormatting>
  <conditionalFormatting sqref="B139:B144">
    <cfRule type="duplicateValues" dxfId="13" priority="384388"/>
  </conditionalFormatting>
  <conditionalFormatting sqref="B139:B144">
    <cfRule type="duplicateValues" dxfId="12" priority="384390"/>
    <cfRule type="duplicateValues" dxfId="11" priority="384391"/>
    <cfRule type="duplicateValues" dxfId="10" priority="384392"/>
  </conditionalFormatting>
  <conditionalFormatting sqref="B139:B144">
    <cfRule type="duplicateValues" dxfId="9" priority="384396"/>
    <cfRule type="duplicateValues" dxfId="8" priority="384397"/>
  </conditionalFormatting>
  <conditionalFormatting sqref="B159:B170">
    <cfRule type="duplicateValues" dxfId="7" priority="8"/>
  </conditionalFormatting>
  <conditionalFormatting sqref="B159:B170">
    <cfRule type="duplicateValues" dxfId="6" priority="5"/>
    <cfRule type="duplicateValues" dxfId="5" priority="6"/>
    <cfRule type="duplicateValues" dxfId="4" priority="7"/>
  </conditionalFormatting>
  <conditionalFormatting sqref="B159:B170">
    <cfRule type="duplicateValues" dxfId="3" priority="3"/>
    <cfRule type="duplicateValues" dxfId="2" priority="4"/>
  </conditionalFormatting>
  <conditionalFormatting sqref="B159:B170">
    <cfRule type="duplicateValues" dxfId="1" priority="2"/>
  </conditionalFormatting>
  <conditionalFormatting sqref="B159:B170">
    <cfRule type="duplicateValues" dxfId="0" priority="1"/>
  </conditionalFormatting>
  <hyperlinks>
    <hyperlink ref="B48" r:id="rId7" display="http://s460-helpdesk/CAisd/pdmweb.exe?OP=SEARCH+FACTORY=in+SKIPLIST=1+QBE.EQ.id=3517086"/>
    <hyperlink ref="B47" r:id="rId8" display="http://s460-helpdesk/CAisd/pdmweb.exe?OP=SEARCH+FACTORY=in+SKIPLIST=1+QBE.EQ.id=3517083"/>
    <hyperlink ref="B46" r:id="rId9" display="http://s460-helpdesk/CAisd/pdmweb.exe?OP=SEARCH+FACTORY=in+SKIPLIST=1+QBE.EQ.id=3517071"/>
    <hyperlink ref="B45" r:id="rId10" display="http://s460-helpdesk/CAisd/pdmweb.exe?OP=SEARCH+FACTORY=in+SKIPLIST=1+QBE.EQ.id=3517047"/>
    <hyperlink ref="B44" r:id="rId11" display="http://s460-helpdesk/CAisd/pdmweb.exe?OP=SEARCH+FACTORY=in+SKIPLIST=1+QBE.EQ.id=3517032"/>
    <hyperlink ref="B43" r:id="rId12" display="http://s460-helpdesk/CAisd/pdmweb.exe?OP=SEARCH+FACTORY=in+SKIPLIST=1+QBE.EQ.id=3517024"/>
    <hyperlink ref="B42" r:id="rId13" display="http://s460-helpdesk/CAisd/pdmweb.exe?OP=SEARCH+FACTORY=in+SKIPLIST=1+QBE.EQ.id=3516977"/>
    <hyperlink ref="B41" r:id="rId14" display="http://s460-helpdesk/CAisd/pdmweb.exe?OP=SEARCH+FACTORY=in+SKIPLIST=1+QBE.EQ.id=3516946"/>
    <hyperlink ref="B40" r:id="rId15" display="http://s460-helpdesk/CAisd/pdmweb.exe?OP=SEARCH+FACTORY=in+SKIPLIST=1+QBE.EQ.id=3516914"/>
    <hyperlink ref="B39" r:id="rId16" display="http://s460-helpdesk/CAisd/pdmweb.exe?OP=SEARCH+FACTORY=in+SKIPLIST=1+QBE.EQ.id=3516912"/>
    <hyperlink ref="B38" r:id="rId17" display="http://s460-helpdesk/CAisd/pdmweb.exe?OP=SEARCH+FACTORY=in+SKIPLIST=1+QBE.EQ.id=3516911"/>
    <hyperlink ref="B37" r:id="rId18" display="http://s460-helpdesk/CAisd/pdmweb.exe?OP=SEARCH+FACTORY=in+SKIPLIST=1+QBE.EQ.id=3516907"/>
    <hyperlink ref="B36" r:id="rId19" display="http://s460-helpdesk/CAisd/pdmweb.exe?OP=SEARCH+FACTORY=in+SKIPLIST=1+QBE.EQ.id=3516893"/>
    <hyperlink ref="B35" r:id="rId20" display="http://s460-helpdesk/CAisd/pdmweb.exe?OP=SEARCH+FACTORY=in+SKIPLIST=1+QBE.EQ.id=3516890"/>
    <hyperlink ref="B34" r:id="rId21" display="http://s460-helpdesk/CAisd/pdmweb.exe?OP=SEARCH+FACTORY=in+SKIPLIST=1+QBE.EQ.id=3516883"/>
    <hyperlink ref="B33" r:id="rId22" display="http://s460-helpdesk/CAisd/pdmweb.exe?OP=SEARCH+FACTORY=in+SKIPLIST=1+QBE.EQ.id=3516874"/>
    <hyperlink ref="B32" r:id="rId23" display="http://s460-helpdesk/CAisd/pdmweb.exe?OP=SEARCH+FACTORY=in+SKIPLIST=1+QBE.EQ.id=3516850"/>
    <hyperlink ref="B31" r:id="rId24" display="http://s460-helpdesk/CAisd/pdmweb.exe?OP=SEARCH+FACTORY=in+SKIPLIST=1+QBE.EQ.id=3516840"/>
    <hyperlink ref="B30" r:id="rId25" display="http://s460-helpdesk/CAisd/pdmweb.exe?OP=SEARCH+FACTORY=in+SKIPLIST=1+QBE.EQ.id=3516639"/>
    <hyperlink ref="B58" r:id="rId26" display="http://s460-helpdesk/CAisd/pdmweb.exe?OP=SEARCH+FACTORY=in+SKIPLIST=1+QBE.EQ.id=3517187"/>
    <hyperlink ref="B57" r:id="rId27" display="http://s460-helpdesk/CAisd/pdmweb.exe?OP=SEARCH+FACTORY=in+SKIPLIST=1+QBE.EQ.id=3517176"/>
    <hyperlink ref="B56" r:id="rId28" display="http://s460-helpdesk/CAisd/pdmweb.exe?OP=SEARCH+FACTORY=in+SKIPLIST=1+QBE.EQ.id=3517172"/>
    <hyperlink ref="B55" r:id="rId29" display="http://s460-helpdesk/CAisd/pdmweb.exe?OP=SEARCH+FACTORY=in+SKIPLIST=1+QBE.EQ.id=3517138"/>
    <hyperlink ref="B54" r:id="rId30" display="http://s460-helpdesk/CAisd/pdmweb.exe?OP=SEARCH+FACTORY=in+SKIPLIST=1+QBE.EQ.id=3517136"/>
    <hyperlink ref="B53" r:id="rId31" display="http://s460-helpdesk/CAisd/pdmweb.exe?OP=SEARCH+FACTORY=in+SKIPLIST=1+QBE.EQ.id=3517133"/>
    <hyperlink ref="B52" r:id="rId32" display="http://s460-helpdesk/CAisd/pdmweb.exe?OP=SEARCH+FACTORY=in+SKIPLIST=1+QBE.EQ.id=3517114"/>
    <hyperlink ref="B51" r:id="rId33" display="http://s460-helpdesk/CAisd/pdmweb.exe?OP=SEARCH+FACTORY=in+SKIPLIST=1+QBE.EQ.id=3517111"/>
    <hyperlink ref="B50" r:id="rId34" display="http://s460-helpdesk/CAisd/pdmweb.exe?OP=SEARCH+FACTORY=in+SKIPLIST=1+QBE.EQ.id=3517103"/>
    <hyperlink ref="B49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51" t="s">
        <v>2158</v>
      </c>
      <c r="B1" s="152"/>
      <c r="C1" s="152"/>
      <c r="D1" s="152"/>
      <c r="E1" s="153"/>
    </row>
    <row r="2" spans="1:5" ht="25.5" customHeight="1" x14ac:dyDescent="0.25">
      <c r="A2" s="154" t="s">
        <v>2474</v>
      </c>
      <c r="B2" s="155"/>
      <c r="C2" s="155"/>
      <c r="D2" s="155"/>
      <c r="E2" s="15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2582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37"/>
      <c r="D53" s="141"/>
      <c r="E53" s="138"/>
    </row>
    <row r="54" spans="1:7" ht="15.75" thickBot="1" x14ac:dyDescent="0.3">
      <c r="E54" s="110"/>
    </row>
    <row r="55" spans="1:7" ht="18.75" thickBot="1" x14ac:dyDescent="0.3">
      <c r="A55" s="142" t="s">
        <v>2430</v>
      </c>
      <c r="B55" s="143"/>
      <c r="C55" s="143"/>
      <c r="D55" s="143"/>
      <c r="E55" s="14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3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2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2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2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2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42" t="s">
        <v>2502</v>
      </c>
      <c r="B82" s="143"/>
      <c r="C82" s="143"/>
      <c r="D82" s="143"/>
      <c r="E82" s="14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2583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45" t="s">
        <v>2429</v>
      </c>
      <c r="B94" s="146"/>
      <c r="E94" s="110"/>
    </row>
    <row r="95" spans="1:5" ht="18.75" thickBot="1" x14ac:dyDescent="0.3">
      <c r="A95" s="147">
        <f>+B80+B92</f>
        <v>25</v>
      </c>
      <c r="B95" s="148"/>
      <c r="E95" s="110"/>
    </row>
    <row r="96" spans="1:5" ht="15.75" thickBot="1" x14ac:dyDescent="0.3">
      <c r="E96" s="110"/>
    </row>
    <row r="97" spans="1:5" ht="18.75" customHeight="1" thickBot="1" x14ac:dyDescent="0.3">
      <c r="A97" s="142" t="s">
        <v>2431</v>
      </c>
      <c r="B97" s="143"/>
      <c r="C97" s="143"/>
      <c r="D97" s="143"/>
      <c r="E97" s="14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49" t="s">
        <v>2432</v>
      </c>
      <c r="E98" s="150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9" t="s">
        <v>2494</v>
      </c>
      <c r="E99" s="140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9" t="s">
        <v>2494</v>
      </c>
      <c r="E100" s="140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9" t="s">
        <v>2510</v>
      </c>
      <c r="E101" s="140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9" t="s">
        <v>2510</v>
      </c>
      <c r="E102" s="140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9" t="s">
        <v>2494</v>
      </c>
      <c r="E103" s="140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9" t="s">
        <v>2494</v>
      </c>
      <c r="E104" s="140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9" t="s">
        <v>2494</v>
      </c>
      <c r="E105" s="140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9" t="s">
        <v>2494</v>
      </c>
      <c r="E106" s="140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9" t="s">
        <v>2494</v>
      </c>
      <c r="E107" s="140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9" t="s">
        <v>2494</v>
      </c>
      <c r="E108" s="140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9" t="s">
        <v>2494</v>
      </c>
      <c r="E109" s="140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9" t="s">
        <v>2494</v>
      </c>
      <c r="E110" s="140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9" t="s">
        <v>2494</v>
      </c>
      <c r="E111" s="140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37"/>
      <c r="E116" s="138"/>
    </row>
  </sheetData>
  <mergeCells count="24">
    <mergeCell ref="A1:E1"/>
    <mergeCell ref="A2:E2"/>
    <mergeCell ref="A7:E7"/>
    <mergeCell ref="D100:E100"/>
    <mergeCell ref="D101:E101"/>
    <mergeCell ref="D102:E102"/>
    <mergeCell ref="D103:E103"/>
    <mergeCell ref="D98:E98"/>
    <mergeCell ref="D116:E116"/>
    <mergeCell ref="D109:E109"/>
    <mergeCell ref="D110:E110"/>
    <mergeCell ref="D111:E111"/>
    <mergeCell ref="C53:E53"/>
    <mergeCell ref="A55:E55"/>
    <mergeCell ref="A82:E82"/>
    <mergeCell ref="A94:B94"/>
    <mergeCell ref="A95:B95"/>
    <mergeCell ref="A97:E97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35" priority="51"/>
    <cfRule type="duplicateValues" dxfId="134" priority="52"/>
  </conditionalFormatting>
  <conditionalFormatting sqref="E100">
    <cfRule type="duplicateValues" dxfId="133" priority="49"/>
    <cfRule type="duplicateValues" dxfId="132" priority="50"/>
  </conditionalFormatting>
  <conditionalFormatting sqref="E101">
    <cfRule type="duplicateValues" dxfId="131" priority="47"/>
    <cfRule type="duplicateValues" dxfId="130" priority="48"/>
  </conditionalFormatting>
  <conditionalFormatting sqref="E102">
    <cfRule type="duplicateValues" dxfId="129" priority="45"/>
    <cfRule type="duplicateValues" dxfId="128" priority="46"/>
  </conditionalFormatting>
  <conditionalFormatting sqref="G55">
    <cfRule type="duplicateValues" dxfId="127" priority="43"/>
    <cfRule type="duplicateValues" dxfId="126" priority="44"/>
  </conditionalFormatting>
  <conditionalFormatting sqref="G55">
    <cfRule type="duplicateValues" dxfId="125" priority="42"/>
  </conditionalFormatting>
  <conditionalFormatting sqref="B5">
    <cfRule type="duplicateValues" dxfId="124" priority="40"/>
    <cfRule type="duplicateValues" dxfId="123" priority="41"/>
  </conditionalFormatting>
  <conditionalFormatting sqref="B5">
    <cfRule type="duplicateValues" dxfId="122" priority="39"/>
  </conditionalFormatting>
  <conditionalFormatting sqref="B105">
    <cfRule type="duplicateValues" dxfId="121" priority="37"/>
    <cfRule type="duplicateValues" dxfId="120" priority="38"/>
  </conditionalFormatting>
  <conditionalFormatting sqref="B105">
    <cfRule type="duplicateValues" dxfId="119" priority="36"/>
  </conditionalFormatting>
  <conditionalFormatting sqref="B104">
    <cfRule type="duplicateValues" dxfId="118" priority="34"/>
    <cfRule type="duplicateValues" dxfId="117" priority="35"/>
  </conditionalFormatting>
  <conditionalFormatting sqref="B104">
    <cfRule type="duplicateValues" dxfId="116" priority="33"/>
  </conditionalFormatting>
  <conditionalFormatting sqref="E113:E115 E103:E105">
    <cfRule type="duplicateValues" dxfId="115" priority="31"/>
    <cfRule type="duplicateValues" dxfId="114" priority="32"/>
  </conditionalFormatting>
  <conditionalFormatting sqref="E113:E115 E103:E105">
    <cfRule type="duplicateValues" dxfId="113" priority="30"/>
  </conditionalFormatting>
  <conditionalFormatting sqref="B116:B1048576 B1:B4 B6:B103">
    <cfRule type="duplicateValues" dxfId="112" priority="53"/>
    <cfRule type="duplicateValues" dxfId="111" priority="54"/>
  </conditionalFormatting>
  <conditionalFormatting sqref="B116:B1048576 B1:B4 B6:B103">
    <cfRule type="duplicateValues" dxfId="110" priority="55"/>
  </conditionalFormatting>
  <conditionalFormatting sqref="B1:B1048576">
    <cfRule type="duplicateValues" dxfId="109" priority="25"/>
    <cfRule type="duplicateValues" dxfId="108" priority="29"/>
  </conditionalFormatting>
  <conditionalFormatting sqref="E19">
    <cfRule type="duplicateValues" dxfId="107" priority="26"/>
  </conditionalFormatting>
  <conditionalFormatting sqref="E19">
    <cfRule type="duplicateValues" dxfId="106" priority="27"/>
    <cfRule type="duplicateValues" dxfId="105" priority="28"/>
  </conditionalFormatting>
  <conditionalFormatting sqref="E69:E74">
    <cfRule type="duplicateValues" dxfId="104" priority="22"/>
  </conditionalFormatting>
  <conditionalFormatting sqref="E69:E74">
    <cfRule type="duplicateValues" dxfId="103" priority="23"/>
    <cfRule type="duplicateValues" dxfId="102" priority="24"/>
  </conditionalFormatting>
  <conditionalFormatting sqref="E29:E39">
    <cfRule type="duplicateValues" dxfId="101" priority="19"/>
  </conditionalFormatting>
  <conditionalFormatting sqref="E29:E39">
    <cfRule type="duplicateValues" dxfId="100" priority="20"/>
    <cfRule type="duplicateValues" dxfId="99" priority="21"/>
  </conditionalFormatting>
  <conditionalFormatting sqref="E116:E1048576 E90:E102 E1:E18 E20:E28 E51:E68 E40:E45 E48:E49 E76:E85">
    <cfRule type="duplicateValues" dxfId="98" priority="56"/>
  </conditionalFormatting>
  <conditionalFormatting sqref="E116:E1048576 E90:E98 E1:E18 E20:E28 E51:E68 E40:E45 E48:E49 E76:E85">
    <cfRule type="duplicateValues" dxfId="97" priority="57"/>
    <cfRule type="duplicateValues" dxfId="96" priority="58"/>
  </conditionalFormatting>
  <conditionalFormatting sqref="E86 E46:E47">
    <cfRule type="duplicateValues" dxfId="95" priority="59"/>
  </conditionalFormatting>
  <conditionalFormatting sqref="E86 E46:E47">
    <cfRule type="duplicateValues" dxfId="94" priority="60"/>
    <cfRule type="duplicateValues" dxfId="93" priority="61"/>
  </conditionalFormatting>
  <conditionalFormatting sqref="E87">
    <cfRule type="duplicateValues" dxfId="92" priority="16"/>
  </conditionalFormatting>
  <conditionalFormatting sqref="E87">
    <cfRule type="duplicateValues" dxfId="91" priority="17"/>
    <cfRule type="duplicateValues" dxfId="90" priority="18"/>
  </conditionalFormatting>
  <conditionalFormatting sqref="E50">
    <cfRule type="duplicateValues" dxfId="89" priority="13"/>
  </conditionalFormatting>
  <conditionalFormatting sqref="E50">
    <cfRule type="duplicateValues" dxfId="88" priority="14"/>
    <cfRule type="duplicateValues" dxfId="87" priority="15"/>
  </conditionalFormatting>
  <conditionalFormatting sqref="E88">
    <cfRule type="duplicateValues" dxfId="86" priority="10"/>
  </conditionalFormatting>
  <conditionalFormatting sqref="E88">
    <cfRule type="duplicateValues" dxfId="85" priority="11"/>
    <cfRule type="duplicateValues" dxfId="84" priority="12"/>
  </conditionalFormatting>
  <conditionalFormatting sqref="E75">
    <cfRule type="duplicateValues" dxfId="83" priority="7"/>
  </conditionalFormatting>
  <conditionalFormatting sqref="E75">
    <cfRule type="duplicateValues" dxfId="82" priority="8"/>
    <cfRule type="duplicateValues" dxfId="81" priority="9"/>
  </conditionalFormatting>
  <conditionalFormatting sqref="E89">
    <cfRule type="duplicateValues" dxfId="80" priority="4"/>
  </conditionalFormatting>
  <conditionalFormatting sqref="E89">
    <cfRule type="duplicateValues" dxfId="79" priority="5"/>
    <cfRule type="duplicateValues" dxfId="78" priority="6"/>
  </conditionalFormatting>
  <conditionalFormatting sqref="E106 E112">
    <cfRule type="duplicateValues" dxfId="77" priority="62"/>
    <cfRule type="duplicateValues" dxfId="76" priority="63"/>
  </conditionalFormatting>
  <conditionalFormatting sqref="E106 E112">
    <cfRule type="duplicateValues" dxfId="75" priority="64"/>
  </conditionalFormatting>
  <conditionalFormatting sqref="B106:B115">
    <cfRule type="duplicateValues" dxfId="74" priority="65"/>
    <cfRule type="duplicateValues" dxfId="73" priority="66"/>
  </conditionalFormatting>
  <conditionalFormatting sqref="B106:B115">
    <cfRule type="duplicateValues" dxfId="72" priority="67"/>
  </conditionalFormatting>
  <conditionalFormatting sqref="E107:E111">
    <cfRule type="duplicateValues" dxfId="71" priority="1"/>
    <cfRule type="duplicateValues" dxfId="70" priority="2"/>
  </conditionalFormatting>
  <conditionalFormatting sqref="E107:E111">
    <cfRule type="duplicateValues" dxfId="6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7:B39">
    <cfRule type="duplicateValues" dxfId="63" priority="219"/>
    <cfRule type="duplicateValues" dxfId="62" priority="220"/>
  </conditionalFormatting>
  <conditionalFormatting sqref="B37:B39">
    <cfRule type="duplicateValues" dxfId="61" priority="218"/>
  </conditionalFormatting>
  <conditionalFormatting sqref="B37:B39">
    <cfRule type="duplicateValues" dxfId="60" priority="217"/>
  </conditionalFormatting>
  <conditionalFormatting sqref="B37:B39">
    <cfRule type="duplicateValues" dxfId="59" priority="215"/>
    <cfRule type="duplicateValues" dxfId="58" priority="216"/>
  </conditionalFormatting>
  <conditionalFormatting sqref="B3">
    <cfRule type="duplicateValues" dxfId="57" priority="193"/>
    <cfRule type="duplicateValues" dxfId="56" priority="194"/>
  </conditionalFormatting>
  <conditionalFormatting sqref="B3">
    <cfRule type="duplicateValues" dxfId="55" priority="192"/>
  </conditionalFormatting>
  <conditionalFormatting sqref="B3">
    <cfRule type="duplicateValues" dxfId="54" priority="191"/>
  </conditionalFormatting>
  <conditionalFormatting sqref="B3">
    <cfRule type="duplicateValues" dxfId="53" priority="189"/>
    <cfRule type="duplicateValues" dxfId="52" priority="190"/>
  </conditionalFormatting>
  <conditionalFormatting sqref="A4:A6">
    <cfRule type="duplicateValues" dxfId="51" priority="188"/>
  </conditionalFormatting>
  <conditionalFormatting sqref="A4:A6">
    <cfRule type="duplicateValues" dxfId="50" priority="186"/>
    <cfRule type="duplicateValues" dxfId="49" priority="187"/>
  </conditionalFormatting>
  <conditionalFormatting sqref="A4:A6">
    <cfRule type="duplicateValues" dxfId="48" priority="184"/>
    <cfRule type="duplicateValues" dxfId="47" priority="185"/>
  </conditionalFormatting>
  <conditionalFormatting sqref="A3:A6">
    <cfRule type="duplicateValues" dxfId="46" priority="165"/>
  </conditionalFormatting>
  <conditionalFormatting sqref="A3:A6">
    <cfRule type="duplicateValues" dxfId="45" priority="163"/>
    <cfRule type="duplicateValues" dxfId="44" priority="164"/>
  </conditionalFormatting>
  <conditionalFormatting sqref="A3:A6">
    <cfRule type="duplicateValues" dxfId="43" priority="161"/>
    <cfRule type="duplicateValues" dxfId="42" priority="162"/>
  </conditionalFormatting>
  <conditionalFormatting sqref="B4:B6">
    <cfRule type="duplicateValues" dxfId="41" priority="158"/>
    <cfRule type="duplicateValues" dxfId="40" priority="159"/>
  </conditionalFormatting>
  <conditionalFormatting sqref="B4:B6">
    <cfRule type="duplicateValues" dxfId="39" priority="157"/>
  </conditionalFormatting>
  <conditionalFormatting sqref="B4:B6">
    <cfRule type="duplicateValues" dxfId="38" priority="156"/>
  </conditionalFormatting>
  <conditionalFormatting sqref="B4:B6">
    <cfRule type="duplicateValues" dxfId="37" priority="154"/>
    <cfRule type="duplicateValues" dxfId="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" priority="51"/>
  </conditionalFormatting>
  <conditionalFormatting sqref="E9:E1048576 E1:E2">
    <cfRule type="duplicateValues" dxfId="34" priority="99232"/>
  </conditionalFormatting>
  <conditionalFormatting sqref="E4">
    <cfRule type="duplicateValues" dxfId="33" priority="44"/>
  </conditionalFormatting>
  <conditionalFormatting sqref="E5:E8">
    <cfRule type="duplicateValues" dxfId="32" priority="42"/>
  </conditionalFormatting>
  <conditionalFormatting sqref="B12">
    <cfRule type="duplicateValues" dxfId="31" priority="16"/>
    <cfRule type="duplicateValues" dxfId="30" priority="17"/>
    <cfRule type="duplicateValues" dxfId="29" priority="18"/>
  </conditionalFormatting>
  <conditionalFormatting sqref="B12">
    <cfRule type="duplicateValues" dxfId="28" priority="15"/>
  </conditionalFormatting>
  <conditionalFormatting sqref="B12">
    <cfRule type="duplicateValues" dxfId="27" priority="13"/>
    <cfRule type="duplicateValues" dxfId="26" priority="14"/>
  </conditionalFormatting>
  <conditionalFormatting sqref="B12">
    <cfRule type="duplicateValues" dxfId="25" priority="10"/>
    <cfRule type="duplicateValues" dxfId="24" priority="11"/>
    <cfRule type="duplicateValues" dxfId="23" priority="12"/>
  </conditionalFormatting>
  <conditionalFormatting sqref="B12">
    <cfRule type="duplicateValues" dxfId="22" priority="9"/>
  </conditionalFormatting>
  <conditionalFormatting sqref="B12">
    <cfRule type="duplicateValues" dxfId="21" priority="7"/>
    <cfRule type="duplicateValues" dxfId="20" priority="8"/>
  </conditionalFormatting>
  <conditionalFormatting sqref="B12">
    <cfRule type="duplicateValues" dxfId="19" priority="6"/>
  </conditionalFormatting>
  <conditionalFormatting sqref="B12">
    <cfRule type="duplicateValues" dxfId="18" priority="3"/>
    <cfRule type="duplicateValues" dxfId="17" priority="4"/>
    <cfRule type="duplicateValues" dxfId="16" priority="5"/>
  </conditionalFormatting>
  <conditionalFormatting sqref="B12">
    <cfRule type="duplicateValues" dxfId="15" priority="2"/>
  </conditionalFormatting>
  <conditionalFormatting sqref="B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2021-03-03T23:11:21Z</dcterms:modified>
</cp:coreProperties>
</file>