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G55" i="1" l="1"/>
  <c r="F99" i="1"/>
  <c r="G99" i="1"/>
  <c r="H99" i="1"/>
  <c r="I99" i="1"/>
  <c r="J99" i="1"/>
  <c r="K99" i="1"/>
  <c r="F98" i="1"/>
  <c r="G98" i="1"/>
  <c r="H98" i="1"/>
  <c r="I98" i="1"/>
  <c r="J98" i="1"/>
  <c r="K98" i="1"/>
  <c r="A99" i="1"/>
  <c r="A98" i="1"/>
  <c r="G24" i="1"/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67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90" i="1"/>
  <c r="A89" i="1"/>
  <c r="A88" i="1"/>
  <c r="A87" i="1"/>
  <c r="A86" i="1"/>
  <c r="A85" i="1"/>
  <c r="A84" i="1"/>
  <c r="A83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0" i="1" l="1"/>
  <c r="A51" i="1"/>
  <c r="A52" i="1"/>
  <c r="A53" i="1"/>
  <c r="A54" i="1"/>
  <c r="A55" i="1"/>
  <c r="A56" i="1"/>
  <c r="A57" i="1"/>
  <c r="A58" i="1"/>
  <c r="A5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F25" i="1" l="1"/>
  <c r="G25" i="1"/>
  <c r="H25" i="1"/>
  <c r="I25" i="1"/>
  <c r="J25" i="1"/>
  <c r="K25" i="1"/>
  <c r="F24" i="1"/>
  <c r="H24" i="1"/>
  <c r="I24" i="1"/>
  <c r="J24" i="1"/>
  <c r="K24" i="1"/>
  <c r="A25" i="1"/>
  <c r="A24" i="1"/>
  <c r="A23" i="1" l="1"/>
  <c r="K23" i="1"/>
  <c r="J23" i="1"/>
  <c r="I23" i="1"/>
  <c r="H23" i="1"/>
  <c r="G23" i="1"/>
  <c r="F23" i="1"/>
  <c r="A22" i="1" l="1"/>
  <c r="A21" i="1"/>
  <c r="A20" i="1"/>
  <c r="A19" i="1"/>
  <c r="A18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1" i="1"/>
  <c r="G11" i="1"/>
  <c r="H11" i="1"/>
  <c r="I11" i="1"/>
  <c r="J11" i="1"/>
  <c r="K11" i="1"/>
  <c r="F8" i="1"/>
  <c r="G8" i="1"/>
  <c r="H8" i="1"/>
  <c r="I8" i="1"/>
  <c r="J8" i="1"/>
  <c r="K8" i="1"/>
  <c r="F14" i="1"/>
  <c r="G14" i="1"/>
  <c r="H14" i="1"/>
  <c r="I14" i="1"/>
  <c r="J14" i="1"/>
  <c r="K14" i="1"/>
  <c r="A14" i="1"/>
  <c r="A13" i="1"/>
  <c r="A12" i="1"/>
  <c r="A11" i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5" i="1" l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<sst xmlns="http://schemas.openxmlformats.org/spreadsheetml/2006/main" count="13368" uniqueCount="2521">
  <si>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</si>
  <si>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</si>
  <si>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</si>
  <si>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</si>
  <si>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</si>
  <si>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</si>
  <si>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</si>
  <si>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</si>
  <si>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</si>
  <si>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</si>
  <si>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</si>
  <si>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</si>
  <si>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</si>
  <si>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</si>
  <si>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</si>
  <si>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</si>
  <si>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</si>
  <si>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</si>
  <si>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</si>
  <si>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</si>
  <si>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</si>
  <si>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</si>
  <si>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</si>
  <si>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</si>
  <si>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</si>
  <si>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</si>
  <si>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</si>
  <si>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</si>
  <si>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</si>
  <si>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</si>
  <si>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</si>
  <si>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</si>
  <si>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</si>
  <si>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</si>
  <si>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</si>
  <si>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</si>
  <si>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</si>
  <si>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</si>
  <si>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</si>
  <si>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</si>
  <si>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</si>
  <si>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</si>
  <si>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</si>
  <si>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</si>
  <si>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</si>
  <si>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</si>
  <si>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</si>
  <si>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</si>
  <si>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</si>
  <si>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</si>
  <si>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</si>
  <si>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</si>
  <si>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</si>
  <si>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</si>
  <si>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</si>
  <si>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</si>
  <si>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</si>
  <si>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</si>
  <si>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</si>
  <si>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</si>
  <si>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</si>
  <si>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</si>
  <si>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</si>
  <si>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</si>
  <si>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</si>
  <si>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</si>
  <si>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</si>
  <si>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</si>
  <si>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</si>
  <si>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</si>
  <si>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</si>
  <si>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</si>
  <si>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</si>
  <si>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</si>
  <si>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</si>
  <si>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</si>
  <si>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</si>
  <si>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</si>
  <si>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</si>
  <si>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</si>
  <si>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</si>
  <si>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</si>
  <si>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</si>
  <si>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</si>
  <si>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</si>
  <si>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</si>
  <si>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</si>
  <si>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</si>
  <si>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</si>
  <si>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</si>
  <si>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</si>
  <si>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</si>
  <si>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</si>
  <si>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</si>
  <si>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</si>
  <si>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</si>
  <si>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</si>
  <si>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</si>
  <si>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</si>
  <si>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</si>
  <si>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</si>
  <si>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</si>
  <si>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</si>
  <si>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</si>
  <si>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</si>
  <si>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</si>
  <si>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</si>
  <si>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</si>
  <si>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</si>
  <si>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</si>
  <si>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</si>
  <si>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</si>
  <si>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</si>
  <si>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</si>
  <si>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</si>
  <si>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</si>
  <si>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</si>
  <si>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</si>
  <si>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</si>
  <si>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</si>
  <si>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</si>
  <si>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</si>
  <si>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</si>
  <si>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</si>
  <si>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</si>
  <si>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</si>
  <si>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</si>
  <si>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</si>
  <si>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</si>
  <si>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</si>
  <si>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</si>
  <si>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</si>
  <si>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</si>
  <si>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</si>
  <si>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</si>
  <si>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</si>
  <si>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</si>
  <si>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</si>
  <si>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</si>
  <si>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</si>
  <si>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</si>
  <si>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</si>
  <si>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</si>
  <si>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</si>
  <si>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</si>
  <si>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</si>
  <si>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</si>
  <si>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</si>
  <si>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</si>
  <si>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</si>
  <si>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</si>
  <si>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</si>
  <si>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</si>
  <si>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</si>
  <si>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</si>
  <si>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</si>
  <si>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</si>
  <si>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</si>
  <si>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</si>
  <si>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</si>
  <si>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</si>
  <si>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</si>
  <si>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</si>
  <si>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</si>
  <si>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</si>
  <si>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</si>
  <si>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</si>
  <si>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</si>
  <si>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</si>
  <si>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</si>
  <si>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</si>
  <si>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</si>
  <si>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</si>
  <si>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</si>
  <si>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</si>
  <si>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</si>
  <si>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</si>
  <si>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</si>
  <si>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</si>
  <si>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</si>
  <si>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</si>
  <si>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</si>
  <si>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</si>
  <si>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</si>
  <si>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</si>
  <si>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</si>
  <si>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</si>
  <si>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</si>
  <si>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</si>
  <si>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</si>
  <si>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</si>
  <si>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</si>
  <si>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</si>
  <si>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</si>
  <si>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</si>
  <si>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</si>
  <si>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</si>
  <si>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</si>
  <si>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</si>
  <si>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</si>
  <si>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</si>
  <si>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</si>
  <si>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</si>
  <si>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</si>
  <si>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</si>
  <si>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</si>
  <si>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</si>
  <si>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</si>
  <si>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</si>
  <si>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</si>
  <si>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</si>
  <si>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</si>
  <si>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</si>
  <si>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</si>
  <si>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</si>
  <si>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</si>
  <si>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</si>
  <si>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</si>
  <si>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</si>
  <si>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</si>
  <si>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</si>
  <si>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</si>
  <si>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</si>
  <si>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</si>
  <si>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</si>
  <si>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</si>
  <si>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</si>
  <si>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</si>
  <si>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</si>
  <si>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</si>
  <si>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</si>
  <si>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</si>
  <si>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</si>
  <si>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</si>
  <si>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</si>
  <si>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</si>
  <si>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</si>
  <si>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</si>
  <si>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</si>
  <si>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</si>
  <si>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</si>
  <si>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</si>
  <si>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</si>
  <si>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</si>
  <si>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</si>
  <si>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</si>
  <si>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</si>
  <si>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</si>
  <si>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</si>
  <si>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</si>
  <si>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</si>
  <si>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</si>
  <si>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</si>
  <si>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</si>
  <si>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</si>
  <si>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</si>
  <si>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</si>
  <si>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</si>
  <si>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</si>
  <si>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</si>
  <si>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</si>
  <si>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</si>
  <si>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</si>
  <si>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</si>
  <si>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</si>
  <si>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</si>
  <si>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</si>
  <si>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</si>
  <si>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</si>
  <si>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</si>
  <si>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</si>
  <si>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</si>
  <si>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</si>
  <si>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</si>
  <si>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</si>
  <si>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</si>
  <si>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</si>
  <si>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</si>
  <si>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</si>
  <si>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</si>
  <si>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</si>
  <si>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</si>
  <si>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</si>
  <si>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</si>
  <si>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</si>
  <si>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</si>
  <si>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</si>
  <si>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</si>
  <si>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</si>
  <si>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</si>
  <si>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</si>
  <si>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</si>
  <si>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</si>
  <si>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</si>
  <si>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</si>
  <si>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</si>
  <si>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</si>
  <si>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</si>
  <si>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</si>
  <si>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</si>
  <si>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</si>
  <si>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</si>
  <si>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</si>
  <si>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</si>
  <si>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</si>
  <si>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</si>
  <si>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</si>
  <si>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</si>
  <si>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</si>
  <si>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</si>
  <si>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</si>
  <si>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</si>
  <si>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</si>
  <si>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</si>
  <si>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</si>
  <si>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</si>
  <si>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</si>
  <si>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</si>
  <si>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</si>
  <si>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</si>
  <si>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</si>
  <si>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</si>
  <si>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</si>
  <si>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</si>
  <si>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</si>
  <si>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</si>
  <si>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</si>
  <si>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</si>
  <si>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</si>
  <si>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</si>
  <si>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</si>
  <si>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</si>
  <si>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</si>
  <si>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</si>
  <si>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</si>
  <si>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</si>
  <si>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</si>
  <si>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</si>
  <si>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</si>
  <si>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</si>
  <si>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</si>
  <si>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</si>
  <si>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</si>
  <si>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</si>
  <si>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</si>
  <si>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</si>
  <si>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</si>
  <si>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</si>
  <si>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</si>
  <si>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</si>
  <si>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</si>
  <si>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</si>
  <si>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</si>
  <si>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</si>
  <si>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</si>
  <si>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</si>
  <si>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</si>
  <si>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</si>
  <si>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</si>
  <si>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</si>
  <si>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</si>
  <si>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</si>
  <si>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</si>
  <si>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</si>
  <si>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</si>
  <si>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</si>
  <si>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</si>
  <si>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</si>
  <si>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</si>
  <si>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</si>
  <si>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</si>
  <si>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</si>
  <si>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</si>
  <si>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</si>
  <si>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</si>
  <si>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</si>
  <si>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</si>
  <si>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</si>
  <si>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</si>
  <si>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</si>
  <si>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</si>
  <si>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</si>
  <si>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</si>
  <si>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</si>
  <si>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</si>
  <si>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</si>
  <si>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</si>
  <si>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</si>
  <si>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</si>
  <si>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</si>
  <si>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</si>
  <si>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</si>
  <si>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</si>
  <si>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</si>
  <si>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</si>
  <si>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</si>
  <si>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</si>
  <si>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</si>
  <si>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</si>
  <si>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</si>
  <si>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</si>
  <si>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</si>
  <si>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</si>
  <si>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</si>
  <si>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</si>
  <si>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</si>
  <si>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</si>
  <si>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</si>
  <si>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</si>
  <si>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</si>
  <si>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</si>
  <si>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</si>
  <si>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</si>
  <si>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</si>
  <si>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</si>
  <si>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</si>
  <si>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</si>
  <si>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</si>
  <si>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</si>
  <si>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</si>
  <si>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</si>
  <si>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</si>
  <si>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</si>
  <si>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</si>
  <si>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</si>
  <si>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</si>
  <si>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</si>
  <si>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</si>
  <si>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</si>
  <si>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</si>
  <si>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</si>
  <si>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</si>
  <si>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</si>
  <si>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</si>
  <si>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</si>
  <si>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</si>
  <si>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</si>
  <si>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</si>
  <si>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</si>
  <si>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</si>
  <si>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</si>
  <si>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</si>
  <si>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</si>
  <si>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</si>
  <si>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</si>
  <si>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</si>
  <si>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</si>
  <si>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</si>
  <si>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</si>
  <si>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</si>
  <si>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</si>
  <si>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</si>
  <si>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</si>
  <si>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</si>
  <si>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</si>
  <si>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</si>
  <si>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</si>
  <si>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</si>
  <si>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</si>
  <si>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</si>
  <si>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</si>
  <si>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</si>
  <si>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</si>
  <si>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</si>
  <si>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</si>
  <si>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</si>
  <si>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</si>
  <si>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</si>
  <si>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</si>
  <si>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</si>
  <si>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</si>
  <si>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</si>
  <si>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</si>
  <si>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</si>
  <si>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</si>
  <si>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</si>
  <si>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</si>
  <si>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</si>
  <si>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</si>
  <si>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</si>
  <si>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</si>
  <si>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</si>
  <si>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</si>
  <si>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</si>
  <si>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</si>
  <si>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</si>
  <si>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</si>
  <si>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</si>
  <si>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</si>
  <si>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</si>
  <si>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</si>
  <si>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</si>
  <si>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</si>
  <si>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</si>
  <si>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</si>
  <si>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</si>
  <si>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</si>
  <si>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</si>
  <si>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</si>
  <si>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</si>
  <si>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</si>
  <si>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</si>
  <si>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</si>
  <si>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</si>
  <si>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</si>
  <si>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</si>
  <si>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</si>
  <si>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</si>
  <si>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</si>
  <si>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</si>
  <si>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</si>
  <si>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</si>
  <si>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</si>
  <si>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</si>
  <si>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</si>
  <si>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</si>
  <si>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</si>
  <si>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</si>
  <si>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</si>
  <si>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</si>
  <si>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</si>
  <si>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</si>
  <si>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</si>
  <si>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</si>
  <si>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</si>
  <si>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</si>
  <si>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</si>
  <si>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</si>
  <si>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</si>
  <si>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</si>
  <si>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</si>
  <si>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</si>
  <si>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</si>
  <si>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</si>
  <si>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</si>
  <si>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</si>
  <si>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</si>
  <si>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</si>
  <si>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</si>
  <si>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</si>
  <si>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</si>
  <si>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</si>
  <si>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</si>
  <si>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</si>
  <si>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</si>
  <si>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</si>
  <si>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</si>
  <si>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</si>
  <si>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</si>
  <si>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</si>
  <si>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</si>
  <si>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</si>
  <si>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</si>
  <si>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</si>
  <si>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</si>
  <si>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</si>
  <si>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</si>
  <si>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</si>
  <si>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</si>
  <si>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</si>
  <si>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</si>
  <si>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</si>
  <si>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</si>
  <si>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</si>
  <si>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</si>
  <si>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</si>
  <si>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</si>
  <si>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</si>
  <si>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</si>
  <si>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</si>
  <si>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</si>
  <si>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</si>
  <si>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</si>
  <si>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</si>
  <si>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</si>
  <si>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</si>
  <si>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</si>
  <si>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</si>
  <si>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</si>
  <si>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</si>
  <si>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</si>
  <si>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</si>
  <si>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</si>
  <si>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</si>
  <si>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</si>
  <si>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</si>
  <si>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</si>
  <si>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</si>
  <si>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</si>
  <si>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</si>
  <si>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</si>
  <si>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</si>
  <si>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</si>
  <si>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</si>
  <si>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</si>
  <si>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</si>
  <si>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</si>
  <si>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</si>
  <si>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</si>
  <si>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</si>
  <si>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</si>
  <si>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</si>
  <si>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</si>
  <si>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</si>
  <si>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</si>
  <si>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</si>
  <si>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</si>
  <si>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</si>
  <si>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</si>
  <si>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</si>
  <si>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</si>
  <si>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</si>
  <si>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</si>
  <si>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</si>
  <si>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</si>
  <si>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</si>
  <si>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</si>
  <si>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</si>
  <si>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</si>
  <si>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</si>
  <si>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</si>
  <si>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</si>
  <si>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</si>
  <si>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</si>
  <si>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</si>
  <si>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</si>
  <si>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</si>
  <si>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</si>
  <si>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</si>
  <si>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</si>
  <si>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</si>
  <si>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</si>
  <si>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</si>
  <si>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</si>
  <si>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</si>
  <si>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</si>
  <si>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</si>
  <si>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</si>
  <si>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</si>
  <si>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</si>
  <si>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</si>
  <si>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</si>
  <si>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</si>
  <si>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</si>
  <si>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</si>
  <si>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</si>
  <si>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</si>
  <si>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</si>
  <si>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</si>
  <si>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</si>
  <si>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</si>
  <si>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</si>
  <si>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</si>
  <si>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</si>
  <si>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</si>
  <si>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</si>
  <si>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</si>
  <si>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</si>
  <si>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</si>
  <si>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</si>
  <si>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</si>
  <si>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</si>
  <si>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</si>
  <si>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</si>
  <si>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</si>
  <si>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</si>
  <si>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</si>
  <si>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</si>
  <si>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</si>
  <si>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</si>
  <si>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</si>
  <si>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</si>
  <si>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</si>
  <si>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</si>
  <si>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</si>
  <si>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</si>
  <si>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</si>
  <si>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</si>
  <si>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</si>
  <si>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</si>
  <si>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</si>
  <si>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</si>
  <si>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</si>
  <si>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</si>
  <si>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</si>
  <si>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</si>
  <si>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</si>
  <si>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</si>
  <si>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</si>
  <si>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</si>
  <si>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</si>
  <si>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</si>
  <si>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</si>
  <si>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</si>
  <si>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</si>
  <si>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</si>
  <si>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</si>
  <si>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</si>
  <si>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</si>
  <si>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</si>
  <si>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</si>
  <si>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</si>
  <si>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</si>
  <si>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</si>
  <si>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</si>
  <si>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</si>
  <si>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</si>
  <si>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</si>
  <si>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</si>
  <si>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</si>
  <si>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</si>
  <si>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</si>
  <si>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</si>
  <si>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</si>
  <si>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</si>
  <si>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</si>
  <si>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</si>
  <si>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</si>
  <si>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</si>
  <si>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</si>
  <si>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</si>
  <si>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</si>
  <si>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</si>
  <si>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</si>
  <si>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</si>
  <si>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</si>
  <si>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</si>
  <si>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</si>
  <si>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</si>
  <si>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</si>
  <si>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</si>
  <si>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</si>
  <si>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</si>
  <si>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</si>
  <si>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</si>
  <si>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</si>
  <si>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</si>
  <si>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</si>
  <si>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</si>
  <si>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</si>
  <si>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</si>
  <si>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</si>
  <si>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</si>
  <si>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</si>
  <si>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</si>
  <si>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</si>
  <si>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</si>
  <si>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</si>
  <si>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</si>
  <si>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</si>
  <si>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</si>
  <si>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</si>
  <si>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</si>
  <si>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</si>
  <si>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</si>
  <si>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</si>
  <si>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</si>
  <si>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</si>
  <si>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</si>
  <si>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</si>
  <si>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</si>
  <si>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</si>
  <si>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</si>
  <si>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</si>
  <si>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</si>
  <si>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</si>
  <si>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</si>
  <si>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</si>
  <si>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</si>
  <si>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</si>
  <si>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</si>
  <si>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</si>
  <si>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</si>
  <si>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</si>
  <si>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</si>
  <si>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</si>
  <si>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</si>
  <si>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</si>
  <si>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</si>
  <si>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</si>
  <si>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</si>
  <si>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</si>
  <si>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</si>
  <si>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</si>
  <si>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</si>
  <si>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</si>
  <si>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</si>
  <si>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</si>
  <si>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</si>
  <si>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</si>
  <si>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</si>
  <si>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</si>
  <si>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</si>
  <si>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</si>
  <si>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</si>
  <si>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</si>
  <si>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</si>
  <si>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</si>
  <si>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</si>
  <si>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</si>
  <si>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</si>
  <si>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</si>
  <si>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</si>
  <si>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</si>
  <si>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</si>
  <si>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</si>
  <si>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</si>
  <si>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</si>
  <si>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</si>
  <si>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</si>
  <si>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</si>
  <si>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</si>
  <si>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</si>
  <si>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</si>
  <si>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</si>
  <si>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</si>
  <si>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</si>
  <si>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</si>
  <si>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</si>
  <si>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</si>
  <si>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</si>
  <si>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</si>
  <si>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</si>
  <si>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</si>
  <si>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</si>
  <si>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</si>
  <si>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</si>
  <si>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</si>
  <si>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</si>
  <si>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</si>
  <si>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</si>
  <si>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</si>
  <si>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</si>
  <si>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</si>
  <si>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</si>
  <si>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</si>
  <si>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</si>
  <si>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</si>
  <si>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</si>
  <si>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</si>
  <si>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</si>
  <si>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</si>
  <si>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</si>
  <si>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</si>
  <si>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</si>
  <si>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</si>
  <si>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</si>
  <si>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</si>
  <si>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</si>
  <si>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</si>
  <si>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</si>
  <si>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</si>
  <si>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</si>
  <si>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</si>
  <si>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</si>
  <si>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</si>
  <si>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</si>
  <si>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</si>
  <si>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</si>
  <si>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</si>
  <si>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</si>
  <si>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</si>
  <si>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</si>
  <si>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</si>
  <si>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</si>
  <si>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</si>
  <si>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</si>
  <si>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</si>
  <si>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</si>
  <si>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</si>
  <si>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</si>
  <si>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</si>
  <si>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</si>
  <si>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</si>
  <si>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</si>
  <si>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</si>
  <si>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</si>
  <si>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</si>
  <si>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</si>
  <si>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</si>
  <si>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</si>
  <si>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</si>
  <si>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</si>
  <si>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</si>
  <si>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</si>
  <si>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</si>
  <si>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</si>
  <si>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</si>
  <si>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</si>
  <si>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</si>
  <si>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</si>
  <si>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</si>
  <si>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</si>
  <si>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</si>
  <si>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</si>
  <si>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</si>
  <si>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</si>
  <si>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</si>
  <si>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</si>
  <si>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</si>
  <si>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</si>
  <si>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</si>
  <si>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</si>
  <si>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</si>
  <si>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</si>
  <si>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</si>
  <si>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</si>
  <si>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</si>
  <si>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</si>
  <si>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</si>
  <si>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</si>
  <si>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</si>
  <si>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</si>
  <si>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</si>
  <si>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</si>
  <si>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</si>
  <si>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</si>
  <si>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</si>
  <si>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</si>
  <si>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</si>
  <si>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</si>
  <si>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</si>
  <si>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</si>
  <si>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</si>
  <si>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</si>
  <si>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</si>
  <si>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</si>
  <si>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</si>
  <si>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</si>
  <si>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</si>
  <si>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</si>
  <si>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</si>
  <si>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</si>
  <si>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</si>
  <si>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</si>
  <si>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</si>
  <si>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</si>
  <si>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</si>
  <si>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</si>
  <si>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</si>
  <si>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</si>
  <si>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</si>
  <si>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</si>
  <si>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</si>
  <si>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</si>
  <si>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</si>
  <si>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</si>
  <si>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</si>
  <si>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</si>
  <si>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</si>
  <si>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</si>
  <si>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</si>
  <si>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</si>
  <si>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</si>
  <si>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</si>
  <si>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</si>
  <si>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</si>
  <si>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</si>
  <si>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</si>
  <si>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</si>
  <si>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</si>
  <si>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</si>
  <si>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</si>
  <si>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</si>
  <si>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</si>
  <si>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</si>
  <si>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</si>
  <si>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</si>
  <si>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</si>
  <si>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</si>
  <si>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</si>
  <si>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</si>
  <si>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</si>
  <si>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</si>
  <si>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</si>
  <si>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</si>
  <si>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</si>
  <si>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</si>
  <si>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</si>
  <si>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</si>
  <si>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</si>
  <si>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</si>
  <si>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</si>
  <si>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</si>
  <si>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</si>
  <si>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</si>
  <si>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</si>
  <si>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</si>
  <si>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</si>
  <si>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</si>
  <si>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</si>
  <si>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</si>
  <si>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</si>
  <si>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</si>
  <si>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</si>
  <si>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</si>
  <si>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</si>
  <si>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</si>
  <si>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</si>
  <si>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</si>
  <si>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</si>
  <si>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</si>
  <si>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</si>
  <si>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</si>
  <si>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</si>
  <si>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</si>
  <si>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</si>
  <si>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</si>
  <si>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</si>
  <si>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</si>
  <si>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</si>
  <si>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</si>
  <si>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</si>
  <si>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</si>
  <si>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</si>
  <si>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</si>
  <si>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</si>
  <si>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</si>
  <si>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</si>
  <si>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</si>
  <si>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</si>
  <si>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</si>
  <si>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</si>
  <si>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</si>
  <si>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</si>
  <si>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</si>
  <si>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</si>
  <si>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</si>
  <si>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</si>
  <si>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</si>
  <si>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</si>
  <si>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</si>
  <si>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</si>
  <si>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</si>
  <si>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</si>
  <si>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</si>
  <si>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</si>
  <si>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</si>
  <si>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</si>
  <si>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</si>
  <si>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</si>
  <si>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</si>
  <si>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</si>
  <si>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</si>
  <si>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</si>
  <si>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</si>
  <si>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</si>
  <si>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</si>
  <si>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</si>
  <si>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</si>
  <si>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</si>
  <si>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</si>
  <si>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</si>
  <si>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</si>
  <si>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</si>
  <si>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</si>
  <si>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</si>
  <si>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</si>
  <si>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</si>
  <si>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</si>
  <si>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</si>
  <si>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</si>
  <si>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</si>
  <si>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</si>
  <si>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</si>
  <si>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</si>
  <si>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</si>
  <si>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</si>
  <si>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</si>
  <si>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</si>
  <si>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</si>
  <si>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</si>
  <si>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</si>
  <si>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</si>
  <si>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</si>
  <si>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</si>
  <si>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</si>
  <si>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</si>
  <si>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</si>
  <si>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</si>
  <si>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</si>
  <si>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</si>
  <si>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</si>
  <si>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</si>
  <si>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</si>
  <si>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</si>
  <si>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</si>
  <si>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</si>
  <si>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</si>
  <si>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</si>
  <si>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</si>
  <si>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</si>
  <si>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</si>
  <si>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</si>
  <si>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</si>
  <si>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</si>
  <si>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</si>
  <si>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</si>
  <si>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</si>
  <si>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</si>
  <si>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</si>
  <si>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</si>
  <si>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</si>
  <si>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</si>
  <si>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</si>
  <si>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</si>
  <si>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</si>
  <si>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</si>
  <si>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</si>
  <si>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</si>
  <si>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</si>
  <si>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</si>
  <si>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</si>
  <si>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</si>
  <si>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</si>
  <si>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</si>
  <si>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</si>
  <si>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</si>
  <si>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</si>
  <si>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</si>
  <si>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</si>
  <si>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</si>
  <si>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</si>
  <si>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</si>
  <si>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</si>
  <si>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</si>
  <si>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</si>
  <si>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</si>
  <si>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</si>
  <si>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</si>
  <si>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</si>
  <si>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</si>
  <si>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</si>
  <si>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</si>
  <si>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</si>
  <si>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</si>
  <si>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</si>
  <si>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</si>
  <si>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</si>
  <si>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</si>
  <si>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</si>
  <si>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</si>
  <si>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</si>
  <si>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</si>
  <si>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</si>
  <si>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</si>
  <si>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</si>
  <si>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</si>
  <si>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</si>
  <si>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</si>
  <si>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</si>
  <si>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</si>
  <si>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</si>
  <si>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</si>
  <si>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</si>
  <si>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</si>
  <si>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</si>
  <si>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</si>
  <si>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</si>
  <si>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</si>
  <si>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</si>
  <si>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</si>
  <si>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</si>
  <si>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</si>
  <si>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</si>
  <si>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</si>
  <si>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</si>
  <si>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</si>
  <si>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</si>
  <si>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</si>
  <si>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</si>
  <si>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</si>
  <si>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</si>
  <si>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</si>
  <si>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</si>
  <si>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</si>
  <si>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</si>
  <si>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</si>
  <si>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</si>
  <si>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</si>
  <si>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</si>
  <si>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</si>
  <si>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</si>
  <si>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</si>
  <si>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</si>
  <si>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</si>
  <si>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</si>
  <si>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</si>
  <si>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</si>
  <si>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</si>
  <si>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</si>
  <si>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</si>
  <si>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</si>
  <si>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</si>
  <si>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</si>
  <si>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</si>
  <si>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</si>
  <si>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</si>
  <si>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</si>
  <si>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</si>
  <si>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</si>
  <si>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</si>
  <si>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</si>
  <si>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</si>
  <si>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</si>
  <si>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</si>
  <si>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</si>
  <si>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</si>
  <si>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</si>
  <si>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</si>
  <si>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</si>
  <si>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</si>
  <si>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</si>
  <si>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</si>
  <si>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</si>
  <si>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</si>
  <si>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</si>
  <si>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</si>
  <si>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</si>
  <si>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</si>
  <si>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</si>
  <si>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</si>
  <si>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</si>
  <si>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</si>
  <si>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</si>
  <si>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</si>
  <si>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</si>
  <si>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</si>
  <si>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</si>
  <si>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</si>
  <si>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</si>
  <si>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</si>
  <si>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</si>
  <si>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</si>
  <si>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</si>
  <si>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</si>
  <si>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</si>
  <si>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</si>
  <si>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</si>
  <si>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</si>
  <si>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</si>
  <si>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</si>
  <si>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</si>
  <si>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</si>
  <si>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</si>
  <si>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</si>
  <si>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</si>
  <si>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</si>
  <si>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</si>
  <si>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</si>
  <si>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</si>
  <si>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</si>
  <si>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</si>
  <si>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</si>
  <si>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</si>
  <si>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</si>
  <si>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</si>
  <si>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</si>
  <si>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</si>
  <si>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</si>
  <si>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</si>
  <si>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</si>
  <si>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</si>
  <si>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</si>
  <si>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</si>
  <si>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</si>
  <si>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</si>
  <si>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</si>
  <si>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</si>
  <si>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</si>
  <si>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</si>
  <si>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</si>
  <si>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</si>
  <si>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</si>
  <si>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</si>
  <si>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</si>
  <si>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</si>
  <si>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</si>
  <si>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</si>
  <si>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</si>
  <si>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</si>
  <si>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</si>
  <si>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</si>
  <si>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</si>
  <si>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</si>
  <si>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</si>
  <si>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</si>
  <si>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</si>
  <si>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</si>
  <si>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</si>
  <si>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</si>
  <si>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</si>
  <si>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</si>
  <si>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</si>
  <si>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</si>
  <si>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</si>
  <si>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</si>
  <si>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</si>
  <si>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</si>
  <si>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</si>
  <si>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</si>
  <si>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</si>
  <si>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</si>
  <si>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</si>
  <si>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</si>
  <si>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</si>
  <si>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</si>
  <si>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</si>
  <si>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</si>
  <si>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</si>
  <si>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</si>
  <si>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</si>
  <si>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</si>
  <si>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</si>
  <si>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</si>
  <si>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</si>
  <si>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</si>
  <si>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</si>
  <si>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</si>
  <si>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</si>
  <si>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</si>
  <si>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</si>
  <si>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</si>
  <si>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</si>
  <si>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</si>
  <si>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</si>
  <si>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</si>
  <si>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</si>
  <si>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</si>
  <si>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</si>
  <si>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</si>
  <si>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</si>
  <si>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</si>
  <si>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</si>
  <si>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</si>
  <si>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</si>
  <si>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</si>
  <si>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</si>
  <si>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</si>
  <si>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</si>
  <si>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</si>
  <si>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</si>
  <si>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</si>
  <si>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</si>
  <si>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</si>
  <si>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</si>
  <si>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</si>
  <si>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</si>
  <si>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</si>
  <si>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</si>
  <si>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</si>
  <si>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</si>
  <si>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</si>
  <si>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</si>
  <si>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</si>
  <si>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</si>
  <si>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</si>
  <si>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</si>
  <si>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</si>
  <si>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</si>
  <si>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</si>
  <si>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</si>
  <si>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</si>
  <si>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</si>
  <si>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</si>
  <si>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</si>
  <si>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</si>
  <si>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</si>
  <si>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</si>
  <si>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</si>
  <si>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</si>
  <si>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</si>
  <si>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</si>
  <si>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</si>
  <si>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</si>
  <si>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</si>
  <si>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</si>
  <si>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</si>
  <si>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</si>
  <si>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</si>
  <si>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</si>
  <si>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</si>
  <si>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</si>
  <si>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</si>
  <si>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</si>
  <si>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</si>
  <si>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</si>
  <si>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</si>
  <si>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</si>
  <si>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</si>
  <si>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</si>
  <si>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</si>
  <si>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</si>
  <si>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</si>
  <si>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</si>
  <si>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</si>
  <si>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</si>
  <si>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</si>
  <si>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</si>
  <si>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</si>
  <si>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</si>
  <si>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</si>
  <si>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</si>
  <si>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</si>
  <si>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</si>
  <si>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</si>
  <si>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</si>
  <si>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</si>
  <si>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</si>
  <si>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</si>
  <si>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</si>
  <si>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</si>
  <si>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</si>
  <si>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</si>
  <si>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</si>
  <si>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</si>
  <si>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</si>
  <si>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</si>
  <si>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</si>
  <si>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</si>
  <si>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</si>
  <si>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</si>
  <si>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</si>
  <si>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</si>
  <si>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</si>
  <si>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</si>
  <si>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</si>
  <si>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</si>
  <si>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</si>
  <si>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</si>
  <si>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</si>
  <si>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</si>
  <si>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</si>
  <si>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</si>
  <si>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</si>
  <si>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</si>
  <si>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</si>
  <si>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</si>
  <si>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</si>
  <si>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</si>
  <si>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</si>
  <si>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</si>
  <si>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</si>
  <si>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</si>
  <si>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</si>
  <si>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</si>
  <si>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</si>
  <si>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</si>
  <si>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</si>
  <si>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</si>
  <si>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</si>
  <si>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</si>
  <si>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</si>
  <si>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</si>
  <si>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</si>
  <si>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</si>
  <si>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</si>
  <si>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</si>
  <si>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</si>
  <si>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</si>
  <si>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</si>
  <si>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</si>
  <si>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</si>
  <si>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</si>
  <si>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</si>
  <si>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</si>
  <si>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</si>
  <si>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</si>
  <si>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</si>
  <si>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</si>
  <si>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</si>
  <si>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</si>
  <si>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</si>
  <si>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</si>
  <si>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</si>
  <si>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</si>
  <si>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</si>
  <si>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</si>
  <si>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</si>
  <si>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</si>
  <si>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</si>
  <si>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</si>
  <si>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</si>
  <si>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</si>
  <si>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</si>
  <si>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</si>
  <si>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</si>
  <si>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</si>
  <si>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</si>
  <si>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</si>
  <si>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</si>
  <si>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</si>
  <si>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</si>
  <si>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</si>
  <si>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</si>
  <si>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</si>
  <si>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</si>
  <si>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</si>
  <si>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</si>
  <si>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</si>
  <si>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</si>
  <si>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</si>
  <si>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</si>
  <si>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</si>
  <si>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</si>
  <si>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</si>
  <si>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</si>
  <si>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</si>
  <si>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</si>
  <si>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</si>
  <si>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</si>
  <si>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</si>
  <si>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</si>
  <si>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</si>
  <si>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</si>
  <si>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</si>
  <si>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</si>
  <si>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</si>
  <si>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</si>
  <si>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</si>
  <si>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</si>
  <si>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</si>
  <si>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</si>
  <si>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</si>
  <si>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</si>
  <si>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</si>
  <si>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</si>
  <si>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</si>
  <si>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</si>
  <si>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</si>
  <si>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</si>
  <si>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</si>
  <si>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</si>
  <si>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</si>
  <si>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</si>
  <si>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</si>
  <si>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</si>
  <si>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</si>
  <si>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</si>
  <si>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</si>
  <si>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</si>
  <si>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</si>
  <si>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</si>
  <si>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</si>
  <si>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</si>
  <si>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</si>
  <si>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</si>
  <si>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</si>
  <si>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</si>
  <si>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</si>
  <si>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</si>
  <si>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</si>
  <si>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</si>
  <si>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</si>
  <si>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</si>
  <si>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</si>
  <si>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</si>
  <si>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</si>
  <si>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</si>
  <si>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</si>
  <si>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</si>
  <si>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</si>
  <si>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</si>
  <si>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</si>
  <si>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</si>
  <si>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</si>
  <si>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</si>
  <si>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</si>
  <si>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</si>
  <si>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</si>
  <si>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</si>
  <si>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</si>
  <si>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</si>
  <si>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</si>
  <si>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</si>
  <si>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</si>
  <si>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</si>
  <si>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</si>
  <si>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</si>
  <si>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</si>
  <si>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</si>
  <si>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</si>
  <si>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</si>
  <si>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</si>
  <si>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</si>
  <si>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</si>
  <si>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</si>
  <si>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</si>
  <si>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</si>
  <si>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</si>
  <si>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</si>
  <si>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</si>
  <si>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</si>
  <si>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</si>
  <si>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</si>
  <si>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</si>
  <si>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</si>
  <si>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</si>
  <si>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</si>
  <si>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</si>
  <si>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</si>
  <si>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</si>
  <si>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</si>
  <si>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</si>
  <si>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</si>
  <si>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</si>
  <si>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</si>
  <si>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</si>
  <si>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</si>
  <si>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</si>
  <si>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</si>
  <si>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</si>
  <si>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</si>
  <si>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</si>
  <si>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</si>
  <si>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</si>
  <si>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</si>
  <si>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</si>
  <si>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</si>
  <si>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</si>
  <si>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</si>
  <si>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</si>
  <si>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</si>
  <si>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</si>
  <si>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</si>
  <si>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</si>
  <si>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</si>
  <si>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</si>
  <si>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</si>
  <si>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</si>
  <si>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</si>
  <si>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</si>
  <si>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</si>
  <si>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</si>
  <si>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</si>
  <si>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</si>
  <si>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</si>
  <si>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</si>
  <si>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</si>
  <si>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</si>
  <si>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</si>
  <si>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</si>
  <si>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</si>
  <si>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</si>
  <si>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</si>
  <si>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</si>
  <si>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</si>
  <si>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</si>
  <si>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</si>
  <si>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</si>
  <si>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</si>
  <si>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</si>
  <si>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</si>
  <si>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</si>
  <si>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</si>
  <si>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</si>
  <si>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</si>
  <si>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</si>
  <si>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</si>
  <si>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</si>
  <si>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</si>
  <si>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</si>
  <si>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</si>
  <si>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</si>
  <si>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</si>
  <si>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</si>
  <si>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</si>
  <si>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</si>
  <si>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</si>
  <si>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</si>
  <si>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</si>
  <si>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</si>
  <si>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</si>
  <si>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</si>
  <si>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</si>
  <si>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</si>
  <si>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</si>
  <si>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</si>
  <si>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</si>
  <si>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</si>
  <si>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</si>
  <si>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</si>
  <si>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</si>
  <si>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</si>
  <si>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</si>
  <si>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</si>
  <si>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</si>
  <si>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</si>
  <si>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</si>
  <si>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</si>
  <si>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</si>
  <si>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</si>
  <si>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</si>
  <si>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</si>
  <si>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</si>
  <si>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</si>
  <si>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</si>
  <si>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</si>
  <si>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</si>
  <si>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</si>
  <si>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</si>
  <si>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</si>
  <si>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</si>
  <si>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</si>
  <si>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</si>
  <si>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</si>
  <si>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</si>
  <si>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</si>
  <si>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</si>
  <si>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</si>
  <si>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</si>
  <si>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</si>
  <si>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</si>
  <si>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</si>
  <si>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</si>
  <si>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</si>
  <si>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</si>
  <si>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</si>
  <si>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</si>
  <si>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</si>
  <si>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</si>
  <si>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</si>
  <si>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</si>
  <si>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</si>
  <si>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</si>
  <si>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</si>
  <si>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</si>
  <si>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</si>
  <si>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</si>
  <si>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</si>
  <si>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</si>
  <si>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</si>
  <si>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</si>
  <si>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</si>
  <si>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</si>
  <si>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</si>
  <si>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</si>
  <si>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</si>
  <si>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</si>
  <si>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</si>
  <si>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</si>
  <si>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</si>
  <si>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</si>
  <si>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</si>
  <si>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</si>
  <si>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</si>
  <si>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</si>
  <si>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</si>
  <si>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</si>
  <si>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</si>
  <si>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</si>
  <si>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</si>
  <si>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</si>
  <si>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</si>
  <si>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</si>
  <si>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</si>
  <si>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</si>
  <si>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</si>
  <si>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</si>
  <si>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</si>
  <si>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</si>
  <si>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</si>
  <si>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</si>
  <si>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</si>
  <si>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</si>
  <si>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</si>
  <si>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</si>
  <si>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</si>
  <si>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</si>
  <si>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</si>
  <si>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</si>
  <si>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</si>
  <si>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</si>
  <si>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</si>
  <si>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</si>
  <si>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</si>
  <si>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</si>
  <si>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</si>
  <si>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</si>
  <si>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</si>
  <si>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</si>
  <si>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</si>
  <si>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</si>
  <si>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</si>
  <si>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</si>
  <si>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</si>
  <si>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</si>
  <si>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</si>
  <si>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</si>
  <si>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</si>
  <si>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</si>
  <si>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</si>
  <si>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</si>
  <si>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</si>
  <si>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</si>
  <si>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</si>
  <si>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</si>
  <si>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</si>
  <si>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</si>
  <si>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</si>
  <si>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</si>
  <si>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</si>
  <si>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</si>
  <si>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</si>
  <si>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</si>
  <si>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</si>
  <si>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</si>
  <si>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</si>
  <si>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</si>
  <si>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</si>
  <si>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</si>
  <si>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</si>
  <si>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</si>
  <si>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</si>
  <si>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</si>
  <si>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</si>
  <si>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</si>
  <si>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</si>
  <si>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</si>
  <si>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</si>
  <si>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</si>
  <si>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</si>
  <si>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</si>
  <si>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</si>
  <si>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</si>
  <si>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</si>
  <si>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</si>
  <si>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</si>
  <si>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</si>
  <si>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</si>
  <si>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</si>
  <si>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</si>
  <si>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</si>
  <si>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</si>
  <si>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</si>
  <si>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</si>
  <si>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</si>
  <si>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</si>
  <si>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</si>
  <si>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</si>
  <si>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</si>
  <si>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</si>
  <si>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</si>
  <si>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</si>
  <si>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</si>
  <si>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</si>
  <si>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</si>
  <si>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</si>
  <si>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</si>
  <si>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</si>
  <si>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</si>
  <si>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</si>
  <si>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</si>
  <si>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</si>
  <si>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</si>
  <si>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</si>
  <si>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</si>
  <si>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</si>
  <si>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</si>
  <si>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</si>
  <si>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</si>
  <si>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</si>
  <si>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</si>
  <si>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</si>
  <si>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</si>
  <si>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</si>
  <si>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</si>
  <si>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</si>
  <si>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</si>
  <si>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</si>
  <si>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</si>
  <si>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</si>
  <si>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</si>
  <si>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</si>
  <si>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</si>
  <si>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</si>
  <si>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</si>
  <si>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</si>
  <si>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</si>
  <si>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</si>
  <si>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</si>
  <si>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</si>
  <si>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</si>
  <si>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</si>
  <si>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</si>
  <si>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</si>
  <si>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</si>
  <si>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</si>
  <si>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</si>
  <si>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</si>
  <si>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</si>
  <si>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</si>
  <si>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</si>
  <si>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</si>
  <si>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</si>
  <si>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</si>
  <si>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</si>
  <si>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</si>
  <si>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</si>
  <si>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</si>
  <si>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</si>
  <si>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</si>
  <si>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</si>
  <si>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</si>
  <si>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</si>
  <si>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</si>
  <si>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</si>
  <si>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</si>
  <si>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</si>
  <si>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</si>
  <si>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</si>
  <si>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</si>
  <si>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</si>
  <si>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</si>
  <si>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</si>
  <si>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</si>
  <si>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</si>
  <si>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</si>
  <si>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</si>
  <si>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</si>
  <si>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</si>
  <si>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</si>
  <si>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</si>
  <si>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</si>
  <si>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</si>
  <si>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</si>
  <si>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</si>
  <si>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</si>
  <si>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</si>
  <si>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</si>
  <si>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</si>
  <si>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</si>
  <si>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</si>
  <si>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</si>
  <si>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</si>
  <si>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</si>
  <si>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</si>
  <si>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</si>
  <si>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</si>
  <si>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</si>
  <si>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</si>
  <si>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</si>
  <si>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</si>
  <si>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</si>
  <si>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</si>
  <si>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</si>
  <si>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</si>
  <si>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</si>
  <si>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</si>
  <si>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</si>
  <si>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</si>
  <si>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</si>
  <si>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</si>
  <si>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</si>
  <si>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</si>
  <si>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</si>
  <si>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</si>
  <si>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</si>
  <si>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</si>
  <si>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</si>
  <si>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</si>
  <si>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</si>
  <si>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</si>
  <si>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</si>
  <si>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</si>
  <si>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</si>
  <si>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</si>
  <si>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</si>
  <si>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</si>
  <si>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</si>
  <si>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</si>
  <si>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</si>
  <si>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</si>
  <si>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</si>
  <si>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</si>
  <si>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</si>
  <si>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</si>
  <si>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</si>
  <si>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</si>
  <si>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</si>
  <si>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</si>
  <si>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</si>
  <si>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</si>
  <si>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</si>
  <si>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</si>
  <si>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</si>
  <si>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</si>
  <si>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</si>
  <si>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</si>
  <si>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</si>
  <si>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</si>
  <si>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</si>
  <si>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</si>
  <si>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</si>
  <si>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</si>
  <si>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</si>
  <si>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</si>
  <si>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</si>
  <si>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</si>
  <si>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</si>
  <si>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</si>
  <si>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</si>
  <si>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</si>
  <si>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</si>
  <si>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</si>
  <si>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</si>
  <si>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</si>
  <si>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</si>
  <si>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</si>
  <si>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</si>
  <si>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</si>
  <si>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</si>
  <si>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</si>
  <si>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</si>
  <si>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</si>
  <si>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</si>
  <si>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</si>
  <si>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</si>
  <si>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</si>
  <si>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</si>
  <si>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</si>
  <si>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</si>
  <si>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</si>
  <si>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</si>
  <si>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</si>
  <si>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</si>
  <si>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</si>
  <si>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</si>
  <si>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</si>
  <si>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</si>
  <si>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</si>
  <si>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</si>
  <si>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</si>
  <si>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</si>
  <si>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</si>
  <si>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</si>
  <si>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</si>
  <si>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</si>
  <si>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</si>
  <si>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</si>
  <si>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</si>
  <si>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</si>
  <si>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</si>
  <si>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</si>
  <si>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</si>
  <si>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</si>
  <si>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</si>
  <si>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</si>
  <si>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</si>
  <si>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</si>
  <si>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</si>
  <si>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</si>
  <si>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</si>
  <si>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</si>
  <si>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</si>
  <si>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</si>
  <si>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</si>
  <si>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</si>
  <si>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</si>
  <si>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</si>
  <si>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</si>
  <si>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</si>
  <si>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</si>
  <si>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</si>
  <si>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</si>
  <si>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</si>
  <si>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</si>
  <si>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</si>
  <si>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</si>
  <si>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</si>
  <si>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</si>
  <si>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</si>
  <si>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</si>
  <si>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</si>
  <si>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</si>
  <si>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</si>
  <si>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</si>
  <si>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</si>
  <si>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</si>
  <si>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</si>
  <si>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</si>
  <si>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</si>
  <si>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</si>
  <si>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</si>
  <si>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</si>
  <si>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</si>
  <si>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</si>
  <si>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</si>
  <si>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</si>
  <si>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</si>
  <si>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</si>
  <si>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</si>
  <si>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</si>
  <si>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</si>
  <si>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</si>
  <si>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</si>
  <si>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</si>
  <si>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</si>
  <si>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</si>
  <si>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</si>
  <si>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</si>
  <si>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</si>
  <si>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</si>
  <si>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</si>
  <si>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</si>
  <si>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</si>
  <si>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</si>
  <si>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</si>
  <si>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</si>
  <si>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</si>
  <si>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</si>
  <si>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</si>
  <si>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</si>
  <si>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</si>
  <si>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</si>
  <si>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</si>
  <si>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</si>
  <si>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</si>
  <si>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</si>
  <si>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</si>
  <si>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</si>
  <si>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</si>
  <si>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</si>
  <si>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</si>
  <si>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</si>
  <si>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</si>
  <si>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</si>
  <si>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</si>
  <si>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</si>
  <si>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</si>
  <si>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</si>
  <si>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</si>
  <si>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</si>
  <si>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</si>
  <si>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</si>
  <si>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</si>
  <si>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</si>
  <si>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</si>
  <si>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</si>
  <si>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</si>
  <si>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</si>
  <si>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</si>
  <si>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</si>
  <si>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</si>
  <si>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</si>
  <si>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</si>
  <si>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</si>
  <si>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</si>
  <si>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</si>
  <si>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</si>
  <si>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</si>
  <si>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</si>
  <si>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</si>
  <si>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</si>
  <si>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</si>
  <si>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</si>
  <si>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</si>
  <si>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</si>
  <si>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</si>
  <si>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</si>
  <si>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</si>
  <si>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</si>
  <si>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</si>
  <si>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</si>
  <si>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</si>
  <si>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</si>
  <si>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</si>
  <si>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</si>
  <si>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</si>
  <si>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</si>
  <si>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</si>
  <si>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</si>
  <si>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</si>
  <si>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</si>
  <si>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</si>
  <si>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</si>
  <si>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</si>
  <si>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</si>
  <si>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</si>
  <si>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</si>
  <si>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</si>
  <si>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</si>
  <si>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</si>
  <si>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</si>
  <si>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</si>
  <si>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</si>
  <si>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</si>
  <si>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</si>
  <si>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</si>
  <si>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</si>
  <si>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</si>
  <si>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</si>
  <si>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</si>
  <si>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</si>
  <si>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</si>
  <si>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</si>
  <si>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</si>
  <si>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</si>
  <si>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</si>
  <si>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</si>
  <si>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</si>
  <si>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</si>
  <si>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</si>
  <si>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</si>
  <si>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</si>
  <si>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</si>
  <si>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</si>
  <si>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</si>
  <si>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</si>
  <si>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</si>
  <si>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</si>
  <si>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</si>
  <si>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</si>
  <si>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</si>
  <si>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</si>
  <si>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</si>
  <si>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</si>
  <si>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</si>
  <si>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</si>
  <si>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</si>
  <si>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</si>
  <si>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</si>
  <si>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</si>
  <si>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</si>
  <si>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</si>
  <si>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</si>
  <si>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</si>
  <si>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</si>
  <si>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</si>
  <si>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</si>
  <si>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</si>
  <si>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</si>
  <si>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</si>
  <si>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</si>
  <si>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</si>
  <si>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</si>
  <si>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</si>
  <si>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</si>
  <si>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</si>
  <si>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</si>
  <si>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</si>
  <si>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</si>
  <si>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</si>
  <si>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</si>
  <si>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</si>
  <si>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</si>
  <si>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</si>
  <si>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</si>
  <si>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</si>
  <si>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</si>
  <si>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</si>
  <si>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</si>
  <si>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</si>
  <si>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</si>
  <si>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</si>
  <si>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</si>
  <si>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</si>
  <si>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</si>
  <si>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</si>
  <si>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</si>
  <si>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</si>
  <si>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</si>
  <si>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</si>
  <si>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</si>
  <si>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</si>
  <si>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</si>
  <si>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</si>
  <si>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</si>
  <si>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</si>
  <si>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</si>
  <si>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</si>
  <si>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</si>
  <si>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</si>
  <si>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</si>
  <si>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</si>
  <si>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</si>
  <si>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</si>
  <si>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</si>
  <si>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</si>
  <si>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</si>
  <si>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</si>
  <si>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</si>
  <si>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</si>
  <si>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</si>
  <si>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</si>
  <si>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</si>
  <si>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</si>
  <si>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</si>
  <si>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</si>
  <si>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</si>
  <si>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</si>
  <si>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</si>
  <si>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</si>
  <si>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</si>
  <si>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</si>
  <si>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</si>
  <si>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</si>
  <si>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</si>
  <si>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</si>
  <si>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</si>
  <si>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</si>
  <si>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</si>
  <si>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</si>
  <si>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</si>
  <si>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</si>
  <si>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</si>
  <si>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</si>
  <si>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</si>
  <si>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</si>
  <si>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</si>
  <si>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</si>
  <si>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</si>
  <si>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</si>
  <si>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</si>
  <si>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</si>
  <si>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</si>
  <si>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</si>
  <si>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</si>
  <si>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</si>
  <si>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</si>
  <si>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</si>
  <si>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</si>
  <si>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</si>
  <si>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</si>
  <si>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</si>
  <si>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</si>
  <si>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</si>
  <si>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</si>
  <si>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</si>
  <si>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</si>
  <si>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</si>
  <si>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</si>
  <si>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</si>
  <si>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</si>
  <si>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</si>
  <si>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</si>
  <si>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</si>
  <si>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</si>
  <si>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</si>
  <si>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</si>
  <si>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</si>
  <si>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</si>
  <si>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</si>
  <si>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</si>
  <si>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</si>
  <si>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</si>
  <si>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</si>
  <si>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</si>
  <si>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</si>
  <si>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</si>
  <si>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</si>
  <si>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</si>
  <si>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</si>
  <si>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</si>
  <si>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</si>
  <si>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</si>
  <si>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</si>
  <si>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</si>
  <si>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</si>
  <si>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</si>
  <si>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</si>
  <si>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</si>
  <si>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</si>
  <si>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</si>
  <si>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</si>
  <si>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</si>
  <si>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</si>
  <si>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</si>
  <si>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</si>
  <si>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</si>
  <si>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</si>
  <si>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</si>
  <si>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</si>
  <si>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</si>
  <si>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</si>
  <si>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</si>
  <si>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</si>
  <si>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</si>
  <si>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</si>
  <si>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</si>
  <si>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</si>
  <si>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</si>
  <si>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</si>
  <si>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</si>
  <si>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</si>
  <si>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</si>
  <si>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</si>
  <si>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</si>
  <si>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</si>
  <si>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</si>
  <si>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</si>
  <si>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</si>
  <si>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</si>
  <si>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</si>
  <si>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</si>
  <si>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</si>
  <si>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</si>
  <si>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</si>
  <si>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</si>
  <si>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</si>
  <si>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</si>
  <si>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</si>
  <si>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</si>
  <si>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</si>
  <si>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</si>
  <si>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</si>
  <si>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</si>
  <si>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</si>
  <si>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</si>
  <si>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</si>
  <si>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</si>
  <si>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</si>
  <si>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</si>
  <si>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</si>
  <si>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</si>
  <si>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</si>
  <si>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</si>
  <si>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</si>
  <si>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</si>
  <si>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</si>
  <si>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</si>
  <si>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</si>
  <si>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</si>
  <si>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</si>
  <si>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</si>
  <si>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</si>
  <si>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</si>
  <si>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</si>
  <si>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</si>
  <si>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</si>
  <si>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</si>
  <si>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</si>
  <si>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</si>
  <si>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</si>
  <si>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</si>
  <si>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</si>
  <si>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</si>
  <si>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</si>
  <si>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</si>
  <si>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</si>
  <si>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</si>
  <si>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</si>
  <si>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</si>
  <si>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</si>
  <si>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</si>
  <si>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</si>
  <si>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</si>
  <si>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</si>
  <si>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</si>
  <si>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</si>
  <si>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</si>
  <si>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</si>
  <si>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</si>
  <si>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</si>
  <si>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</si>
  <si>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</si>
  <si>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</si>
  <si>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</si>
  <si>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</si>
  <si>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</si>
  <si>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</si>
  <si>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</si>
  <si>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</si>
  <si>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</si>
  <si>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</si>
  <si>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</si>
  <si>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</si>
  <si>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</si>
  <si>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</si>
  <si>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</si>
  <si>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</si>
  <si>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</si>
  <si>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</si>
  <si>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</si>
  <si>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</si>
  <si>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</si>
  <si>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</si>
  <si>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</si>
  <si>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</si>
  <si>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</si>
  <si>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</si>
  <si>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</si>
  <si>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</si>
  <si>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</si>
  <si>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</si>
  <si>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</si>
  <si>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</si>
  <si>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</si>
  <si>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</si>
  <si>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</si>
  <si>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</si>
  <si>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</si>
  <si>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</si>
  <si>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</si>
  <si>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</si>
  <si>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</si>
  <si>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</si>
  <si>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</si>
  <si>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</si>
  <si>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</si>
  <si>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</si>
  <si>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</si>
  <si>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</si>
  <si>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</si>
  <si>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</si>
  <si>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</si>
  <si>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</si>
  <si>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</si>
  <si>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</si>
  <si>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</si>
  <si>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</si>
  <si>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</si>
  <si>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</si>
  <si>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</si>
  <si>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</si>
  <si>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</si>
  <si>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</si>
  <si>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</si>
  <si>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</si>
  <si>
    <t>335809520</t>
  </si>
  <si>
    <t>335809485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</si>
</sst>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9"/>
      <tableStyleElement type="headerRow" dxfId="258"/>
      <tableStyleElement type="totalRow" dxfId="257"/>
      <tableStyleElement type="firstColumn" dxfId="256"/>
      <tableStyleElement type="lastColumn" dxfId="255"/>
      <tableStyleElement type="firstRowStripe" dxfId="254"/>
      <tableStyleElement type="firstColumnStripe" dxfId="2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Relationship Id="rId8" Type="http://schemas.openxmlformats.org/officeDocument/2006/relationships/hyperlink" Target="http://s460-helpdesk/CAisd/pdmweb.exe?OP=SEARCH+FACTORY=in+SKIPLIST=1+QBE.EQ.id=351708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9"/>
  <sheetViews>
    <sheetView tabSelected="1" zoomScale="70" zoomScaleNormal="70" workbookViewId="0">
      <pane ySplit="4" topLeftCell="A5" activePane="bottomLeft" state="frozen"/>
      <selection pane="bottomLeft" activeCell="G9" sqref="G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140625" style="48" customWidth="1"/>
    <col min="7" max="7" width="62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50.28515625" style="83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4">
        <v>335805638</v>
      </c>
      <c r="C5" s="97">
        <v>44253.743148148147</v>
      </c>
      <c r="D5" s="96" t="s">
        <v>2472</v>
      </c>
      <c r="E5" s="107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ATM'!$A$2:$C$900,3,0)</f>
        <v>DISTRITO NACIONAL</v>
      </c>
      <c r="B6" s="114">
        <v>335805687</v>
      </c>
      <c r="C6" s="97">
        <v>44253.789583333331</v>
      </c>
      <c r="D6" s="96" t="s">
        <v>2472</v>
      </c>
      <c r="E6" s="107">
        <v>875</v>
      </c>
      <c r="F6" s="96" t="str">
        <f>VLOOKUP(E6,VIP!$A$2:$O11557,2,0)</f>
        <v>DRBR875</v>
      </c>
      <c r="G6" s="96" t="str">
        <f>VLOOKUP(E6,'LISTADO ATM'!$A$2:$B$899,2,0)</f>
        <v xml:space="preserve">ATM Texaco Aut. Duarte KM 14 1/2 (Los Alcarrizos) </v>
      </c>
      <c r="H6" s="96" t="str">
        <f>VLOOKUP(E6,VIP!$A$2:$O16478,7,FALSE)</f>
        <v>Si</v>
      </c>
      <c r="I6" s="96" t="str">
        <f>VLOOKUP(E6,VIP!$A$2:$O8443,8,FALSE)</f>
        <v>Si</v>
      </c>
      <c r="J6" s="96" t="str">
        <f>VLOOKUP(E6,VIP!$A$2:$O8393,8,FALSE)</f>
        <v>Si</v>
      </c>
      <c r="K6" s="96" t="str">
        <f>VLOOKUP(E6,VIP!$A$2:$O11967,6,0)</f>
        <v>NO</v>
      </c>
      <c r="L6" s="98" t="s">
        <v>2430</v>
      </c>
      <c r="M6" s="99" t="s">
        <v>2469</v>
      </c>
      <c r="N6" s="100" t="s">
        <v>2476</v>
      </c>
      <c r="O6" s="96" t="s">
        <v>2477</v>
      </c>
      <c r="P6" s="101"/>
      <c r="Q6" s="99" t="s">
        <v>2430</v>
      </c>
    </row>
    <row r="7" spans="1:17" ht="18" x14ac:dyDescent="0.25">
      <c r="A7" s="96" t="str">
        <f>VLOOKUP(E7,'LISTADO ATM'!$A$2:$C$900,3,0)</f>
        <v>DISTRITO NACIONAL</v>
      </c>
      <c r="B7" s="114">
        <v>335805697</v>
      </c>
      <c r="C7" s="97">
        <v>44253.820138888892</v>
      </c>
      <c r="D7" s="96" t="s">
        <v>2189</v>
      </c>
      <c r="E7" s="107">
        <v>441</v>
      </c>
      <c r="F7" s="96" t="str">
        <f>VLOOKUP(E7,VIP!$A$2:$O11556,2,0)</f>
        <v>DRBR441</v>
      </c>
      <c r="G7" s="96" t="str">
        <f>VLOOKUP(E7,'LISTADO ATM'!$A$2:$B$899,2,0)</f>
        <v>ATM Estacion de Servicio Romulo Betancour</v>
      </c>
      <c r="H7" s="96" t="str">
        <f>VLOOKUP(E7,VIP!$A$2:$O16477,7,FALSE)</f>
        <v>NO</v>
      </c>
      <c r="I7" s="96" t="str">
        <f>VLOOKUP(E7,VIP!$A$2:$O8442,8,FALSE)</f>
        <v>NO</v>
      </c>
      <c r="J7" s="96" t="str">
        <f>VLOOKUP(E7,VIP!$A$2:$O8392,8,FALSE)</f>
        <v>NO</v>
      </c>
      <c r="K7" s="96" t="str">
        <f>VLOOKUP(E7,VIP!$A$2:$O11966,6,0)</f>
        <v>NO</v>
      </c>
      <c r="L7" s="98" t="s">
        <v>2430</v>
      </c>
      <c r="M7" s="99" t="s">
        <v>2469</v>
      </c>
      <c r="N7" s="100" t="s">
        <v>2476</v>
      </c>
      <c r="O7" s="96" t="s">
        <v>2477</v>
      </c>
      <c r="P7" s="101"/>
      <c r="Q7" s="99" t="s">
        <v>2430</v>
      </c>
    </row>
    <row r="8" spans="1:17" ht="18" x14ac:dyDescent="0.25">
      <c r="A8" s="96" t="str">
        <f>VLOOKUP(E8,'LISTADO ATM'!$A$2:$C$900,3,0)</f>
        <v>DISTRITO NACIONAL</v>
      </c>
      <c r="B8" s="114">
        <v>335805841</v>
      </c>
      <c r="C8" s="97">
        <v>44254.58935185185</v>
      </c>
      <c r="D8" s="96" t="s">
        <v>2189</v>
      </c>
      <c r="E8" s="107">
        <v>406</v>
      </c>
      <c r="F8" s="96" t="str">
        <f>VLOOKUP(E8,VIP!$A$2:$O11583,2,0)</f>
        <v>DRBR406</v>
      </c>
      <c r="G8" s="96" t="str">
        <f>VLOOKUP(E8,'LISTADO ATM'!$A$2:$B$899,2,0)</f>
        <v xml:space="preserve">ATM UNP Plaza Lama Máximo Gómez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SI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ESTE</v>
      </c>
      <c r="B9" s="114">
        <v>335805892</v>
      </c>
      <c r="C9" s="97">
        <v>44254.86645833333</v>
      </c>
      <c r="D9" s="96" t="s">
        <v>2472</v>
      </c>
      <c r="E9" s="107">
        <v>330</v>
      </c>
      <c r="F9" s="96" t="str">
        <f>VLOOKUP(E9,VIP!$A$2:$O11511,2,0)</f>
        <v>DRBR330</v>
      </c>
      <c r="G9" s="96" t="str">
        <f>VLOOKUP(E9,'LISTADO ATM'!$A$2:$B$899,2,0)</f>
        <v xml:space="preserve">ATM Oficina Boulevard (Higuey) </v>
      </c>
      <c r="H9" s="96" t="str">
        <f>VLOOKUP(E9,VIP!$A$2:$O16387,7,FALSE)</f>
        <v>Si</v>
      </c>
      <c r="I9" s="96" t="str">
        <f>VLOOKUP(E9,VIP!$A$2:$O8352,8,FALSE)</f>
        <v>Si</v>
      </c>
      <c r="J9" s="96" t="str">
        <f>VLOOKUP(E9,VIP!$A$2:$O8302,8,FALSE)</f>
        <v>Si</v>
      </c>
      <c r="K9" s="96" t="str">
        <f>VLOOKUP(E9,VIP!$A$2:$O11876,6,0)</f>
        <v>SI</v>
      </c>
      <c r="L9" s="98" t="s">
        <v>2462</v>
      </c>
      <c r="M9" s="99" t="s">
        <v>2469</v>
      </c>
      <c r="N9" s="100" t="s">
        <v>2476</v>
      </c>
      <c r="O9" s="96" t="s">
        <v>2477</v>
      </c>
      <c r="P9" s="101"/>
      <c r="Q9" s="99" t="s">
        <v>2462</v>
      </c>
    </row>
    <row r="10" spans="1:17" ht="18" x14ac:dyDescent="0.25">
      <c r="A10" s="96" t="str">
        <f>VLOOKUP(E10,'LISTADO ATM'!$A$2:$C$900,3,0)</f>
        <v>DISTRITO NACIONAL</v>
      </c>
      <c r="B10" s="114">
        <v>335806136</v>
      </c>
      <c r="C10" s="97">
        <v>44256.321099537039</v>
      </c>
      <c r="D10" s="96" t="s">
        <v>2189</v>
      </c>
      <c r="E10" s="107">
        <v>658</v>
      </c>
      <c r="F10" s="96" t="str">
        <f>VLOOKUP(E10,VIP!$A$2:$O11573,2,0)</f>
        <v>DRBR658</v>
      </c>
      <c r="G10" s="96" t="str">
        <f>VLOOKUP(E10,'LISTADO ATM'!$A$2:$B$899,2,0)</f>
        <v>ATM Cámara de Cuentas</v>
      </c>
      <c r="H10" s="96" t="str">
        <f>VLOOKUP(E10,VIP!$A$2:$O16494,7,FALSE)</f>
        <v>Si</v>
      </c>
      <c r="I10" s="96" t="str">
        <f>VLOOKUP(E10,VIP!$A$2:$O8459,8,FALSE)</f>
        <v>Si</v>
      </c>
      <c r="J10" s="96" t="str">
        <f>VLOOKUP(E10,VIP!$A$2:$O8409,8,FALSE)</f>
        <v>Si</v>
      </c>
      <c r="K10" s="96" t="str">
        <f>VLOOKUP(E10,VIP!$A$2:$O11983,6,0)</f>
        <v>NO</v>
      </c>
      <c r="L10" s="98" t="s">
        <v>2228</v>
      </c>
      <c r="M10" s="99" t="s">
        <v>2469</v>
      </c>
      <c r="N10" s="100" t="s">
        <v>2476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4">
        <v>335806142</v>
      </c>
      <c r="C11" s="97">
        <v>44256.323078703703</v>
      </c>
      <c r="D11" s="96" t="s">
        <v>2189</v>
      </c>
      <c r="E11" s="107">
        <v>327</v>
      </c>
      <c r="F11" s="96" t="str">
        <f>VLOOKUP(E11,VIP!$A$2:$O11578,2,0)</f>
        <v>DRBR327</v>
      </c>
      <c r="G11" s="96" t="str">
        <f>VLOOKUP(E11,'LISTADO ATM'!$A$2:$B$899,2,0)</f>
        <v xml:space="preserve">ATM UNP CCN (Nacional 27 de Febrero) </v>
      </c>
      <c r="H11" s="96" t="str">
        <f>VLOOKUP(E11,VIP!$A$2:$O16499,7,FALSE)</f>
        <v>Si</v>
      </c>
      <c r="I11" s="96" t="str">
        <f>VLOOKUP(E11,VIP!$A$2:$O8464,8,FALSE)</f>
        <v>Si</v>
      </c>
      <c r="J11" s="96" t="str">
        <f>VLOOKUP(E11,VIP!$A$2:$O8414,8,FALSE)</f>
        <v>Si</v>
      </c>
      <c r="K11" s="96" t="str">
        <f>VLOOKUP(E11,VIP!$A$2:$O11988,6,0)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4">
        <v>335806150</v>
      </c>
      <c r="C12" s="97">
        <v>44256.32539351852</v>
      </c>
      <c r="D12" s="96" t="s">
        <v>2189</v>
      </c>
      <c r="E12" s="107">
        <v>70</v>
      </c>
      <c r="F12" s="96" t="str">
        <f>VLOOKUP(E12,VIP!$A$2:$O11567,2,0)</f>
        <v>DRBR070</v>
      </c>
      <c r="G12" s="96" t="str">
        <f>VLOOKUP(E12,'LISTADO ATM'!$A$2:$B$899,2,0)</f>
        <v xml:space="preserve">ATM Autoservicio Plaza Lama Zona Oriental </v>
      </c>
      <c r="H12" s="96" t="str">
        <f>VLOOKUP(E12,VIP!$A$2:$O16488,7,FALSE)</f>
        <v>Si</v>
      </c>
      <c r="I12" s="96" t="str">
        <f>VLOOKUP(E12,VIP!$A$2:$O8453,8,FALSE)</f>
        <v>Si</v>
      </c>
      <c r="J12" s="96" t="str">
        <f>VLOOKUP(E12,VIP!$A$2:$O8403,8,FALSE)</f>
        <v>Si</v>
      </c>
      <c r="K12" s="96" t="str">
        <f>VLOOKUP(E12,VIP!$A$2:$O11977,6,0)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4">
        <v>335806186</v>
      </c>
      <c r="C13" s="97">
        <v>44256.333252314813</v>
      </c>
      <c r="D13" s="96" t="s">
        <v>2189</v>
      </c>
      <c r="E13" s="107">
        <v>239</v>
      </c>
      <c r="F13" s="96" t="str">
        <f>VLOOKUP(E13,VIP!$A$2:$O11571,2,0)</f>
        <v>DRBR239</v>
      </c>
      <c r="G13" s="96" t="str">
        <f>VLOOKUP(E13,'LISTADO ATM'!$A$2:$B$899,2,0)</f>
        <v xml:space="preserve">ATM Autobanco Charles de Gaulle </v>
      </c>
      <c r="H13" s="96" t="str">
        <f>VLOOKUP(E13,VIP!$A$2:$O16492,7,FALSE)</f>
        <v>Si</v>
      </c>
      <c r="I13" s="96" t="str">
        <f>VLOOKUP(E13,VIP!$A$2:$O8457,8,FALSE)</f>
        <v>Si</v>
      </c>
      <c r="J13" s="96" t="str">
        <f>VLOOKUP(E13,VIP!$A$2:$O8407,8,FALSE)</f>
        <v>Si</v>
      </c>
      <c r="K13" s="96" t="str">
        <f>VLOOKUP(E13,VIP!$A$2:$O11981,6,0)</f>
        <v>SI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ht="18" x14ac:dyDescent="0.25">
      <c r="A14" s="96" t="str">
        <f>VLOOKUP(E14,'LISTADO ATM'!$A$2:$C$900,3,0)</f>
        <v>DISTRITO NACIONAL</v>
      </c>
      <c r="B14" s="114">
        <v>335806206</v>
      </c>
      <c r="C14" s="97">
        <v>44256.336527777778</v>
      </c>
      <c r="D14" s="96" t="s">
        <v>2189</v>
      </c>
      <c r="E14" s="107">
        <v>487</v>
      </c>
      <c r="F14" s="96" t="str">
        <f>VLOOKUP(E14,VIP!$A$2:$O11586,2,0)</f>
        <v>DRBR487</v>
      </c>
      <c r="G14" s="96" t="str">
        <f>VLOOKUP(E14,'LISTADO ATM'!$A$2:$B$899,2,0)</f>
        <v xml:space="preserve">ATM Olé Hainamosa </v>
      </c>
      <c r="H14" s="96" t="str">
        <f>VLOOKUP(E14,VIP!$A$2:$O16507,7,FALSE)</f>
        <v>Si</v>
      </c>
      <c r="I14" s="96" t="str">
        <f>VLOOKUP(E14,VIP!$A$2:$O8472,8,FALSE)</f>
        <v>Si</v>
      </c>
      <c r="J14" s="96" t="str">
        <f>VLOOKUP(E14,VIP!$A$2:$O8422,8,FALSE)</f>
        <v>Si</v>
      </c>
      <c r="K14" s="96" t="str">
        <f>VLOOKUP(E14,VIP!$A$2:$O11996,6,0)</f>
        <v>SI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DISTRITO NACIONAL</v>
      </c>
      <c r="B15" s="114">
        <v>335807561</v>
      </c>
      <c r="C15" s="97">
        <v>44256.640011574076</v>
      </c>
      <c r="D15" s="96" t="s">
        <v>2189</v>
      </c>
      <c r="E15" s="107">
        <v>34</v>
      </c>
      <c r="F15" s="96" t="str">
        <f>VLOOKUP(E15,VIP!$A$2:$O11627,2,0)</f>
        <v>DRBR034</v>
      </c>
      <c r="G15" s="96" t="str">
        <f>VLOOKUP(E15,'LISTADO ATM'!$A$2:$B$899,2,0)</f>
        <v xml:space="preserve">ATM Plaza de la Salud </v>
      </c>
      <c r="H15" s="96" t="str">
        <f>VLOOKUP(E15,VIP!$A$2:$O16548,7,FALSE)</f>
        <v>Si</v>
      </c>
      <c r="I15" s="96" t="str">
        <f>VLOOKUP(E15,VIP!$A$2:$O8513,8,FALSE)</f>
        <v>Si</v>
      </c>
      <c r="J15" s="96" t="str">
        <f>VLOOKUP(E15,VIP!$A$2:$O8463,8,FALSE)</f>
        <v>Si</v>
      </c>
      <c r="K15" s="96" t="str">
        <f>VLOOKUP(E15,VIP!$A$2:$O12037,6,0)</f>
        <v>NO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ht="18" x14ac:dyDescent="0.25">
      <c r="A16" s="96" t="str">
        <f>VLOOKUP(E16,'LISTADO ATM'!$A$2:$C$900,3,0)</f>
        <v>ESTE</v>
      </c>
      <c r="B16" s="114">
        <v>335807783</v>
      </c>
      <c r="C16" s="97">
        <v>44256.715891203705</v>
      </c>
      <c r="D16" s="96" t="s">
        <v>2189</v>
      </c>
      <c r="E16" s="107">
        <v>268</v>
      </c>
      <c r="F16" s="96" t="str">
        <f>VLOOKUP(E16,VIP!$A$2:$O11651,2,0)</f>
        <v>DRBR268</v>
      </c>
      <c r="G16" s="96" t="str">
        <f>VLOOKUP(E16,'LISTADO ATM'!$A$2:$B$899,2,0)</f>
        <v xml:space="preserve">ATM Autobanco La Altagracia (Higuey) </v>
      </c>
      <c r="H16" s="96" t="str">
        <f>VLOOKUP(E16,VIP!$A$2:$O16572,7,FALSE)</f>
        <v>Si</v>
      </c>
      <c r="I16" s="96" t="str">
        <f>VLOOKUP(E16,VIP!$A$2:$O8537,8,FALSE)</f>
        <v>Si</v>
      </c>
      <c r="J16" s="96" t="str">
        <f>VLOOKUP(E16,VIP!$A$2:$O8487,8,FALSE)</f>
        <v>Si</v>
      </c>
      <c r="K16" s="96" t="str">
        <f>VLOOKUP(E16,VIP!$A$2:$O12061,6,0)</f>
        <v>NO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ht="18" x14ac:dyDescent="0.25">
      <c r="A17" s="96" t="str">
        <f>VLOOKUP(E17,'LISTADO ATM'!$A$2:$C$900,3,0)</f>
        <v>NORTE</v>
      </c>
      <c r="B17" s="114">
        <v>335807795</v>
      </c>
      <c r="C17" s="97">
        <v>44256.7187037037</v>
      </c>
      <c r="D17" s="96" t="s">
        <v>2190</v>
      </c>
      <c r="E17" s="107">
        <v>496</v>
      </c>
      <c r="F17" s="96" t="str">
        <f>VLOOKUP(E17,VIP!$A$2:$O11647,2,0)</f>
        <v>DRBR496</v>
      </c>
      <c r="G17" s="96" t="str">
        <f>VLOOKUP(E17,'LISTADO ATM'!$A$2:$B$899,2,0)</f>
        <v xml:space="preserve">ATM Multicentro La Sirena Bonao </v>
      </c>
      <c r="H17" s="96" t="str">
        <f>VLOOKUP(E17,VIP!$A$2:$O16568,7,FALSE)</f>
        <v>Si</v>
      </c>
      <c r="I17" s="96" t="str">
        <f>VLOOKUP(E17,VIP!$A$2:$O8533,8,FALSE)</f>
        <v>Si</v>
      </c>
      <c r="J17" s="96" t="str">
        <f>VLOOKUP(E17,VIP!$A$2:$O8483,8,FALSE)</f>
        <v>Si</v>
      </c>
      <c r="K17" s="96" t="str">
        <f>VLOOKUP(E17,VIP!$A$2:$O12057,6,0)</f>
        <v>NO</v>
      </c>
      <c r="L17" s="98" t="s">
        <v>2228</v>
      </c>
      <c r="M17" s="99" t="s">
        <v>2469</v>
      </c>
      <c r="N17" s="100" t="s">
        <v>2476</v>
      </c>
      <c r="O17" s="96" t="s">
        <v>2497</v>
      </c>
      <c r="P17" s="101"/>
      <c r="Q17" s="99" t="s">
        <v>2228</v>
      </c>
    </row>
    <row r="18" spans="1:17" ht="18" x14ac:dyDescent="0.25">
      <c r="A18" s="96" t="str">
        <f>VLOOKUP(E18,'LISTADO ATM'!$A$2:$C$900,3,0)</f>
        <v>DISTRITO NACIONAL</v>
      </c>
      <c r="B18" s="114">
        <v>335807923</v>
      </c>
      <c r="C18" s="97">
        <v>44257.024444444447</v>
      </c>
      <c r="D18" s="96" t="s">
        <v>2472</v>
      </c>
      <c r="E18" s="107">
        <v>688</v>
      </c>
      <c r="F18" s="96" t="str">
        <f>VLOOKUP(E18,VIP!$A$2:$O11522,2,0)</f>
        <v>DRBR688</v>
      </c>
      <c r="G18" s="96" t="str">
        <f>VLOOKUP(E18,'LISTADO ATM'!$A$2:$B$899,2,0)</f>
        <v>ATM Innova Centro Ave. Kennedy</v>
      </c>
      <c r="H18" s="96" t="str">
        <f>VLOOKUP(E18,VIP!$A$2:$O16443,7,FALSE)</f>
        <v>Si</v>
      </c>
      <c r="I18" s="96" t="str">
        <f>VLOOKUP(E18,VIP!$A$2:$O8408,8,FALSE)</f>
        <v>Si</v>
      </c>
      <c r="J18" s="96" t="str">
        <f>VLOOKUP(E18,VIP!$A$2:$O8358,8,FALSE)</f>
        <v>Si</v>
      </c>
      <c r="K18" s="96" t="str">
        <f>VLOOKUP(E18,VIP!$A$2:$O11932,6,0)</f>
        <v>NO</v>
      </c>
      <c r="L18" s="98" t="s">
        <v>2462</v>
      </c>
      <c r="M18" s="99" t="s">
        <v>2469</v>
      </c>
      <c r="N18" s="100" t="s">
        <v>2476</v>
      </c>
      <c r="O18" s="96" t="s">
        <v>2477</v>
      </c>
      <c r="P18" s="101"/>
      <c r="Q18" s="99" t="s">
        <v>2462</v>
      </c>
    </row>
    <row r="19" spans="1:17" ht="18" x14ac:dyDescent="0.25">
      <c r="A19" s="96" t="str">
        <f>VLOOKUP(E19,'LISTADO ATM'!$A$2:$C$900,3,0)</f>
        <v>DISTRITO NACIONAL</v>
      </c>
      <c r="B19" s="114">
        <v>335807929</v>
      </c>
      <c r="C19" s="97">
        <v>44257.049224537041</v>
      </c>
      <c r="D19" s="96" t="s">
        <v>2472</v>
      </c>
      <c r="E19" s="107">
        <v>369</v>
      </c>
      <c r="F19" s="96" t="e">
        <f>VLOOKUP(E19,VIP!$A$2:$O11516,2,0)</f>
        <v>#N/A</v>
      </c>
      <c r="G19" s="96" t="str">
        <f>VLOOKUP(E19,'LISTADO ATM'!$A$2:$B$899,2,0)</f>
        <v>ATM Plaza Lama Aut. Duarte</v>
      </c>
      <c r="H19" s="96" t="e">
        <f>VLOOKUP(E19,VIP!$A$2:$O16437,7,FALSE)</f>
        <v>#N/A</v>
      </c>
      <c r="I19" s="96" t="e">
        <f>VLOOKUP(E19,VIP!$A$2:$O8402,8,FALSE)</f>
        <v>#N/A</v>
      </c>
      <c r="J19" s="96" t="e">
        <f>VLOOKUP(E19,VIP!$A$2:$O8352,8,FALSE)</f>
        <v>#N/A</v>
      </c>
      <c r="K19" s="96" t="e">
        <f>VLOOKUP(E19,VIP!$A$2:$O11926,6,0)</f>
        <v>#N/A</v>
      </c>
      <c r="L19" s="98" t="s">
        <v>2430</v>
      </c>
      <c r="M19" s="99" t="s">
        <v>2469</v>
      </c>
      <c r="N19" s="100" t="s">
        <v>2476</v>
      </c>
      <c r="O19" s="96" t="s">
        <v>2477</v>
      </c>
      <c r="P19" s="101"/>
      <c r="Q19" s="99" t="s">
        <v>2430</v>
      </c>
    </row>
    <row r="20" spans="1:17" ht="18" x14ac:dyDescent="0.25">
      <c r="A20" s="96" t="str">
        <f>VLOOKUP(E20,'LISTADO ATM'!$A$2:$C$900,3,0)</f>
        <v>DISTRITO NACIONAL</v>
      </c>
      <c r="B20" s="114">
        <v>335807935</v>
      </c>
      <c r="C20" s="97">
        <v>44257.068958333337</v>
      </c>
      <c r="D20" s="96" t="s">
        <v>2472</v>
      </c>
      <c r="E20" s="107">
        <v>671</v>
      </c>
      <c r="F20" s="96" t="str">
        <f>VLOOKUP(E20,VIP!$A$2:$O11510,2,0)</f>
        <v>DRBR671</v>
      </c>
      <c r="G20" s="96" t="str">
        <f>VLOOKUP(E20,'LISTADO ATM'!$A$2:$B$899,2,0)</f>
        <v>ATM Ayuntamiento Sto. Dgo. Norte</v>
      </c>
      <c r="H20" s="96" t="str">
        <f>VLOOKUP(E20,VIP!$A$2:$O16431,7,FALSE)</f>
        <v>Si</v>
      </c>
      <c r="I20" s="96" t="str">
        <f>VLOOKUP(E20,VIP!$A$2:$O8396,8,FALSE)</f>
        <v>Si</v>
      </c>
      <c r="J20" s="96" t="str">
        <f>VLOOKUP(E20,VIP!$A$2:$O8346,8,FALSE)</f>
        <v>Si</v>
      </c>
      <c r="K20" s="96" t="str">
        <f>VLOOKUP(E20,VIP!$A$2:$O11920,6,0)</f>
        <v>NO</v>
      </c>
      <c r="L20" s="98" t="s">
        <v>2430</v>
      </c>
      <c r="M20" s="99" t="s">
        <v>2469</v>
      </c>
      <c r="N20" s="100" t="s">
        <v>2476</v>
      </c>
      <c r="O20" s="96" t="s">
        <v>2477</v>
      </c>
      <c r="P20" s="101"/>
      <c r="Q20" s="99" t="s">
        <v>2430</v>
      </c>
    </row>
    <row r="21" spans="1:17" ht="18" x14ac:dyDescent="0.25">
      <c r="A21" s="96" t="str">
        <f>VLOOKUP(E21,'LISTADO ATM'!$A$2:$C$900,3,0)</f>
        <v>DISTRITO NACIONAL</v>
      </c>
      <c r="B21" s="114">
        <v>335807938</v>
      </c>
      <c r="C21" s="97">
        <v>44257.072465277779</v>
      </c>
      <c r="D21" s="96" t="s">
        <v>2472</v>
      </c>
      <c r="E21" s="107">
        <v>801</v>
      </c>
      <c r="F21" s="96" t="str">
        <f>VLOOKUP(E21,VIP!$A$2:$O11508,2,0)</f>
        <v>DRBR801</v>
      </c>
      <c r="G21" s="96" t="str">
        <f>VLOOKUP(E21,'LISTADO ATM'!$A$2:$B$899,2,0)</f>
        <v xml:space="preserve">ATM Galería 360 Food Court </v>
      </c>
      <c r="H21" s="96" t="str">
        <f>VLOOKUP(E21,VIP!$A$2:$O16429,7,FALSE)</f>
        <v>Si</v>
      </c>
      <c r="I21" s="96" t="str">
        <f>VLOOKUP(E21,VIP!$A$2:$O8394,8,FALSE)</f>
        <v>Si</v>
      </c>
      <c r="J21" s="96" t="str">
        <f>VLOOKUP(E21,VIP!$A$2:$O8344,8,FALSE)</f>
        <v>Si</v>
      </c>
      <c r="K21" s="96" t="str">
        <f>VLOOKUP(E21,VIP!$A$2:$O11918,6,0)</f>
        <v>SI</v>
      </c>
      <c r="L21" s="98" t="s">
        <v>2462</v>
      </c>
      <c r="M21" s="99" t="s">
        <v>2469</v>
      </c>
      <c r="N21" s="100" t="s">
        <v>2476</v>
      </c>
      <c r="O21" s="96" t="s">
        <v>2477</v>
      </c>
      <c r="P21" s="101"/>
      <c r="Q21" s="99" t="s">
        <v>2462</v>
      </c>
    </row>
    <row r="22" spans="1:17" ht="18" x14ac:dyDescent="0.25">
      <c r="A22" s="96" t="str">
        <f>VLOOKUP(E22,'LISTADO ATM'!$A$2:$C$900,3,0)</f>
        <v>DISTRITO NACIONAL</v>
      </c>
      <c r="B22" s="114">
        <v>335807940</v>
      </c>
      <c r="C22" s="97">
        <v>44257.081006944441</v>
      </c>
      <c r="D22" s="96" t="s">
        <v>2472</v>
      </c>
      <c r="E22" s="107">
        <v>570</v>
      </c>
      <c r="F22" s="96" t="str">
        <f>VLOOKUP(E22,VIP!$A$2:$O11506,2,0)</f>
        <v>DRBR478</v>
      </c>
      <c r="G22" s="96" t="str">
        <f>VLOOKUP(E22,'LISTADO ATM'!$A$2:$B$899,2,0)</f>
        <v xml:space="preserve">ATM S/M Liverpool Villa Mella </v>
      </c>
      <c r="H22" s="96" t="str">
        <f>VLOOKUP(E22,VIP!$A$2:$O16427,7,FALSE)</f>
        <v>Si</v>
      </c>
      <c r="I22" s="96" t="str">
        <f>VLOOKUP(E22,VIP!$A$2:$O8392,8,FALSE)</f>
        <v>Si</v>
      </c>
      <c r="J22" s="96" t="str">
        <f>VLOOKUP(E22,VIP!$A$2:$O8342,8,FALSE)</f>
        <v>Si</v>
      </c>
      <c r="K22" s="96" t="str">
        <f>VLOOKUP(E22,VIP!$A$2:$O11916,6,0)</f>
        <v>NO</v>
      </c>
      <c r="L22" s="98" t="s">
        <v>2462</v>
      </c>
      <c r="M22" s="99" t="s">
        <v>2469</v>
      </c>
      <c r="N22" s="100" t="s">
        <v>2476</v>
      </c>
      <c r="O22" s="96" t="s">
        <v>2477</v>
      </c>
      <c r="P22" s="101"/>
      <c r="Q22" s="99" t="s">
        <v>2462</v>
      </c>
    </row>
    <row r="23" spans="1:17" ht="18" x14ac:dyDescent="0.25">
      <c r="A23" s="96" t="str">
        <f>VLOOKUP(E23,'LISTADO ATM'!$A$2:$C$900,3,0)</f>
        <v>DISTRITO NACIONAL</v>
      </c>
      <c r="B23" s="114">
        <v>335807946</v>
      </c>
      <c r="C23" s="97">
        <v>44257.180555555555</v>
      </c>
      <c r="D23" s="96" t="s">
        <v>2472</v>
      </c>
      <c r="E23" s="107">
        <v>696</v>
      </c>
      <c r="F23" s="96" t="str">
        <f>VLOOKUP(E23,VIP!$A$2:$O11684,2,0)</f>
        <v>DRBR696</v>
      </c>
      <c r="G23" s="96" t="str">
        <f>VLOOKUP(E23,'LISTADO ATM'!$A$2:$B$899,2,0)</f>
        <v>ATM Olé Jacobo Majluta</v>
      </c>
      <c r="H23" s="96" t="str">
        <f>VLOOKUP(E23,VIP!$A$2:$O16605,7,FALSE)</f>
        <v>Si</v>
      </c>
      <c r="I23" s="96" t="str">
        <f>VLOOKUP(E23,VIP!$A$2:$O8570,8,FALSE)</f>
        <v>Si</v>
      </c>
      <c r="J23" s="96" t="str">
        <f>VLOOKUP(E23,VIP!$A$2:$O8520,8,FALSE)</f>
        <v>Si</v>
      </c>
      <c r="K23" s="96" t="str">
        <f>VLOOKUP(E23,VIP!$A$2:$O12094,6,0)</f>
        <v>NO</v>
      </c>
      <c r="L23" s="98" t="s">
        <v>2430</v>
      </c>
      <c r="M23" s="99" t="s">
        <v>2469</v>
      </c>
      <c r="N23" s="100" t="s">
        <v>2476</v>
      </c>
      <c r="O23" s="96" t="s">
        <v>2477</v>
      </c>
      <c r="P23" s="101"/>
      <c r="Q23" s="99" t="s">
        <v>2430</v>
      </c>
    </row>
    <row r="24" spans="1:17" ht="18" x14ac:dyDescent="0.25">
      <c r="A24" s="96" t="str">
        <f>VLOOKUP(E24,'LISTADO ATM'!$A$2:$C$900,3,0)</f>
        <v>ESTE</v>
      </c>
      <c r="B24" s="114">
        <v>335807961</v>
      </c>
      <c r="C24" s="97">
        <v>44257.317777777775</v>
      </c>
      <c r="D24" s="96" t="s">
        <v>2487</v>
      </c>
      <c r="E24" s="107">
        <v>651</v>
      </c>
      <c r="F24" s="96" t="str">
        <f>VLOOKUP(E24,VIP!$A$2:$O11693,2,0)</f>
        <v>DRBR651</v>
      </c>
      <c r="G24" s="96" t="str">
        <f>VLOOKUP(E24,'LISTADO ATM'!$A$2:$B$899,2,0)</f>
        <v>ATM Eco Petroleo Romana</v>
      </c>
      <c r="H24" s="96" t="str">
        <f>VLOOKUP(E24,VIP!$A$2:$O16614,7,FALSE)</f>
        <v>Si</v>
      </c>
      <c r="I24" s="96" t="str">
        <f>VLOOKUP(E24,VIP!$A$2:$O8579,8,FALSE)</f>
        <v>Si</v>
      </c>
      <c r="J24" s="96" t="str">
        <f>VLOOKUP(E24,VIP!$A$2:$O8529,8,FALSE)</f>
        <v>Si</v>
      </c>
      <c r="K24" s="96" t="str">
        <f>VLOOKUP(E24,VIP!$A$2:$O12103,6,0)</f>
        <v>NO</v>
      </c>
      <c r="L24" s="98" t="s">
        <v>2430</v>
      </c>
      <c r="M24" s="99" t="s">
        <v>2469</v>
      </c>
      <c r="N24" s="100" t="s">
        <v>2476</v>
      </c>
      <c r="O24" s="96" t="s">
        <v>2490</v>
      </c>
      <c r="P24" s="101"/>
      <c r="Q24" s="99" t="s">
        <v>2430</v>
      </c>
    </row>
    <row r="25" spans="1:17" ht="18" x14ac:dyDescent="0.25">
      <c r="A25" s="96" t="str">
        <f>VLOOKUP(E25,'LISTADO ATM'!$A$2:$C$900,3,0)</f>
        <v>DISTRITO NACIONAL</v>
      </c>
      <c r="B25" s="114">
        <v>335807969</v>
      </c>
      <c r="C25" s="97">
        <v>44257.320868055554</v>
      </c>
      <c r="D25" s="96" t="s">
        <v>2189</v>
      </c>
      <c r="E25" s="107">
        <v>955</v>
      </c>
      <c r="F25" s="96" t="str">
        <f>VLOOKUP(E25,VIP!$A$2:$O11691,2,0)</f>
        <v>DRBR955</v>
      </c>
      <c r="G25" s="96" t="str">
        <f>VLOOKUP(E25,'LISTADO ATM'!$A$2:$B$899,2,0)</f>
        <v xml:space="preserve">ATM Oficina Americana Independencia II </v>
      </c>
      <c r="H25" s="96" t="str">
        <f>VLOOKUP(E25,VIP!$A$2:$O16612,7,FALSE)</f>
        <v>Si</v>
      </c>
      <c r="I25" s="96" t="str">
        <f>VLOOKUP(E25,VIP!$A$2:$O8577,8,FALSE)</f>
        <v>Si</v>
      </c>
      <c r="J25" s="96" t="str">
        <f>VLOOKUP(E25,VIP!$A$2:$O8527,8,FALSE)</f>
        <v>Si</v>
      </c>
      <c r="K25" s="96" t="str">
        <f>VLOOKUP(E25,VIP!$A$2:$O12101,6,0)</f>
        <v>NO</v>
      </c>
      <c r="L25" s="98" t="s">
        <v>2228</v>
      </c>
      <c r="M25" s="99" t="s">
        <v>2469</v>
      </c>
      <c r="N25" s="100" t="s">
        <v>2476</v>
      </c>
      <c r="O25" s="96" t="s">
        <v>2478</v>
      </c>
      <c r="P25" s="101"/>
      <c r="Q25" s="99" t="s">
        <v>2228</v>
      </c>
    </row>
    <row r="26" spans="1:17" ht="18" x14ac:dyDescent="0.25">
      <c r="A26" s="96" t="str">
        <f>VLOOKUP(E26,'LISTADO ATM'!$A$2:$C$900,3,0)</f>
        <v>DISTRITO NACIONAL</v>
      </c>
      <c r="B26" s="114">
        <v>335808271</v>
      </c>
      <c r="C26" s="97">
        <v>44257.382280092592</v>
      </c>
      <c r="D26" s="96" t="s">
        <v>2472</v>
      </c>
      <c r="E26" s="107">
        <v>422</v>
      </c>
      <c r="F26" s="96" t="str">
        <f>VLOOKUP(E26,VIP!$A$2:$O11700,2,0)</f>
        <v>DRBR422</v>
      </c>
      <c r="G26" s="96" t="str">
        <f>VLOOKUP(E26,'LISTADO ATM'!$A$2:$B$899,2,0)</f>
        <v xml:space="preserve">ATM Olé Manoguayabo </v>
      </c>
      <c r="H26" s="96" t="str">
        <f>VLOOKUP(E26,VIP!$A$2:$O16621,7,FALSE)</f>
        <v>Si</v>
      </c>
      <c r="I26" s="96" t="str">
        <f>VLOOKUP(E26,VIP!$A$2:$O8586,8,FALSE)</f>
        <v>Si</v>
      </c>
      <c r="J26" s="96" t="str">
        <f>VLOOKUP(E26,VIP!$A$2:$O8536,8,FALSE)</f>
        <v>Si</v>
      </c>
      <c r="K26" s="96" t="str">
        <f>VLOOKUP(E26,VIP!$A$2:$O12110,6,0)</f>
        <v>NO</v>
      </c>
      <c r="L26" s="98" t="s">
        <v>2430</v>
      </c>
      <c r="M26" s="99" t="s">
        <v>2469</v>
      </c>
      <c r="N26" s="100" t="s">
        <v>2476</v>
      </c>
      <c r="O26" s="96" t="s">
        <v>2477</v>
      </c>
      <c r="P26" s="101"/>
      <c r="Q26" s="99" t="s">
        <v>2430</v>
      </c>
    </row>
    <row r="27" spans="1:17" ht="18" x14ac:dyDescent="0.25">
      <c r="A27" s="96" t="str">
        <f>VLOOKUP(E27,'LISTADO ATM'!$A$2:$C$900,3,0)</f>
        <v>NORTE</v>
      </c>
      <c r="B27" s="114">
        <v>335808315</v>
      </c>
      <c r="C27" s="97">
        <v>44257.39334490741</v>
      </c>
      <c r="D27" s="96" t="s">
        <v>2501</v>
      </c>
      <c r="E27" s="107">
        <v>463</v>
      </c>
      <c r="F27" s="96" t="str">
        <f>VLOOKUP(E27,VIP!$A$2:$O11699,2,0)</f>
        <v>DRBR463</v>
      </c>
      <c r="G27" s="96" t="str">
        <f>VLOOKUP(E27,'LISTADO ATM'!$A$2:$B$899,2,0)</f>
        <v xml:space="preserve">ATM La Sirena El Embrujo </v>
      </c>
      <c r="H27" s="96" t="str">
        <f>VLOOKUP(E27,VIP!$A$2:$O16620,7,FALSE)</f>
        <v>Si</v>
      </c>
      <c r="I27" s="96" t="str">
        <f>VLOOKUP(E27,VIP!$A$2:$O8585,8,FALSE)</f>
        <v>Si</v>
      </c>
      <c r="J27" s="96" t="str">
        <f>VLOOKUP(E27,VIP!$A$2:$O8535,8,FALSE)</f>
        <v>Si</v>
      </c>
      <c r="K27" s="96" t="str">
        <f>VLOOKUP(E27,VIP!$A$2:$O12109,6,0)</f>
        <v>NO</v>
      </c>
      <c r="L27" s="98" t="s">
        <v>2462</v>
      </c>
      <c r="M27" s="99" t="s">
        <v>2469</v>
      </c>
      <c r="N27" s="100" t="s">
        <v>2476</v>
      </c>
      <c r="O27" s="96" t="s">
        <v>2502</v>
      </c>
      <c r="P27" s="101"/>
      <c r="Q27" s="99" t="s">
        <v>2462</v>
      </c>
    </row>
    <row r="28" spans="1:17" ht="18" x14ac:dyDescent="0.25">
      <c r="A28" s="96" t="str">
        <f>VLOOKUP(E28,'LISTADO ATM'!$A$2:$C$900,3,0)</f>
        <v>NORTE</v>
      </c>
      <c r="B28" s="114">
        <v>335808345</v>
      </c>
      <c r="C28" s="97">
        <v>44257.399861111109</v>
      </c>
      <c r="D28" s="96" t="s">
        <v>2487</v>
      </c>
      <c r="E28" s="107">
        <v>283</v>
      </c>
      <c r="F28" s="96" t="str">
        <f>VLOOKUP(E28,VIP!$A$2:$O11695,2,0)</f>
        <v>DRBR283</v>
      </c>
      <c r="G28" s="96" t="str">
        <f>VLOOKUP(E28,'LISTADO ATM'!$A$2:$B$899,2,0)</f>
        <v xml:space="preserve">ATM Oficina Nibaje </v>
      </c>
      <c r="H28" s="96" t="str">
        <f>VLOOKUP(E28,VIP!$A$2:$O16616,7,FALSE)</f>
        <v>Si</v>
      </c>
      <c r="I28" s="96" t="str">
        <f>VLOOKUP(E28,VIP!$A$2:$O8581,8,FALSE)</f>
        <v>Si</v>
      </c>
      <c r="J28" s="96" t="str">
        <f>VLOOKUP(E28,VIP!$A$2:$O8531,8,FALSE)</f>
        <v>Si</v>
      </c>
      <c r="K28" s="96" t="str">
        <f>VLOOKUP(E28,VIP!$A$2:$O12105,6,0)</f>
        <v>NO</v>
      </c>
      <c r="L28" s="98" t="s">
        <v>2430</v>
      </c>
      <c r="M28" s="99" t="s">
        <v>2469</v>
      </c>
      <c r="N28" s="100" t="s">
        <v>2476</v>
      </c>
      <c r="O28" s="96" t="s">
        <v>2490</v>
      </c>
      <c r="P28" s="101"/>
      <c r="Q28" s="99" t="s">
        <v>2430</v>
      </c>
    </row>
    <row r="29" spans="1:17" ht="18" x14ac:dyDescent="0.25">
      <c r="A29" s="96" t="str">
        <f>VLOOKUP(E29,'LISTADO ATM'!$A$2:$C$900,3,0)</f>
        <v>DISTRITO NACIONAL</v>
      </c>
      <c r="B29" s="114">
        <v>335808364</v>
      </c>
      <c r="C29" s="97">
        <v>44257.403807870367</v>
      </c>
      <c r="D29" s="96" t="s">
        <v>2189</v>
      </c>
      <c r="E29" s="107">
        <v>113</v>
      </c>
      <c r="F29" s="96" t="str">
        <f>VLOOKUP(E29,VIP!$A$2:$O11693,2,0)</f>
        <v>DRBR113</v>
      </c>
      <c r="G29" s="96" t="str">
        <f>VLOOKUP(E29,'LISTADO ATM'!$A$2:$B$899,2,0)</f>
        <v xml:space="preserve">ATM Autoservicio Atalaya del Mar </v>
      </c>
      <c r="H29" s="96" t="str">
        <f>VLOOKUP(E29,VIP!$A$2:$O16614,7,FALSE)</f>
        <v>Si</v>
      </c>
      <c r="I29" s="96" t="str">
        <f>VLOOKUP(E29,VIP!$A$2:$O8579,8,FALSE)</f>
        <v>No</v>
      </c>
      <c r="J29" s="96" t="str">
        <f>VLOOKUP(E29,VIP!$A$2:$O8529,8,FALSE)</f>
        <v>No</v>
      </c>
      <c r="K29" s="96" t="str">
        <f>VLOOKUP(E29,VIP!$A$2:$O12103,6,0)</f>
        <v>NO</v>
      </c>
      <c r="L29" s="98" t="s">
        <v>2228</v>
      </c>
      <c r="M29" s="99" t="s">
        <v>2469</v>
      </c>
      <c r="N29" s="100" t="s">
        <v>2476</v>
      </c>
      <c r="O29" s="96" t="s">
        <v>2478</v>
      </c>
      <c r="P29" s="101"/>
      <c r="Q29" s="99" t="s">
        <v>2228</v>
      </c>
    </row>
    <row r="30" spans="1:17" ht="18" x14ac:dyDescent="0.25">
      <c r="A30" s="96" t="str">
        <f>VLOOKUP(E30,'LISTADO ATM'!$A$2:$C$900,3,0)</f>
        <v>DISTRITO NACIONAL</v>
      </c>
      <c r="B30" s="114">
        <v>335808379</v>
      </c>
      <c r="C30" s="97">
        <v>44257.408206018517</v>
      </c>
      <c r="D30" s="96" t="s">
        <v>2472</v>
      </c>
      <c r="E30" s="107">
        <v>212</v>
      </c>
      <c r="F30" s="96" t="str">
        <f>VLOOKUP(E30,VIP!$A$2:$O11689,2,0)</f>
        <v>DRBR212</v>
      </c>
      <c r="G30" s="96" t="str">
        <f>VLOOKUP(E30,'LISTADO ATM'!$A$2:$B$899,2,0)</f>
        <v>ATM Universidad Nacional Evangélica (Santo Domingo)</v>
      </c>
      <c r="H30" s="96" t="str">
        <f>VLOOKUP(E30,VIP!$A$2:$O16610,7,FALSE)</f>
        <v>Si</v>
      </c>
      <c r="I30" s="96" t="str">
        <f>VLOOKUP(E30,VIP!$A$2:$O8575,8,FALSE)</f>
        <v>No</v>
      </c>
      <c r="J30" s="96" t="str">
        <f>VLOOKUP(E30,VIP!$A$2:$O8525,8,FALSE)</f>
        <v>No</v>
      </c>
      <c r="K30" s="96" t="str">
        <f>VLOOKUP(E30,VIP!$A$2:$O12099,6,0)</f>
        <v>NO</v>
      </c>
      <c r="L30" s="98" t="s">
        <v>2430</v>
      </c>
      <c r="M30" s="99" t="s">
        <v>2469</v>
      </c>
      <c r="N30" s="100" t="s">
        <v>2476</v>
      </c>
      <c r="O30" s="96" t="s">
        <v>2477</v>
      </c>
      <c r="P30" s="101"/>
      <c r="Q30" s="99" t="s">
        <v>2430</v>
      </c>
    </row>
    <row r="31" spans="1:17" ht="18" x14ac:dyDescent="0.25">
      <c r="A31" s="96" t="str">
        <f>VLOOKUP(E31,'LISTADO ATM'!$A$2:$C$900,3,0)</f>
        <v>DISTRITO NACIONAL</v>
      </c>
      <c r="B31" s="114">
        <v>335808650</v>
      </c>
      <c r="C31" s="97">
        <v>44257.46770833333</v>
      </c>
      <c r="D31" s="96" t="s">
        <v>2189</v>
      </c>
      <c r="E31" s="107">
        <v>494</v>
      </c>
      <c r="F31" s="96" t="str">
        <f>VLOOKUP(E31,VIP!$A$2:$O11503,2,0)</f>
        <v>DRBR494</v>
      </c>
      <c r="G31" s="96" t="str">
        <f>VLOOKUP(E31,'LISTADO ATM'!$A$2:$B$899,2,0)</f>
        <v xml:space="preserve">ATM Oficina Blue Mall </v>
      </c>
      <c r="H31" s="96" t="str">
        <f>VLOOKUP(E31,VIP!$A$2:$O16424,7,FALSE)</f>
        <v>Si</v>
      </c>
      <c r="I31" s="96" t="str">
        <f>VLOOKUP(E31,VIP!$A$2:$O8389,8,FALSE)</f>
        <v>Si</v>
      </c>
      <c r="J31" s="96" t="str">
        <f>VLOOKUP(E31,VIP!$A$2:$O8339,8,FALSE)</f>
        <v>Si</v>
      </c>
      <c r="K31" s="96" t="str">
        <f>VLOOKUP(E31,VIP!$A$2:$O11913,6,0)</f>
        <v>SI</v>
      </c>
      <c r="L31" s="98" t="s">
        <v>2507</v>
      </c>
      <c r="M31" s="99" t="s">
        <v>2469</v>
      </c>
      <c r="N31" s="100" t="s">
        <v>2476</v>
      </c>
      <c r="O31" s="96" t="s">
        <v>2478</v>
      </c>
      <c r="P31" s="101"/>
      <c r="Q31" s="99" t="s">
        <v>2507</v>
      </c>
    </row>
    <row r="32" spans="1:17" ht="18" x14ac:dyDescent="0.25">
      <c r="A32" s="96" t="str">
        <f>VLOOKUP(E32,'LISTADO ATM'!$A$2:$C$900,3,0)</f>
        <v>DISTRITO NACIONAL</v>
      </c>
      <c r="B32" s="114">
        <v>335808851</v>
      </c>
      <c r="C32" s="97">
        <v>44257.533738425926</v>
      </c>
      <c r="D32" s="96" t="s">
        <v>2189</v>
      </c>
      <c r="E32" s="107">
        <v>461</v>
      </c>
      <c r="F32" s="96" t="str">
        <f>VLOOKUP(E32,VIP!$A$2:$O11509,2,0)</f>
        <v>DRBR461</v>
      </c>
      <c r="G32" s="96" t="str">
        <f>VLOOKUP(E32,'LISTADO ATM'!$A$2:$B$899,2,0)</f>
        <v xml:space="preserve">ATM Autobanco Sarasota I </v>
      </c>
      <c r="H32" s="96" t="str">
        <f>VLOOKUP(E32,VIP!$A$2:$O16430,7,FALSE)</f>
        <v>Si</v>
      </c>
      <c r="I32" s="96" t="str">
        <f>VLOOKUP(E32,VIP!$A$2:$O8395,8,FALSE)</f>
        <v>Si</v>
      </c>
      <c r="J32" s="96" t="str">
        <f>VLOOKUP(E32,VIP!$A$2:$O8345,8,FALSE)</f>
        <v>Si</v>
      </c>
      <c r="K32" s="96" t="str">
        <f>VLOOKUP(E32,VIP!$A$2:$O11919,6,0)</f>
        <v>SI</v>
      </c>
      <c r="L32" s="98" t="s">
        <v>2496</v>
      </c>
      <c r="M32" s="99" t="s">
        <v>2469</v>
      </c>
      <c r="N32" s="100" t="s">
        <v>2476</v>
      </c>
      <c r="O32" s="96" t="s">
        <v>2478</v>
      </c>
      <c r="P32" s="101"/>
      <c r="Q32" s="99" t="s">
        <v>2496</v>
      </c>
    </row>
    <row r="33" spans="1:17" ht="18" x14ac:dyDescent="0.25">
      <c r="A33" s="96" t="str">
        <f>VLOOKUP(E33,'LISTADO ATM'!$A$2:$C$900,3,0)</f>
        <v>DISTRITO NACIONAL</v>
      </c>
      <c r="B33" s="114">
        <v>335808861</v>
      </c>
      <c r="C33" s="97">
        <v>44257.537245370368</v>
      </c>
      <c r="D33" s="96" t="s">
        <v>2487</v>
      </c>
      <c r="E33" s="107">
        <v>24</v>
      </c>
      <c r="F33" s="96" t="str">
        <f>VLOOKUP(E33,VIP!$A$2:$O11512,2,0)</f>
        <v>DRBR024</v>
      </c>
      <c r="G33" s="96" t="str">
        <f>VLOOKUP(E33,'LISTADO ATM'!$A$2:$B$899,2,0)</f>
        <v xml:space="preserve">ATM Oficina Eusebio Manzueta </v>
      </c>
      <c r="H33" s="96" t="str">
        <f>VLOOKUP(E33,VIP!$A$2:$O16433,7,FALSE)</f>
        <v>No</v>
      </c>
      <c r="I33" s="96" t="str">
        <f>VLOOKUP(E33,VIP!$A$2:$O8398,8,FALSE)</f>
        <v>No</v>
      </c>
      <c r="J33" s="96" t="str">
        <f>VLOOKUP(E33,VIP!$A$2:$O8348,8,FALSE)</f>
        <v>No</v>
      </c>
      <c r="K33" s="96" t="str">
        <f>VLOOKUP(E33,VIP!$A$2:$O11922,6,0)</f>
        <v>NO</v>
      </c>
      <c r="L33" s="98" t="s">
        <v>2430</v>
      </c>
      <c r="M33" s="99" t="s">
        <v>2469</v>
      </c>
      <c r="N33" s="100" t="s">
        <v>2476</v>
      </c>
      <c r="O33" s="96" t="s">
        <v>2490</v>
      </c>
      <c r="P33" s="101"/>
      <c r="Q33" s="99" t="s">
        <v>2430</v>
      </c>
    </row>
    <row r="34" spans="1:17" ht="18" x14ac:dyDescent="0.25">
      <c r="A34" s="96" t="str">
        <f>VLOOKUP(E34,'LISTADO ATM'!$A$2:$C$900,3,0)</f>
        <v>DISTRITO NACIONAL</v>
      </c>
      <c r="B34" s="114">
        <v>335808885</v>
      </c>
      <c r="C34" s="97">
        <v>44257.555451388886</v>
      </c>
      <c r="D34" s="96" t="s">
        <v>2472</v>
      </c>
      <c r="E34" s="107">
        <v>494</v>
      </c>
      <c r="F34" s="96" t="str">
        <f>VLOOKUP(E34,VIP!$A$2:$O11514,2,0)</f>
        <v>DRBR494</v>
      </c>
      <c r="G34" s="96" t="str">
        <f>VLOOKUP(E34,'LISTADO ATM'!$A$2:$B$899,2,0)</f>
        <v xml:space="preserve">ATM Oficina Blue Mall </v>
      </c>
      <c r="H34" s="96" t="str">
        <f>VLOOKUP(E34,VIP!$A$2:$O16435,7,FALSE)</f>
        <v>Si</v>
      </c>
      <c r="I34" s="96" t="str">
        <f>VLOOKUP(E34,VIP!$A$2:$O8400,8,FALSE)</f>
        <v>Si</v>
      </c>
      <c r="J34" s="96" t="str">
        <f>VLOOKUP(E34,VIP!$A$2:$O8350,8,FALSE)</f>
        <v>Si</v>
      </c>
      <c r="K34" s="96" t="str">
        <f>VLOOKUP(E34,VIP!$A$2:$O11924,6,0)</f>
        <v>SI</v>
      </c>
      <c r="L34" s="98" t="s">
        <v>2430</v>
      </c>
      <c r="M34" s="99" t="s">
        <v>2469</v>
      </c>
      <c r="N34" s="100" t="s">
        <v>2476</v>
      </c>
      <c r="O34" s="96" t="s">
        <v>2477</v>
      </c>
      <c r="P34" s="101"/>
      <c r="Q34" s="99" t="s">
        <v>2430</v>
      </c>
    </row>
    <row r="35" spans="1:17" ht="18" x14ac:dyDescent="0.25">
      <c r="A35" s="96" t="str">
        <f>VLOOKUP(E35,'LISTADO ATM'!$A$2:$C$900,3,0)</f>
        <v>DISTRITO NACIONAL</v>
      </c>
      <c r="B35" s="114">
        <v>335808894</v>
      </c>
      <c r="C35" s="97">
        <v>44257.560763888891</v>
      </c>
      <c r="D35" s="96" t="s">
        <v>2472</v>
      </c>
      <c r="E35" s="107">
        <v>629</v>
      </c>
      <c r="F35" s="96" t="str">
        <f>VLOOKUP(E35,VIP!$A$2:$O11517,2,0)</f>
        <v>DRBR24M</v>
      </c>
      <c r="G35" s="96" t="str">
        <f>VLOOKUP(E35,'LISTADO ATM'!$A$2:$B$899,2,0)</f>
        <v xml:space="preserve">ATM Oficina Americana Independencia I </v>
      </c>
      <c r="H35" s="96" t="str">
        <f>VLOOKUP(E35,VIP!$A$2:$O16438,7,FALSE)</f>
        <v>Si</v>
      </c>
      <c r="I35" s="96" t="str">
        <f>VLOOKUP(E35,VIP!$A$2:$O8403,8,FALSE)</f>
        <v>Si</v>
      </c>
      <c r="J35" s="96" t="str">
        <f>VLOOKUP(E35,VIP!$A$2:$O8353,8,FALSE)</f>
        <v>Si</v>
      </c>
      <c r="K35" s="96" t="str">
        <f>VLOOKUP(E35,VIP!$A$2:$O11927,6,0)</f>
        <v>SI</v>
      </c>
      <c r="L35" s="98" t="s">
        <v>2430</v>
      </c>
      <c r="M35" s="99" t="s">
        <v>2469</v>
      </c>
      <c r="N35" s="100" t="s">
        <v>2476</v>
      </c>
      <c r="O35" s="96" t="s">
        <v>2477</v>
      </c>
      <c r="P35" s="101"/>
      <c r="Q35" s="99" t="s">
        <v>2430</v>
      </c>
    </row>
    <row r="36" spans="1:17" ht="18" x14ac:dyDescent="0.25">
      <c r="A36" s="96" t="str">
        <f>VLOOKUP(E36,'LISTADO ATM'!$A$2:$C$900,3,0)</f>
        <v>DISTRITO NACIONAL</v>
      </c>
      <c r="B36" s="114">
        <v>335808901</v>
      </c>
      <c r="C36" s="97">
        <v>44257.562071759261</v>
      </c>
      <c r="D36" s="96" t="s">
        <v>2472</v>
      </c>
      <c r="E36" s="107">
        <v>887</v>
      </c>
      <c r="F36" s="96" t="str">
        <f>VLOOKUP(E36,VIP!$A$2:$O11518,2,0)</f>
        <v>DRBR887</v>
      </c>
      <c r="G36" s="96" t="str">
        <f>VLOOKUP(E36,'LISTADO ATM'!$A$2:$B$899,2,0)</f>
        <v>ATM S/M Bravo Los Proceres</v>
      </c>
      <c r="H36" s="96" t="str">
        <f>VLOOKUP(E36,VIP!$A$2:$O16439,7,FALSE)</f>
        <v>Si</v>
      </c>
      <c r="I36" s="96" t="str">
        <f>VLOOKUP(E36,VIP!$A$2:$O8404,8,FALSE)</f>
        <v>Si</v>
      </c>
      <c r="J36" s="96" t="str">
        <f>VLOOKUP(E36,VIP!$A$2:$O8354,8,FALSE)</f>
        <v>Si</v>
      </c>
      <c r="K36" s="96" t="str">
        <f>VLOOKUP(E36,VIP!$A$2:$O11928,6,0)</f>
        <v>NO</v>
      </c>
      <c r="L36" s="98" t="s">
        <v>2430</v>
      </c>
      <c r="M36" s="99" t="s">
        <v>2469</v>
      </c>
      <c r="N36" s="100" t="s">
        <v>2476</v>
      </c>
      <c r="O36" s="96" t="s">
        <v>2477</v>
      </c>
      <c r="P36" s="101"/>
      <c r="Q36" s="99" t="s">
        <v>2430</v>
      </c>
    </row>
    <row r="37" spans="1:17" ht="18" x14ac:dyDescent="0.25">
      <c r="A37" s="96" t="str">
        <f>VLOOKUP(E37,'LISTADO ATM'!$A$2:$C$900,3,0)</f>
        <v>NORTE</v>
      </c>
      <c r="B37" s="114">
        <v>335808904</v>
      </c>
      <c r="C37" s="97">
        <v>44257.563032407408</v>
      </c>
      <c r="D37" s="96" t="s">
        <v>2487</v>
      </c>
      <c r="E37" s="107">
        <v>749</v>
      </c>
      <c r="F37" s="96" t="str">
        <f>VLOOKUP(E37,VIP!$A$2:$O11519,2,0)</f>
        <v>DRBR251</v>
      </c>
      <c r="G37" s="96" t="str">
        <f>VLOOKUP(E37,'LISTADO ATM'!$A$2:$B$899,2,0)</f>
        <v xml:space="preserve">ATM Oficina Yaque </v>
      </c>
      <c r="H37" s="96" t="str">
        <f>VLOOKUP(E37,VIP!$A$2:$O16440,7,FALSE)</f>
        <v>Si</v>
      </c>
      <c r="I37" s="96" t="str">
        <f>VLOOKUP(E37,VIP!$A$2:$O8405,8,FALSE)</f>
        <v>Si</v>
      </c>
      <c r="J37" s="96" t="str">
        <f>VLOOKUP(E37,VIP!$A$2:$O8355,8,FALSE)</f>
        <v>Si</v>
      </c>
      <c r="K37" s="96" t="str">
        <f>VLOOKUP(E37,VIP!$A$2:$O11929,6,0)</f>
        <v>NO</v>
      </c>
      <c r="L37" s="98" t="s">
        <v>2462</v>
      </c>
      <c r="M37" s="99" t="s">
        <v>2469</v>
      </c>
      <c r="N37" s="100" t="s">
        <v>2476</v>
      </c>
      <c r="O37" s="96" t="s">
        <v>2490</v>
      </c>
      <c r="P37" s="101"/>
      <c r="Q37" s="99" t="s">
        <v>2462</v>
      </c>
    </row>
    <row r="38" spans="1:17" ht="18" x14ac:dyDescent="0.25">
      <c r="A38" s="96" t="str">
        <f>VLOOKUP(E38,'LISTADO ATM'!$A$2:$C$900,3,0)</f>
        <v>DISTRITO NACIONAL</v>
      </c>
      <c r="B38" s="114">
        <v>335808918</v>
      </c>
      <c r="C38" s="97">
        <v>44257.574618055558</v>
      </c>
      <c r="D38" s="96" t="s">
        <v>2189</v>
      </c>
      <c r="E38" s="107">
        <v>240</v>
      </c>
      <c r="F38" s="96" t="str">
        <f>VLOOKUP(E38,VIP!$A$2:$O11521,2,0)</f>
        <v>DRBR24D</v>
      </c>
      <c r="G38" s="96" t="str">
        <f>VLOOKUP(E38,'LISTADO ATM'!$A$2:$B$899,2,0)</f>
        <v xml:space="preserve">ATM Oficina Carrefour I </v>
      </c>
      <c r="H38" s="96" t="str">
        <f>VLOOKUP(E38,VIP!$A$2:$O16442,7,FALSE)</f>
        <v>Si</v>
      </c>
      <c r="I38" s="96" t="str">
        <f>VLOOKUP(E38,VIP!$A$2:$O8407,8,FALSE)</f>
        <v>Si</v>
      </c>
      <c r="J38" s="96" t="str">
        <f>VLOOKUP(E38,VIP!$A$2:$O8357,8,FALSE)</f>
        <v>Si</v>
      </c>
      <c r="K38" s="96" t="str">
        <f>VLOOKUP(E38,VIP!$A$2:$O11931,6,0)</f>
        <v>SI</v>
      </c>
      <c r="L38" s="98" t="s">
        <v>2228</v>
      </c>
      <c r="M38" s="99" t="s">
        <v>2469</v>
      </c>
      <c r="N38" s="100" t="s">
        <v>2476</v>
      </c>
      <c r="O38" s="96" t="s">
        <v>2478</v>
      </c>
      <c r="P38" s="101"/>
      <c r="Q38" s="99" t="s">
        <v>2228</v>
      </c>
    </row>
    <row r="39" spans="1:17" ht="18" x14ac:dyDescent="0.25">
      <c r="A39" s="96" t="str">
        <f>VLOOKUP(E39,'LISTADO ATM'!$A$2:$C$900,3,0)</f>
        <v>NORTE</v>
      </c>
      <c r="B39" s="114">
        <v>335808922</v>
      </c>
      <c r="C39" s="97">
        <v>44257.576909722222</v>
      </c>
      <c r="D39" s="96" t="s">
        <v>2190</v>
      </c>
      <c r="E39" s="107">
        <v>257</v>
      </c>
      <c r="F39" s="96" t="str">
        <f>VLOOKUP(E39,VIP!$A$2:$O11523,2,0)</f>
        <v>DRBR257</v>
      </c>
      <c r="G39" s="96" t="str">
        <f>VLOOKUP(E39,'LISTADO ATM'!$A$2:$B$899,2,0)</f>
        <v xml:space="preserve">ATM S/M Pola (Santiago) </v>
      </c>
      <c r="H39" s="96" t="str">
        <f>VLOOKUP(E39,VIP!$A$2:$O16444,7,FALSE)</f>
        <v>Si</v>
      </c>
      <c r="I39" s="96" t="str">
        <f>VLOOKUP(E39,VIP!$A$2:$O8409,8,FALSE)</f>
        <v>Si</v>
      </c>
      <c r="J39" s="96" t="str">
        <f>VLOOKUP(E39,VIP!$A$2:$O8359,8,FALSE)</f>
        <v>Si</v>
      </c>
      <c r="K39" s="96" t="str">
        <f>VLOOKUP(E39,VIP!$A$2:$O11933,6,0)</f>
        <v>NO</v>
      </c>
      <c r="L39" s="98" t="s">
        <v>2228</v>
      </c>
      <c r="M39" s="99" t="s">
        <v>2469</v>
      </c>
      <c r="N39" s="100" t="s">
        <v>2476</v>
      </c>
      <c r="O39" s="96" t="s">
        <v>2497</v>
      </c>
      <c r="P39" s="101"/>
      <c r="Q39" s="99" t="s">
        <v>2228</v>
      </c>
    </row>
    <row r="40" spans="1:17" ht="18" x14ac:dyDescent="0.25">
      <c r="A40" s="96" t="str">
        <f>VLOOKUP(E40,'LISTADO ATM'!$A$2:$C$900,3,0)</f>
        <v>DISTRITO NACIONAL</v>
      </c>
      <c r="B40" s="114">
        <v>335808923</v>
      </c>
      <c r="C40" s="97">
        <v>44257.577361111114</v>
      </c>
      <c r="D40" s="96" t="s">
        <v>2189</v>
      </c>
      <c r="E40" s="107">
        <v>264</v>
      </c>
      <c r="F40" s="96" t="str">
        <f>VLOOKUP(E40,VIP!$A$2:$O11524,2,0)</f>
        <v>DRBR264</v>
      </c>
      <c r="G40" s="96" t="str">
        <f>VLOOKUP(E40,'LISTADO ATM'!$A$2:$B$899,2,0)</f>
        <v xml:space="preserve">ATM S/M Nacional Independencia </v>
      </c>
      <c r="H40" s="96" t="str">
        <f>VLOOKUP(E40,VIP!$A$2:$O16445,7,FALSE)</f>
        <v>Si</v>
      </c>
      <c r="I40" s="96" t="str">
        <f>VLOOKUP(E40,VIP!$A$2:$O8410,8,FALSE)</f>
        <v>Si</v>
      </c>
      <c r="J40" s="96" t="str">
        <f>VLOOKUP(E40,VIP!$A$2:$O8360,8,FALSE)</f>
        <v>Si</v>
      </c>
      <c r="K40" s="96" t="str">
        <f>VLOOKUP(E40,VIP!$A$2:$O11934,6,0)</f>
        <v>SI</v>
      </c>
      <c r="L40" s="98" t="s">
        <v>2228</v>
      </c>
      <c r="M40" s="99" t="s">
        <v>2469</v>
      </c>
      <c r="N40" s="100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4">
        <v>335808925</v>
      </c>
      <c r="C41" s="97">
        <v>44257.5780787037</v>
      </c>
      <c r="D41" s="96" t="s">
        <v>2189</v>
      </c>
      <c r="E41" s="107">
        <v>680</v>
      </c>
      <c r="F41" s="96" t="str">
        <f>VLOOKUP(E41,VIP!$A$2:$O11525,2,0)</f>
        <v>DRBR680</v>
      </c>
      <c r="G41" s="96" t="str">
        <f>VLOOKUP(E41,'LISTADO ATM'!$A$2:$B$899,2,0)</f>
        <v>ATM Hotel Royalton</v>
      </c>
      <c r="H41" s="96" t="str">
        <f>VLOOKUP(E41,VIP!$A$2:$O16446,7,FALSE)</f>
        <v>NO</v>
      </c>
      <c r="I41" s="96" t="str">
        <f>VLOOKUP(E41,VIP!$A$2:$O8411,8,FALSE)</f>
        <v>NO</v>
      </c>
      <c r="J41" s="96" t="str">
        <f>VLOOKUP(E41,VIP!$A$2:$O8361,8,FALSE)</f>
        <v>NO</v>
      </c>
      <c r="K41" s="96" t="str">
        <f>VLOOKUP(E41,VIP!$A$2:$O11935,6,0)</f>
        <v>NO</v>
      </c>
      <c r="L41" s="98" t="s">
        <v>2228</v>
      </c>
      <c r="M41" s="99" t="s">
        <v>2469</v>
      </c>
      <c r="N41" s="100" t="s">
        <v>2476</v>
      </c>
      <c r="O41" s="96" t="s">
        <v>2478</v>
      </c>
      <c r="P41" s="101"/>
      <c r="Q41" s="99" t="s">
        <v>2228</v>
      </c>
    </row>
    <row r="42" spans="1:17" ht="18" x14ac:dyDescent="0.25">
      <c r="A42" s="96" t="str">
        <f>VLOOKUP(E42,'LISTADO ATM'!$A$2:$C$900,3,0)</f>
        <v>DISTRITO NACIONAL</v>
      </c>
      <c r="B42" s="114">
        <v>335808957</v>
      </c>
      <c r="C42" s="97">
        <v>44257.594837962963</v>
      </c>
      <c r="D42" s="96" t="s">
        <v>2487</v>
      </c>
      <c r="E42" s="107">
        <v>623</v>
      </c>
      <c r="F42" s="96" t="str">
        <f>VLOOKUP(E42,VIP!$A$2:$O11526,2,0)</f>
        <v>DRBR623</v>
      </c>
      <c r="G42" s="96" t="str">
        <f>VLOOKUP(E42,'LISTADO ATM'!$A$2:$B$899,2,0)</f>
        <v xml:space="preserve">ATM Operaciones Especiales (Manoguayabo) </v>
      </c>
      <c r="H42" s="96" t="str">
        <f>VLOOKUP(E42,VIP!$A$2:$O16447,7,FALSE)</f>
        <v>Si</v>
      </c>
      <c r="I42" s="96" t="str">
        <f>VLOOKUP(E42,VIP!$A$2:$O8412,8,FALSE)</f>
        <v>Si</v>
      </c>
      <c r="J42" s="96" t="str">
        <f>VLOOKUP(E42,VIP!$A$2:$O8362,8,FALSE)</f>
        <v>Si</v>
      </c>
      <c r="K42" s="96" t="str">
        <f>VLOOKUP(E42,VIP!$A$2:$O11936,6,0)</f>
        <v>No</v>
      </c>
      <c r="L42" s="98" t="s">
        <v>2440</v>
      </c>
      <c r="M42" s="99" t="s">
        <v>2469</v>
      </c>
      <c r="N42" s="100" t="s">
        <v>2476</v>
      </c>
      <c r="O42" s="96" t="s">
        <v>2506</v>
      </c>
      <c r="P42" s="101"/>
      <c r="Q42" s="99" t="s">
        <v>2440</v>
      </c>
    </row>
    <row r="43" spans="1:17" ht="18" x14ac:dyDescent="0.25">
      <c r="A43" s="96" t="str">
        <f>VLOOKUP(E43,'LISTADO ATM'!$A$2:$C$900,3,0)</f>
        <v>DISTRITO NACIONAL</v>
      </c>
      <c r="B43" s="114">
        <v>335808988</v>
      </c>
      <c r="C43" s="97">
        <v>44257.602002314816</v>
      </c>
      <c r="D43" s="96" t="s">
        <v>2189</v>
      </c>
      <c r="E43" s="107">
        <v>734</v>
      </c>
      <c r="F43" s="96" t="str">
        <f>VLOOKUP(E43,VIP!$A$2:$O11527,2,0)</f>
        <v>DRBR178</v>
      </c>
      <c r="G43" s="96" t="str">
        <f>VLOOKUP(E43,'LISTADO ATM'!$A$2:$B$899,2,0)</f>
        <v xml:space="preserve">ATM Oficina Independencia I </v>
      </c>
      <c r="H43" s="96" t="str">
        <f>VLOOKUP(E43,VIP!$A$2:$O16448,7,FALSE)</f>
        <v>Si</v>
      </c>
      <c r="I43" s="96" t="str">
        <f>VLOOKUP(E43,VIP!$A$2:$O8413,8,FALSE)</f>
        <v>Si</v>
      </c>
      <c r="J43" s="96" t="str">
        <f>VLOOKUP(E43,VIP!$A$2:$O8363,8,FALSE)</f>
        <v>Si</v>
      </c>
      <c r="K43" s="96" t="str">
        <f>VLOOKUP(E43,VIP!$A$2:$O11937,6,0)</f>
        <v>SI</v>
      </c>
      <c r="L43" s="98" t="s">
        <v>2228</v>
      </c>
      <c r="M43" s="99" t="s">
        <v>2469</v>
      </c>
      <c r="N43" s="100" t="s">
        <v>2476</v>
      </c>
      <c r="O43" s="96" t="s">
        <v>2478</v>
      </c>
      <c r="P43" s="101"/>
      <c r="Q43" s="99" t="s">
        <v>2228</v>
      </c>
    </row>
    <row r="44" spans="1:17" ht="18" x14ac:dyDescent="0.25">
      <c r="A44" s="96" t="str">
        <f>VLOOKUP(E44,'LISTADO ATM'!$A$2:$C$900,3,0)</f>
        <v>DISTRITO NACIONAL</v>
      </c>
      <c r="B44" s="114">
        <v>335809035</v>
      </c>
      <c r="C44" s="97">
        <v>44257.611134259256</v>
      </c>
      <c r="D44" s="96" t="s">
        <v>2189</v>
      </c>
      <c r="E44" s="107">
        <v>360</v>
      </c>
      <c r="F44" s="96" t="str">
        <f>VLOOKUP(E44,VIP!$A$2:$O11531,2,0)</f>
        <v>DRBR360</v>
      </c>
      <c r="G44" s="96" t="str">
        <f>VLOOKUP(E44,'LISTADO ATM'!$A$2:$B$899,2,0)</f>
        <v>ATM UNP Multicentro la Sirena Aut. Duarte</v>
      </c>
      <c r="H44" s="96" t="str">
        <f>VLOOKUP(E44,VIP!$A$2:$O16452,7,FALSE)</f>
        <v>N/A</v>
      </c>
      <c r="I44" s="96" t="str">
        <f>VLOOKUP(E44,VIP!$A$2:$O8417,8,FALSE)</f>
        <v>N/A</v>
      </c>
      <c r="J44" s="96" t="str">
        <f>VLOOKUP(E44,VIP!$A$2:$O8367,8,FALSE)</f>
        <v>N/A</v>
      </c>
      <c r="K44" s="96" t="str">
        <f>VLOOKUP(E44,VIP!$A$2:$O11941,6,0)</f>
        <v>N/A</v>
      </c>
      <c r="L44" s="98" t="s">
        <v>2228</v>
      </c>
      <c r="M44" s="99" t="s">
        <v>2469</v>
      </c>
      <c r="N44" s="100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4">
        <v>335809043</v>
      </c>
      <c r="C45" s="97">
        <v>44257.613749999997</v>
      </c>
      <c r="D45" s="96" t="s">
        <v>2189</v>
      </c>
      <c r="E45" s="107">
        <v>149</v>
      </c>
      <c r="F45" s="96" t="str">
        <f>VLOOKUP(E45,VIP!$A$2:$O11532,2,0)</f>
        <v>DRBR149</v>
      </c>
      <c r="G45" s="96" t="str">
        <f>VLOOKUP(E45,'LISTADO ATM'!$A$2:$B$899,2,0)</f>
        <v>ATM Estación Metro Concepción</v>
      </c>
      <c r="H45" s="96" t="str">
        <f>VLOOKUP(E45,VIP!$A$2:$O16453,7,FALSE)</f>
        <v>N/A</v>
      </c>
      <c r="I45" s="96" t="str">
        <f>VLOOKUP(E45,VIP!$A$2:$O8418,8,FALSE)</f>
        <v>N/A</v>
      </c>
      <c r="J45" s="96" t="str">
        <f>VLOOKUP(E45,VIP!$A$2:$O8368,8,FALSE)</f>
        <v>N/A</v>
      </c>
      <c r="K45" s="96" t="str">
        <f>VLOOKUP(E45,VIP!$A$2:$O11942,6,0)</f>
        <v>N/A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ht="18" x14ac:dyDescent="0.25">
      <c r="A46" s="96" t="str">
        <f>VLOOKUP(E46,'LISTADO ATM'!$A$2:$C$900,3,0)</f>
        <v>DISTRITO NACIONAL</v>
      </c>
      <c r="B46" s="114">
        <v>335809058</v>
      </c>
      <c r="C46" s="97">
        <v>44257.616550925923</v>
      </c>
      <c r="D46" s="96" t="s">
        <v>2189</v>
      </c>
      <c r="E46" s="107">
        <v>35</v>
      </c>
      <c r="F46" s="96" t="str">
        <f>VLOOKUP(E46,VIP!$A$2:$O11533,2,0)</f>
        <v>DRBR035</v>
      </c>
      <c r="G46" s="96" t="str">
        <f>VLOOKUP(E46,'LISTADO ATM'!$A$2:$B$899,2,0)</f>
        <v xml:space="preserve">ATM Dirección General de Aduanas I </v>
      </c>
      <c r="H46" s="96" t="str">
        <f>VLOOKUP(E46,VIP!$A$2:$O16454,7,FALSE)</f>
        <v>Si</v>
      </c>
      <c r="I46" s="96" t="str">
        <f>VLOOKUP(E46,VIP!$A$2:$O8419,8,FALSE)</f>
        <v>Si</v>
      </c>
      <c r="J46" s="96" t="str">
        <f>VLOOKUP(E46,VIP!$A$2:$O8369,8,FALSE)</f>
        <v>Si</v>
      </c>
      <c r="K46" s="96" t="str">
        <f>VLOOKUP(E46,VIP!$A$2:$O11943,6,0)</f>
        <v>NO</v>
      </c>
      <c r="L46" s="98" t="s">
        <v>2228</v>
      </c>
      <c r="M46" s="99" t="s">
        <v>2469</v>
      </c>
      <c r="N46" s="100" t="s">
        <v>2476</v>
      </c>
      <c r="O46" s="96" t="s">
        <v>2478</v>
      </c>
      <c r="P46" s="101"/>
      <c r="Q46" s="99" t="s">
        <v>2228</v>
      </c>
    </row>
    <row r="47" spans="1:17" ht="18" x14ac:dyDescent="0.25">
      <c r="A47" s="96" t="str">
        <f>VLOOKUP(E47,'LISTADO ATM'!$A$2:$C$900,3,0)</f>
        <v>ESTE</v>
      </c>
      <c r="B47" s="114">
        <v>335809082</v>
      </c>
      <c r="C47" s="97">
        <v>44257.619641203702</v>
      </c>
      <c r="D47" s="96" t="s">
        <v>2189</v>
      </c>
      <c r="E47" s="107">
        <v>111</v>
      </c>
      <c r="F47" s="96" t="str">
        <f>VLOOKUP(E47,VIP!$A$2:$O11534,2,0)</f>
        <v>DRBR111</v>
      </c>
      <c r="G47" s="96" t="str">
        <f>VLOOKUP(E47,'LISTADO ATM'!$A$2:$B$899,2,0)</f>
        <v xml:space="preserve">ATM Oficina San Pedro </v>
      </c>
      <c r="H47" s="96" t="str">
        <f>VLOOKUP(E47,VIP!$A$2:$O16455,7,FALSE)</f>
        <v>Si</v>
      </c>
      <c r="I47" s="96" t="str">
        <f>VLOOKUP(E47,VIP!$A$2:$O8420,8,FALSE)</f>
        <v>Si</v>
      </c>
      <c r="J47" s="96" t="str">
        <f>VLOOKUP(E47,VIP!$A$2:$O8370,8,FALSE)</f>
        <v>Si</v>
      </c>
      <c r="K47" s="96" t="str">
        <f>VLOOKUP(E47,VIP!$A$2:$O11944,6,0)</f>
        <v>SI</v>
      </c>
      <c r="L47" s="98" t="s">
        <v>2228</v>
      </c>
      <c r="M47" s="99" t="s">
        <v>2469</v>
      </c>
      <c r="N47" s="100" t="s">
        <v>2476</v>
      </c>
      <c r="O47" s="96" t="s">
        <v>2478</v>
      </c>
      <c r="P47" s="101"/>
      <c r="Q47" s="99" t="s">
        <v>2228</v>
      </c>
    </row>
    <row r="48" spans="1:17" ht="18" x14ac:dyDescent="0.25">
      <c r="A48" s="96" t="str">
        <f>VLOOKUP(E48,'LISTADO ATM'!$A$2:$C$900,3,0)</f>
        <v>DISTRITO NACIONAL</v>
      </c>
      <c r="B48" s="114">
        <v>335809094</v>
      </c>
      <c r="C48" s="97">
        <v>44257.621828703705</v>
      </c>
      <c r="D48" s="96" t="s">
        <v>2189</v>
      </c>
      <c r="E48" s="107">
        <v>815</v>
      </c>
      <c r="F48" s="96" t="str">
        <f>VLOOKUP(E48,VIP!$A$2:$O11535,2,0)</f>
        <v>DRBR24A</v>
      </c>
      <c r="G48" s="96" t="str">
        <f>VLOOKUP(E48,'LISTADO ATM'!$A$2:$B$899,2,0)</f>
        <v xml:space="preserve">ATM Oficina Atalaya del Mar </v>
      </c>
      <c r="H48" s="96" t="str">
        <f>VLOOKUP(E48,VIP!$A$2:$O16456,7,FALSE)</f>
        <v>Si</v>
      </c>
      <c r="I48" s="96" t="str">
        <f>VLOOKUP(E48,VIP!$A$2:$O8421,8,FALSE)</f>
        <v>Si</v>
      </c>
      <c r="J48" s="96" t="str">
        <f>VLOOKUP(E48,VIP!$A$2:$O8371,8,FALSE)</f>
        <v>Si</v>
      </c>
      <c r="K48" s="96" t="str">
        <f>VLOOKUP(E48,VIP!$A$2:$O11945,6,0)</f>
        <v>SI</v>
      </c>
      <c r="L48" s="98" t="s">
        <v>2228</v>
      </c>
      <c r="M48" s="99" t="s">
        <v>2469</v>
      </c>
      <c r="N48" s="100" t="s">
        <v>2476</v>
      </c>
      <c r="O48" s="96" t="s">
        <v>2478</v>
      </c>
      <c r="P48" s="101"/>
      <c r="Q48" s="99" t="s">
        <v>2228</v>
      </c>
    </row>
    <row r="49" spans="1:17" ht="18" x14ac:dyDescent="0.25">
      <c r="A49" s="96" t="str">
        <f>VLOOKUP(E49,'LISTADO ATM'!$A$2:$C$900,3,0)</f>
        <v>DISTRITO NACIONAL</v>
      </c>
      <c r="B49" s="114">
        <v>335809097</v>
      </c>
      <c r="C49" s="97">
        <v>44257.622893518521</v>
      </c>
      <c r="D49" s="96" t="s">
        <v>2189</v>
      </c>
      <c r="E49" s="107">
        <v>600</v>
      </c>
      <c r="F49" s="96" t="str">
        <f>VLOOKUP(E49,VIP!$A$2:$O11537,2,0)</f>
        <v>DRBR600</v>
      </c>
      <c r="G49" s="96" t="str">
        <f>VLOOKUP(E49,'LISTADO ATM'!$A$2:$B$899,2,0)</f>
        <v>ATM S/M Bravo Hipica</v>
      </c>
      <c r="H49" s="96" t="str">
        <f>VLOOKUP(E49,VIP!$A$2:$O16458,7,FALSE)</f>
        <v>N/A</v>
      </c>
      <c r="I49" s="96" t="str">
        <f>VLOOKUP(E49,VIP!$A$2:$O8423,8,FALSE)</f>
        <v>N/A</v>
      </c>
      <c r="J49" s="96" t="str">
        <f>VLOOKUP(E49,VIP!$A$2:$O8373,8,FALSE)</f>
        <v>N/A</v>
      </c>
      <c r="K49" s="96" t="str">
        <f>VLOOKUP(E49,VIP!$A$2:$O11947,6,0)</f>
        <v>N/A</v>
      </c>
      <c r="L49" s="98" t="s">
        <v>2496</v>
      </c>
      <c r="M49" s="99" t="s">
        <v>2469</v>
      </c>
      <c r="N49" s="100" t="s">
        <v>2476</v>
      </c>
      <c r="O49" s="96" t="s">
        <v>2478</v>
      </c>
      <c r="P49" s="101"/>
      <c r="Q49" s="99" t="s">
        <v>2496</v>
      </c>
    </row>
    <row r="50" spans="1:17" ht="18" x14ac:dyDescent="0.25">
      <c r="A50" s="96" t="str">
        <f>VLOOKUP(E50,'LISTADO ATM'!$A$2:$C$900,3,0)</f>
        <v>ESTE</v>
      </c>
      <c r="B50" s="114">
        <v>335809103</v>
      </c>
      <c r="C50" s="97">
        <v>44257.626967592594</v>
      </c>
      <c r="D50" s="96" t="s">
        <v>2472</v>
      </c>
      <c r="E50" s="107">
        <v>843</v>
      </c>
      <c r="F50" s="96" t="str">
        <f>VLOOKUP(E50,VIP!$A$2:$O11538,2,0)</f>
        <v>DRBR843</v>
      </c>
      <c r="G50" s="96" t="str">
        <f>VLOOKUP(E50,'LISTADO ATM'!$A$2:$B$899,2,0)</f>
        <v xml:space="preserve">ATM Oficina Romana Centro </v>
      </c>
      <c r="H50" s="96" t="str">
        <f>VLOOKUP(E50,VIP!$A$2:$O16459,7,FALSE)</f>
        <v>Si</v>
      </c>
      <c r="I50" s="96" t="str">
        <f>VLOOKUP(E50,VIP!$A$2:$O8424,8,FALSE)</f>
        <v>Si</v>
      </c>
      <c r="J50" s="96" t="str">
        <f>VLOOKUP(E50,VIP!$A$2:$O8374,8,FALSE)</f>
        <v>Si</v>
      </c>
      <c r="K50" s="96" t="str">
        <f>VLOOKUP(E50,VIP!$A$2:$O11948,6,0)</f>
        <v>NO</v>
      </c>
      <c r="L50" s="98" t="s">
        <v>2430</v>
      </c>
      <c r="M50" s="99" t="s">
        <v>2469</v>
      </c>
      <c r="N50" s="100" t="s">
        <v>2476</v>
      </c>
      <c r="O50" s="96" t="s">
        <v>2477</v>
      </c>
      <c r="P50" s="101"/>
      <c r="Q50" s="99" t="s">
        <v>2430</v>
      </c>
    </row>
    <row r="51" spans="1:17" ht="18" x14ac:dyDescent="0.25">
      <c r="A51" s="96" t="str">
        <f>VLOOKUP(E51,'LISTADO ATM'!$A$2:$C$900,3,0)</f>
        <v>DISTRITO NACIONAL</v>
      </c>
      <c r="B51" s="114">
        <v>335809114</v>
      </c>
      <c r="C51" s="97">
        <v>44257.629618055558</v>
      </c>
      <c r="D51" s="96" t="s">
        <v>2189</v>
      </c>
      <c r="E51" s="107">
        <v>554</v>
      </c>
      <c r="F51" s="96" t="str">
        <f>VLOOKUP(E51,VIP!$A$2:$O11539,2,0)</f>
        <v>DRBR011</v>
      </c>
      <c r="G51" s="96" t="str">
        <f>VLOOKUP(E51,'LISTADO ATM'!$A$2:$B$899,2,0)</f>
        <v xml:space="preserve">ATM Oficina Isabel La Católica I </v>
      </c>
      <c r="H51" s="96" t="str">
        <f>VLOOKUP(E51,VIP!$A$2:$O16460,7,FALSE)</f>
        <v>Si</v>
      </c>
      <c r="I51" s="96" t="str">
        <f>VLOOKUP(E51,VIP!$A$2:$O8425,8,FALSE)</f>
        <v>Si</v>
      </c>
      <c r="J51" s="96" t="str">
        <f>VLOOKUP(E51,VIP!$A$2:$O8375,8,FALSE)</f>
        <v>Si</v>
      </c>
      <c r="K51" s="96" t="str">
        <f>VLOOKUP(E51,VIP!$A$2:$O11949,6,0)</f>
        <v>NO</v>
      </c>
      <c r="L51" s="98" t="s">
        <v>2228</v>
      </c>
      <c r="M51" s="99" t="s">
        <v>2469</v>
      </c>
      <c r="N51" s="100" t="s">
        <v>2476</v>
      </c>
      <c r="O51" s="96" t="s">
        <v>2478</v>
      </c>
      <c r="P51" s="101"/>
      <c r="Q51" s="99" t="s">
        <v>2228</v>
      </c>
    </row>
    <row r="52" spans="1:17" ht="18" x14ac:dyDescent="0.25">
      <c r="A52" s="96" t="str">
        <f>VLOOKUP(E52,'LISTADO ATM'!$A$2:$C$900,3,0)</f>
        <v>DISTRITO NACIONAL</v>
      </c>
      <c r="B52" s="114">
        <v>335809122</v>
      </c>
      <c r="C52" s="97">
        <v>44257.6325462963</v>
      </c>
      <c r="D52" s="96" t="s">
        <v>2472</v>
      </c>
      <c r="E52" s="107">
        <v>590</v>
      </c>
      <c r="F52" s="96" t="str">
        <f>VLOOKUP(E52,VIP!$A$2:$O11542,2,0)</f>
        <v>DRBR177</v>
      </c>
      <c r="G52" s="96" t="str">
        <f>VLOOKUP(E52,'LISTADO ATM'!$A$2:$B$899,2,0)</f>
        <v xml:space="preserve">ATM Olé Aut. Las Américas </v>
      </c>
      <c r="H52" s="96" t="str">
        <f>VLOOKUP(E52,VIP!$A$2:$O16463,7,FALSE)</f>
        <v>Si</v>
      </c>
      <c r="I52" s="96" t="str">
        <f>VLOOKUP(E52,VIP!$A$2:$O8428,8,FALSE)</f>
        <v>Si</v>
      </c>
      <c r="J52" s="96" t="str">
        <f>VLOOKUP(E52,VIP!$A$2:$O8378,8,FALSE)</f>
        <v>Si</v>
      </c>
      <c r="K52" s="96" t="str">
        <f>VLOOKUP(E52,VIP!$A$2:$O11952,6,0)</f>
        <v>SI</v>
      </c>
      <c r="L52" s="98" t="s">
        <v>2462</v>
      </c>
      <c r="M52" s="99" t="s">
        <v>2469</v>
      </c>
      <c r="N52" s="100" t="s">
        <v>2476</v>
      </c>
      <c r="O52" s="96" t="s">
        <v>2477</v>
      </c>
      <c r="P52" s="101"/>
      <c r="Q52" s="99" t="s">
        <v>2462</v>
      </c>
    </row>
    <row r="53" spans="1:17" ht="18" x14ac:dyDescent="0.25">
      <c r="A53" s="96" t="str">
        <f>VLOOKUP(E53,'LISTADO ATM'!$A$2:$C$900,3,0)</f>
        <v>DISTRITO NACIONAL</v>
      </c>
      <c r="B53" s="114">
        <v>335809125</v>
      </c>
      <c r="C53" s="97">
        <v>44257.633553240739</v>
      </c>
      <c r="D53" s="96" t="s">
        <v>2189</v>
      </c>
      <c r="E53" s="107">
        <v>238</v>
      </c>
      <c r="F53" s="96" t="str">
        <f>VLOOKUP(E53,VIP!$A$2:$O11543,2,0)</f>
        <v>DRBR238</v>
      </c>
      <c r="G53" s="96" t="str">
        <f>VLOOKUP(E53,'LISTADO ATM'!$A$2:$B$899,2,0)</f>
        <v xml:space="preserve">ATM Multicentro La Sirena Charles de Gaulle </v>
      </c>
      <c r="H53" s="96" t="str">
        <f>VLOOKUP(E53,VIP!$A$2:$O16464,7,FALSE)</f>
        <v>Si</v>
      </c>
      <c r="I53" s="96" t="str">
        <f>VLOOKUP(E53,VIP!$A$2:$O8429,8,FALSE)</f>
        <v>Si</v>
      </c>
      <c r="J53" s="96" t="str">
        <f>VLOOKUP(E53,VIP!$A$2:$O8379,8,FALSE)</f>
        <v>Si</v>
      </c>
      <c r="K53" s="96" t="str">
        <f>VLOOKUP(E53,VIP!$A$2:$O11953,6,0)</f>
        <v>No</v>
      </c>
      <c r="L53" s="98" t="s">
        <v>2496</v>
      </c>
      <c r="M53" s="99" t="s">
        <v>2469</v>
      </c>
      <c r="N53" s="100" t="s">
        <v>2476</v>
      </c>
      <c r="O53" s="96" t="s">
        <v>2478</v>
      </c>
      <c r="P53" s="101"/>
      <c r="Q53" s="99" t="s">
        <v>2496</v>
      </c>
    </row>
    <row r="54" spans="1:17" ht="18" x14ac:dyDescent="0.25">
      <c r="A54" s="96" t="str">
        <f>VLOOKUP(E54,'LISTADO ATM'!$A$2:$C$900,3,0)</f>
        <v>DISTRITO NACIONAL</v>
      </c>
      <c r="B54" s="114">
        <v>335809144</v>
      </c>
      <c r="C54" s="97">
        <v>44257.6403125</v>
      </c>
      <c r="D54" s="96" t="s">
        <v>2189</v>
      </c>
      <c r="E54" s="107">
        <v>527</v>
      </c>
      <c r="F54" s="96" t="str">
        <f>VLOOKUP(E54,VIP!$A$2:$O11546,2,0)</f>
        <v>DRBR527</v>
      </c>
      <c r="G54" s="96" t="str">
        <f>VLOOKUP(E54,'LISTADO ATM'!$A$2:$B$899,2,0)</f>
        <v>ATM Oficina Zona Oriental II</v>
      </c>
      <c r="H54" s="96" t="str">
        <f>VLOOKUP(E54,VIP!$A$2:$O16467,7,FALSE)</f>
        <v>Si</v>
      </c>
      <c r="I54" s="96" t="str">
        <f>VLOOKUP(E54,VIP!$A$2:$O8432,8,FALSE)</f>
        <v>Si</v>
      </c>
      <c r="J54" s="96" t="str">
        <f>VLOOKUP(E54,VIP!$A$2:$O8382,8,FALSE)</f>
        <v>Si</v>
      </c>
      <c r="K54" s="96" t="str">
        <f>VLOOKUP(E54,VIP!$A$2:$O11956,6,0)</f>
        <v>SI</v>
      </c>
      <c r="L54" s="98" t="s">
        <v>2228</v>
      </c>
      <c r="M54" s="99" t="s">
        <v>2469</v>
      </c>
      <c r="N54" s="100" t="s">
        <v>2476</v>
      </c>
      <c r="O54" s="96" t="s">
        <v>2478</v>
      </c>
      <c r="P54" s="101"/>
      <c r="Q54" s="99" t="s">
        <v>2228</v>
      </c>
    </row>
    <row r="55" spans="1:17" ht="18" x14ac:dyDescent="0.25">
      <c r="A55" s="96" t="str">
        <f>VLOOKUP(E55,'LISTADO ATM'!$A$2:$C$900,3,0)</f>
        <v>DISTRITO NACIONAL</v>
      </c>
      <c r="B55" s="114">
        <v>335809147</v>
      </c>
      <c r="C55" s="97">
        <v>44257.640868055554</v>
      </c>
      <c r="D55" s="96" t="s">
        <v>2189</v>
      </c>
      <c r="E55" s="107">
        <v>281</v>
      </c>
      <c r="F55" s="96" t="str">
        <f>VLOOKUP(E55,VIP!$A$2:$O11547,2,0)</f>
        <v>DRBR737</v>
      </c>
      <c r="G55" s="96" t="str">
        <f>VLOOKUP(E55,'LISTADO ATM'!$A$2:$B$899,2,0)</f>
        <v xml:space="preserve">ATM S/M Pola Independencia </v>
      </c>
      <c r="H55" s="96" t="str">
        <f>VLOOKUP(E55,VIP!$A$2:$O16468,7,FALSE)</f>
        <v>Si</v>
      </c>
      <c r="I55" s="96" t="str">
        <f>VLOOKUP(E55,VIP!$A$2:$O8433,8,FALSE)</f>
        <v>Si</v>
      </c>
      <c r="J55" s="96" t="str">
        <f>VLOOKUP(E55,VIP!$A$2:$O8383,8,FALSE)</f>
        <v>Si</v>
      </c>
      <c r="K55" s="96" t="str">
        <f>VLOOKUP(E55,VIP!$A$2:$O11957,6,0)</f>
        <v>NO</v>
      </c>
      <c r="L55" s="98" t="s">
        <v>2228</v>
      </c>
      <c r="M55" s="99" t="s">
        <v>2469</v>
      </c>
      <c r="N55" s="100" t="s">
        <v>2476</v>
      </c>
      <c r="O55" s="96" t="s">
        <v>2478</v>
      </c>
      <c r="P55" s="101"/>
      <c r="Q55" s="99" t="s">
        <v>2228</v>
      </c>
    </row>
    <row r="56" spans="1:17" ht="18" x14ac:dyDescent="0.25">
      <c r="A56" s="96" t="str">
        <f>VLOOKUP(E56,'LISTADO ATM'!$A$2:$C$900,3,0)</f>
        <v>ESTE</v>
      </c>
      <c r="B56" s="114">
        <v>335809149</v>
      </c>
      <c r="C56" s="97">
        <v>44257.641296296293</v>
      </c>
      <c r="D56" s="96" t="s">
        <v>2189</v>
      </c>
      <c r="E56" s="107">
        <v>842</v>
      </c>
      <c r="F56" s="96" t="str">
        <f>VLOOKUP(E56,VIP!$A$2:$O11548,2,0)</f>
        <v>DRBR842</v>
      </c>
      <c r="G56" s="96" t="str">
        <f>VLOOKUP(E56,'LISTADO ATM'!$A$2:$B$899,2,0)</f>
        <v xml:space="preserve">ATM Plaza Orense II (La Romana) </v>
      </c>
      <c r="H56" s="96" t="str">
        <f>VLOOKUP(E56,VIP!$A$2:$O16469,7,FALSE)</f>
        <v>Si</v>
      </c>
      <c r="I56" s="96" t="str">
        <f>VLOOKUP(E56,VIP!$A$2:$O8434,8,FALSE)</f>
        <v>Si</v>
      </c>
      <c r="J56" s="96" t="str">
        <f>VLOOKUP(E56,VIP!$A$2:$O8384,8,FALSE)</f>
        <v>Si</v>
      </c>
      <c r="K56" s="96" t="str">
        <f>VLOOKUP(E56,VIP!$A$2:$O11958,6,0)</f>
        <v>NO</v>
      </c>
      <c r="L56" s="98" t="s">
        <v>2228</v>
      </c>
      <c r="M56" s="99" t="s">
        <v>2469</v>
      </c>
      <c r="N56" s="100" t="s">
        <v>2476</v>
      </c>
      <c r="O56" s="96" t="s">
        <v>2478</v>
      </c>
      <c r="P56" s="101"/>
      <c r="Q56" s="99" t="s">
        <v>2228</v>
      </c>
    </row>
    <row r="57" spans="1:17" ht="18" x14ac:dyDescent="0.25">
      <c r="A57" s="96" t="str">
        <f>VLOOKUP(E57,'LISTADO ATM'!$A$2:$C$900,3,0)</f>
        <v>ESTE</v>
      </c>
      <c r="B57" s="114">
        <v>335809183</v>
      </c>
      <c r="C57" s="97">
        <v>44257.650104166663</v>
      </c>
      <c r="D57" s="96" t="s">
        <v>2189</v>
      </c>
      <c r="E57" s="107">
        <v>399</v>
      </c>
      <c r="F57" s="96" t="str">
        <f>VLOOKUP(E57,VIP!$A$2:$O11551,2,0)</f>
        <v>DRBR399</v>
      </c>
      <c r="G57" s="96" t="str">
        <f>VLOOKUP(E57,'LISTADO ATM'!$A$2:$B$899,2,0)</f>
        <v xml:space="preserve">ATM Oficina La Romana II </v>
      </c>
      <c r="H57" s="96" t="str">
        <f>VLOOKUP(E57,VIP!$A$2:$O16472,7,FALSE)</f>
        <v>Si</v>
      </c>
      <c r="I57" s="96" t="str">
        <f>VLOOKUP(E57,VIP!$A$2:$O8437,8,FALSE)</f>
        <v>Si</v>
      </c>
      <c r="J57" s="96" t="str">
        <f>VLOOKUP(E57,VIP!$A$2:$O8387,8,FALSE)</f>
        <v>Si</v>
      </c>
      <c r="K57" s="96" t="str">
        <f>VLOOKUP(E57,VIP!$A$2:$O11961,6,0)</f>
        <v>NO</v>
      </c>
      <c r="L57" s="98" t="s">
        <v>2508</v>
      </c>
      <c r="M57" s="99" t="s">
        <v>2469</v>
      </c>
      <c r="N57" s="100" t="s">
        <v>2476</v>
      </c>
      <c r="O57" s="96" t="s">
        <v>2478</v>
      </c>
      <c r="P57" s="101"/>
      <c r="Q57" s="99" t="s">
        <v>2508</v>
      </c>
    </row>
    <row r="58" spans="1:17" ht="18" x14ac:dyDescent="0.25">
      <c r="A58" s="96" t="str">
        <f>VLOOKUP(E58,'LISTADO ATM'!$A$2:$C$900,3,0)</f>
        <v>DISTRITO NACIONAL</v>
      </c>
      <c r="B58" s="114">
        <v>335809187</v>
      </c>
      <c r="C58" s="97">
        <v>44257.650717592594</v>
      </c>
      <c r="D58" s="96" t="s">
        <v>2472</v>
      </c>
      <c r="E58" s="107">
        <v>562</v>
      </c>
      <c r="F58" s="96" t="str">
        <f>VLOOKUP(E58,VIP!$A$2:$O11552,2,0)</f>
        <v>DRBR226</v>
      </c>
      <c r="G58" s="96" t="str">
        <f>VLOOKUP(E58,'LISTADO ATM'!$A$2:$B$899,2,0)</f>
        <v xml:space="preserve">ATM S/M Jumbo Carretera Mella </v>
      </c>
      <c r="H58" s="96" t="str">
        <f>VLOOKUP(E58,VIP!$A$2:$O16473,7,FALSE)</f>
        <v>Si</v>
      </c>
      <c r="I58" s="96" t="str">
        <f>VLOOKUP(E58,VIP!$A$2:$O8438,8,FALSE)</f>
        <v>Si</v>
      </c>
      <c r="J58" s="96" t="str">
        <f>VLOOKUP(E58,VIP!$A$2:$O8388,8,FALSE)</f>
        <v>Si</v>
      </c>
      <c r="K58" s="96" t="str">
        <f>VLOOKUP(E58,VIP!$A$2:$O11962,6,0)</f>
        <v>SI</v>
      </c>
      <c r="L58" s="98" t="s">
        <v>2430</v>
      </c>
      <c r="M58" s="99" t="s">
        <v>2469</v>
      </c>
      <c r="N58" s="100" t="s">
        <v>2476</v>
      </c>
      <c r="O58" s="96" t="s">
        <v>2477</v>
      </c>
      <c r="P58" s="101"/>
      <c r="Q58" s="99" t="s">
        <v>2430</v>
      </c>
    </row>
    <row r="59" spans="1:17" ht="18" x14ac:dyDescent="0.25">
      <c r="A59" s="96" t="str">
        <f>VLOOKUP(E59,'LISTADO ATM'!$A$2:$C$900,3,0)</f>
        <v>SUR</v>
      </c>
      <c r="B59" s="114">
        <v>335809198</v>
      </c>
      <c r="C59" s="97">
        <v>44257.653368055559</v>
      </c>
      <c r="D59" s="96" t="s">
        <v>2472</v>
      </c>
      <c r="E59" s="107">
        <v>84</v>
      </c>
      <c r="F59" s="96" t="str">
        <f>VLOOKUP(E59,VIP!$A$2:$O11553,2,0)</f>
        <v>DRBR084</v>
      </c>
      <c r="G59" s="96" t="str">
        <f>VLOOKUP(E59,'LISTADO ATM'!$A$2:$B$899,2,0)</f>
        <v xml:space="preserve">ATM Oficina Multicentro Sirena San Cristóbal </v>
      </c>
      <c r="H59" s="96" t="str">
        <f>VLOOKUP(E59,VIP!$A$2:$O16474,7,FALSE)</f>
        <v>Si</v>
      </c>
      <c r="I59" s="96" t="str">
        <f>VLOOKUP(E59,VIP!$A$2:$O8439,8,FALSE)</f>
        <v>Si</v>
      </c>
      <c r="J59" s="96" t="str">
        <f>VLOOKUP(E59,VIP!$A$2:$O8389,8,FALSE)</f>
        <v>Si</v>
      </c>
      <c r="K59" s="96" t="str">
        <f>VLOOKUP(E59,VIP!$A$2:$O11963,6,0)</f>
        <v>SI</v>
      </c>
      <c r="L59" s="98" t="s">
        <v>2430</v>
      </c>
      <c r="M59" s="99" t="s">
        <v>2469</v>
      </c>
      <c r="N59" s="100" t="s">
        <v>2476</v>
      </c>
      <c r="O59" s="96" t="s">
        <v>2477</v>
      </c>
      <c r="P59" s="101"/>
      <c r="Q59" s="99" t="s">
        <v>2430</v>
      </c>
    </row>
    <row r="60" spans="1:17" ht="18" x14ac:dyDescent="0.25">
      <c r="A60" s="96" t="str">
        <f>VLOOKUP(E60,'LISTADO ATM'!$A$2:$C$900,3,0)</f>
        <v>NORTE</v>
      </c>
      <c r="B60" s="114">
        <v>335809244</v>
      </c>
      <c r="C60" s="97">
        <v>44257.671412037038</v>
      </c>
      <c r="D60" s="96" t="s">
        <v>2190</v>
      </c>
      <c r="E60" s="107">
        <v>304</v>
      </c>
      <c r="F60" s="96" t="str">
        <f>VLOOKUP(E60,VIP!$A$2:$O11575,2,0)</f>
        <v>DRBR304</v>
      </c>
      <c r="G60" s="96" t="str">
        <f>VLOOKUP(E60,'LISTADO ATM'!$A$2:$B$899,2,0)</f>
        <v xml:space="preserve">ATM Multicentro La Sirena Estrella Sadhala </v>
      </c>
      <c r="H60" s="96" t="str">
        <f>VLOOKUP(E60,VIP!$A$2:$O16496,7,FALSE)</f>
        <v>Si</v>
      </c>
      <c r="I60" s="96" t="str">
        <f>VLOOKUP(E60,VIP!$A$2:$O8461,8,FALSE)</f>
        <v>Si</v>
      </c>
      <c r="J60" s="96" t="str">
        <f>VLOOKUP(E60,VIP!$A$2:$O8411,8,FALSE)</f>
        <v>Si</v>
      </c>
      <c r="K60" s="96" t="str">
        <f>VLOOKUP(E60,VIP!$A$2:$O11985,6,0)</f>
        <v>NO</v>
      </c>
      <c r="L60" s="98" t="s">
        <v>2496</v>
      </c>
      <c r="M60" s="99" t="s">
        <v>2469</v>
      </c>
      <c r="N60" s="100" t="s">
        <v>2476</v>
      </c>
      <c r="O60" s="96" t="s">
        <v>2497</v>
      </c>
      <c r="P60" s="101"/>
      <c r="Q60" s="99" t="s">
        <v>2496</v>
      </c>
    </row>
    <row r="61" spans="1:17" ht="18" x14ac:dyDescent="0.25">
      <c r="A61" s="96" t="str">
        <f>VLOOKUP(E61,'LISTADO ATM'!$A$2:$C$900,3,0)</f>
        <v>DISTRITO NACIONAL</v>
      </c>
      <c r="B61" s="114">
        <v>335809286</v>
      </c>
      <c r="C61" s="97">
        <v>44257.686238425929</v>
      </c>
      <c r="D61" s="96" t="s">
        <v>2189</v>
      </c>
      <c r="E61" s="107">
        <v>476</v>
      </c>
      <c r="F61" s="96" t="str">
        <f>VLOOKUP(E61,VIP!$A$2:$O11573,2,0)</f>
        <v>DRBR476</v>
      </c>
      <c r="G61" s="96" t="str">
        <f>VLOOKUP(E61,'LISTADO ATM'!$A$2:$B$899,2,0)</f>
        <v xml:space="preserve">ATM Multicentro La Sirena Las Caobas </v>
      </c>
      <c r="H61" s="96" t="str">
        <f>VLOOKUP(E61,VIP!$A$2:$O16494,7,FALSE)</f>
        <v>Si</v>
      </c>
      <c r="I61" s="96" t="str">
        <f>VLOOKUP(E61,VIP!$A$2:$O8459,8,FALSE)</f>
        <v>Si</v>
      </c>
      <c r="J61" s="96" t="str">
        <f>VLOOKUP(E61,VIP!$A$2:$O8409,8,FALSE)</f>
        <v>Si</v>
      </c>
      <c r="K61" s="96" t="str">
        <f>VLOOKUP(E61,VIP!$A$2:$O11983,6,0)</f>
        <v>SI</v>
      </c>
      <c r="L61" s="98" t="s">
        <v>2254</v>
      </c>
      <c r="M61" s="99" t="s">
        <v>2469</v>
      </c>
      <c r="N61" s="100" t="s">
        <v>2476</v>
      </c>
      <c r="O61" s="96" t="s">
        <v>2478</v>
      </c>
      <c r="P61" s="101"/>
      <c r="Q61" s="99" t="s">
        <v>2254</v>
      </c>
    </row>
    <row r="62" spans="1:17" ht="18" x14ac:dyDescent="0.25">
      <c r="A62" s="96" t="str">
        <f>VLOOKUP(E62,'LISTADO ATM'!$A$2:$C$900,3,0)</f>
        <v>DISTRITO NACIONAL</v>
      </c>
      <c r="B62" s="114">
        <v>335809301</v>
      </c>
      <c r="C62" s="97">
        <v>44257.689895833333</v>
      </c>
      <c r="D62" s="96" t="s">
        <v>2189</v>
      </c>
      <c r="E62" s="107">
        <v>743</v>
      </c>
      <c r="F62" s="96" t="str">
        <f>VLOOKUP(E62,VIP!$A$2:$O11572,2,0)</f>
        <v>DRBR287</v>
      </c>
      <c r="G62" s="96" t="str">
        <f>VLOOKUP(E62,'LISTADO ATM'!$A$2:$B$899,2,0)</f>
        <v xml:space="preserve">ATM Oficina Los Frailes </v>
      </c>
      <c r="H62" s="96" t="str">
        <f>VLOOKUP(E62,VIP!$A$2:$O16493,7,FALSE)</f>
        <v>Si</v>
      </c>
      <c r="I62" s="96" t="str">
        <f>VLOOKUP(E62,VIP!$A$2:$O8458,8,FALSE)</f>
        <v>Si</v>
      </c>
      <c r="J62" s="96" t="str">
        <f>VLOOKUP(E62,VIP!$A$2:$O8408,8,FALSE)</f>
        <v>Si</v>
      </c>
      <c r="K62" s="96" t="str">
        <f>VLOOKUP(E62,VIP!$A$2:$O11982,6,0)</f>
        <v>SI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ht="18" x14ac:dyDescent="0.25">
      <c r="A63" s="96" t="str">
        <f>VLOOKUP(E63,'LISTADO ATM'!$A$2:$C$900,3,0)</f>
        <v>ESTE</v>
      </c>
      <c r="B63" s="114">
        <v>335809330</v>
      </c>
      <c r="C63" s="97">
        <v>44257.703611111108</v>
      </c>
      <c r="D63" s="96" t="s">
        <v>2472</v>
      </c>
      <c r="E63" s="107">
        <v>912</v>
      </c>
      <c r="F63" s="96" t="str">
        <f>VLOOKUP(E63,VIP!$A$2:$O11570,2,0)</f>
        <v>DRBR973</v>
      </c>
      <c r="G63" s="96" t="str">
        <f>VLOOKUP(E63,'LISTADO ATM'!$A$2:$B$899,2,0)</f>
        <v xml:space="preserve">ATM Oficina San Pedro II </v>
      </c>
      <c r="H63" s="96" t="str">
        <f>VLOOKUP(E63,VIP!$A$2:$O16491,7,FALSE)</f>
        <v>Si</v>
      </c>
      <c r="I63" s="96" t="str">
        <f>VLOOKUP(E63,VIP!$A$2:$O8456,8,FALSE)</f>
        <v>Si</v>
      </c>
      <c r="J63" s="96" t="str">
        <f>VLOOKUP(E63,VIP!$A$2:$O8406,8,FALSE)</f>
        <v>Si</v>
      </c>
      <c r="K63" s="96" t="str">
        <f>VLOOKUP(E63,VIP!$A$2:$O11980,6,0)</f>
        <v>SI</v>
      </c>
      <c r="L63" s="98" t="s">
        <v>2430</v>
      </c>
      <c r="M63" s="99" t="s">
        <v>2469</v>
      </c>
      <c r="N63" s="100" t="s">
        <v>2476</v>
      </c>
      <c r="O63" s="96" t="s">
        <v>2477</v>
      </c>
      <c r="P63" s="101"/>
      <c r="Q63" s="99" t="s">
        <v>2430</v>
      </c>
    </row>
    <row r="64" spans="1:17" ht="18" x14ac:dyDescent="0.25">
      <c r="A64" s="96" t="str">
        <f>VLOOKUP(E64,'LISTADO ATM'!$A$2:$C$900,3,0)</f>
        <v>DISTRITO NACIONAL</v>
      </c>
      <c r="B64" s="114">
        <v>335809331</v>
      </c>
      <c r="C64" s="97">
        <v>44257.703634259262</v>
      </c>
      <c r="D64" s="96" t="s">
        <v>2189</v>
      </c>
      <c r="E64" s="107">
        <v>153</v>
      </c>
      <c r="F64" s="96" t="str">
        <f>VLOOKUP(E64,VIP!$A$2:$O11569,2,0)</f>
        <v>DRBR153</v>
      </c>
      <c r="G64" s="96" t="str">
        <f>VLOOKUP(E64,'LISTADO ATM'!$A$2:$B$899,2,0)</f>
        <v xml:space="preserve">ATM Rehabilitación </v>
      </c>
      <c r="H64" s="96" t="str">
        <f>VLOOKUP(E64,VIP!$A$2:$O16490,7,FALSE)</f>
        <v>No</v>
      </c>
      <c r="I64" s="96" t="str">
        <f>VLOOKUP(E64,VIP!$A$2:$O8455,8,FALSE)</f>
        <v>No</v>
      </c>
      <c r="J64" s="96" t="str">
        <f>VLOOKUP(E64,VIP!$A$2:$O8405,8,FALSE)</f>
        <v>No</v>
      </c>
      <c r="K64" s="96" t="str">
        <f>VLOOKUP(E64,VIP!$A$2:$O11979,6,0)</f>
        <v>NO</v>
      </c>
      <c r="L64" s="98" t="s">
        <v>2496</v>
      </c>
      <c r="M64" s="99" t="s">
        <v>2469</v>
      </c>
      <c r="N64" s="100" t="s">
        <v>2476</v>
      </c>
      <c r="O64" s="96" t="s">
        <v>2478</v>
      </c>
      <c r="P64" s="101"/>
      <c r="Q64" s="99" t="s">
        <v>2496</v>
      </c>
    </row>
    <row r="65" spans="1:17" ht="18" x14ac:dyDescent="0.25">
      <c r="A65" s="96" t="str">
        <f>VLOOKUP(E65,'LISTADO ATM'!$A$2:$C$900,3,0)</f>
        <v>DISTRITO NACIONAL</v>
      </c>
      <c r="B65" s="114">
        <v>335809335</v>
      </c>
      <c r="C65" s="97">
        <v>44257.705127314817</v>
      </c>
      <c r="D65" s="96" t="s">
        <v>2472</v>
      </c>
      <c r="E65" s="107">
        <v>26</v>
      </c>
      <c r="F65" s="96" t="str">
        <f>VLOOKUP(E65,VIP!$A$2:$O11568,2,0)</f>
        <v>DRBR221</v>
      </c>
      <c r="G65" s="96" t="str">
        <f>VLOOKUP(E65,'LISTADO ATM'!$A$2:$B$899,2,0)</f>
        <v>ATM S/M Jumbo San Isidro</v>
      </c>
      <c r="H65" s="96" t="str">
        <f>VLOOKUP(E65,VIP!$A$2:$O16489,7,FALSE)</f>
        <v>Si</v>
      </c>
      <c r="I65" s="96" t="str">
        <f>VLOOKUP(E65,VIP!$A$2:$O8454,8,FALSE)</f>
        <v>Si</v>
      </c>
      <c r="J65" s="96" t="str">
        <f>VLOOKUP(E65,VIP!$A$2:$O8404,8,FALSE)</f>
        <v>Si</v>
      </c>
      <c r="K65" s="96" t="str">
        <f>VLOOKUP(E65,VIP!$A$2:$O11978,6,0)</f>
        <v>NO</v>
      </c>
      <c r="L65" s="98" t="s">
        <v>2430</v>
      </c>
      <c r="M65" s="99" t="s">
        <v>2469</v>
      </c>
      <c r="N65" s="100" t="s">
        <v>2476</v>
      </c>
      <c r="O65" s="96" t="s">
        <v>2477</v>
      </c>
      <c r="P65" s="101"/>
      <c r="Q65" s="99" t="s">
        <v>2430</v>
      </c>
    </row>
    <row r="66" spans="1:17" ht="18" x14ac:dyDescent="0.25">
      <c r="A66" s="96" t="str">
        <f>VLOOKUP(E66,'LISTADO ATM'!$A$2:$C$900,3,0)</f>
        <v>DISTRITO NACIONAL</v>
      </c>
      <c r="B66" s="114">
        <v>335809342</v>
      </c>
      <c r="C66" s="97">
        <v>44257.707905092589</v>
      </c>
      <c r="D66" s="96" t="s">
        <v>2472</v>
      </c>
      <c r="E66" s="107">
        <v>769</v>
      </c>
      <c r="F66" s="96" t="str">
        <f>VLOOKUP(E66,VIP!$A$2:$O11566,2,0)</f>
        <v>DRBR769</v>
      </c>
      <c r="G66" s="96" t="str">
        <f>VLOOKUP(E66,'LISTADO ATM'!$A$2:$B$899,2,0)</f>
        <v>ATM UNP Pablo Mella Morales</v>
      </c>
      <c r="H66" s="96" t="str">
        <f>VLOOKUP(E66,VIP!$A$2:$O16487,7,FALSE)</f>
        <v>Si</v>
      </c>
      <c r="I66" s="96" t="str">
        <f>VLOOKUP(E66,VIP!$A$2:$O8452,8,FALSE)</f>
        <v>Si</v>
      </c>
      <c r="J66" s="96" t="str">
        <f>VLOOKUP(E66,VIP!$A$2:$O8402,8,FALSE)</f>
        <v>Si</v>
      </c>
      <c r="K66" s="96" t="str">
        <f>VLOOKUP(E66,VIP!$A$2:$O11976,6,0)</f>
        <v>NO</v>
      </c>
      <c r="L66" s="98" t="s">
        <v>2430</v>
      </c>
      <c r="M66" s="99" t="s">
        <v>2469</v>
      </c>
      <c r="N66" s="100" t="s">
        <v>2476</v>
      </c>
      <c r="O66" s="96" t="s">
        <v>2477</v>
      </c>
      <c r="P66" s="101"/>
      <c r="Q66" s="99" t="s">
        <v>2430</v>
      </c>
    </row>
    <row r="67" spans="1:17" ht="18" x14ac:dyDescent="0.25">
      <c r="A67" s="96" t="str">
        <f>VLOOKUP(E67,'LISTADO ATM'!$A$2:$C$900,3,0)</f>
        <v>NORTE</v>
      </c>
      <c r="B67" s="114">
        <v>335809343</v>
      </c>
      <c r="C67" s="97">
        <v>44257.708101851851</v>
      </c>
      <c r="D67" s="96" t="s">
        <v>2189</v>
      </c>
      <c r="E67" s="107">
        <v>886</v>
      </c>
      <c r="F67" s="96" t="str">
        <f>VLOOKUP(E67,VIP!$A$2:$O11565,2,0)</f>
        <v>DRBR886</v>
      </c>
      <c r="G67" s="96" t="str">
        <f>VLOOKUP(E67,'LISTADO ATM'!$A$2:$B$899,2,0)</f>
        <v xml:space="preserve">ATM Oficina Guayubín </v>
      </c>
      <c r="H67" s="96" t="str">
        <f>VLOOKUP(E67,VIP!$A$2:$O16486,7,FALSE)</f>
        <v>Si</v>
      </c>
      <c r="I67" s="96" t="str">
        <f>VLOOKUP(E67,VIP!$A$2:$O8451,8,FALSE)</f>
        <v>Si</v>
      </c>
      <c r="J67" s="96" t="str">
        <f>VLOOKUP(E67,VIP!$A$2:$O8401,8,FALSE)</f>
        <v>Si</v>
      </c>
      <c r="K67" s="96" t="str">
        <f>VLOOKUP(E67,VIP!$A$2:$O11975,6,0)</f>
        <v>NO</v>
      </c>
      <c r="L67" s="98" t="s">
        <v>2496</v>
      </c>
      <c r="M67" s="99" t="s">
        <v>2469</v>
      </c>
      <c r="N67" s="100" t="s">
        <v>2476</v>
      </c>
      <c r="O67" s="96" t="s">
        <v>2478</v>
      </c>
      <c r="P67" s="101"/>
      <c r="Q67" s="99" t="s">
        <v>2496</v>
      </c>
    </row>
    <row r="68" spans="1:17" ht="18" x14ac:dyDescent="0.25">
      <c r="A68" s="96" t="str">
        <f>VLOOKUP(E68,'LISTADO ATM'!$A$2:$C$900,3,0)</f>
        <v>DISTRITO NACIONAL</v>
      </c>
      <c r="B68" s="114">
        <v>335809348</v>
      </c>
      <c r="C68" s="97">
        <v>44257.709131944444</v>
      </c>
      <c r="D68" s="96" t="s">
        <v>2472</v>
      </c>
      <c r="E68" s="107">
        <v>387</v>
      </c>
      <c r="F68" s="96" t="str">
        <f>VLOOKUP(E68,VIP!$A$2:$O11564,2,0)</f>
        <v>DRBR387</v>
      </c>
      <c r="G68" s="96" t="str">
        <f>VLOOKUP(E68,'LISTADO ATM'!$A$2:$B$899,2,0)</f>
        <v xml:space="preserve">ATM S/M La Cadena San Vicente de Paul </v>
      </c>
      <c r="H68" s="96" t="str">
        <f>VLOOKUP(E68,VIP!$A$2:$O16485,7,FALSE)</f>
        <v>Si</v>
      </c>
      <c r="I68" s="96" t="str">
        <f>VLOOKUP(E68,VIP!$A$2:$O8450,8,FALSE)</f>
        <v>Si</v>
      </c>
      <c r="J68" s="96" t="str">
        <f>VLOOKUP(E68,VIP!$A$2:$O8400,8,FALSE)</f>
        <v>Si</v>
      </c>
      <c r="K68" s="96" t="str">
        <f>VLOOKUP(E68,VIP!$A$2:$O11974,6,0)</f>
        <v>NO</v>
      </c>
      <c r="L68" s="98" t="s">
        <v>2430</v>
      </c>
      <c r="M68" s="99" t="s">
        <v>2469</v>
      </c>
      <c r="N68" s="100" t="s">
        <v>2476</v>
      </c>
      <c r="O68" s="96" t="s">
        <v>2477</v>
      </c>
      <c r="P68" s="101"/>
      <c r="Q68" s="99" t="s">
        <v>2430</v>
      </c>
    </row>
    <row r="69" spans="1:17" ht="18" x14ac:dyDescent="0.25">
      <c r="A69" s="96" t="str">
        <f>VLOOKUP(E69,'LISTADO ATM'!$A$2:$C$900,3,0)</f>
        <v>DISTRITO NACIONAL</v>
      </c>
      <c r="B69" s="114">
        <v>335809364</v>
      </c>
      <c r="C69" s="97">
        <v>44257.717905092592</v>
      </c>
      <c r="D69" s="96" t="s">
        <v>2487</v>
      </c>
      <c r="E69" s="107">
        <v>911</v>
      </c>
      <c r="F69" s="96" t="str">
        <f>VLOOKUP(E69,VIP!$A$2:$O11563,2,0)</f>
        <v>DRBR911</v>
      </c>
      <c r="G69" s="96" t="str">
        <f>VLOOKUP(E69,'LISTADO ATM'!$A$2:$B$899,2,0)</f>
        <v xml:space="preserve">ATM Oficina Venezuela II </v>
      </c>
      <c r="H69" s="96" t="str">
        <f>VLOOKUP(E69,VIP!$A$2:$O16484,7,FALSE)</f>
        <v>Si</v>
      </c>
      <c r="I69" s="96" t="str">
        <f>VLOOKUP(E69,VIP!$A$2:$O8449,8,FALSE)</f>
        <v>Si</v>
      </c>
      <c r="J69" s="96" t="str">
        <f>VLOOKUP(E69,VIP!$A$2:$O8399,8,FALSE)</f>
        <v>Si</v>
      </c>
      <c r="K69" s="96" t="str">
        <f>VLOOKUP(E69,VIP!$A$2:$O11973,6,0)</f>
        <v>SI</v>
      </c>
      <c r="L69" s="98" t="s">
        <v>2462</v>
      </c>
      <c r="M69" s="99" t="s">
        <v>2469</v>
      </c>
      <c r="N69" s="100" t="s">
        <v>2476</v>
      </c>
      <c r="O69" s="96" t="s">
        <v>2490</v>
      </c>
      <c r="P69" s="101"/>
      <c r="Q69" s="99" t="s">
        <v>2462</v>
      </c>
    </row>
    <row r="70" spans="1:17" ht="18" x14ac:dyDescent="0.25">
      <c r="A70" s="96" t="str">
        <f>VLOOKUP(E70,'LISTADO ATM'!$A$2:$C$900,3,0)</f>
        <v>DISTRITO NACIONAL</v>
      </c>
      <c r="B70" s="114">
        <v>335809382</v>
      </c>
      <c r="C70" s="97">
        <v>44257.726967592593</v>
      </c>
      <c r="D70" s="96" t="s">
        <v>2472</v>
      </c>
      <c r="E70" s="107">
        <v>580</v>
      </c>
      <c r="F70" s="96" t="str">
        <f>VLOOKUP(E70,VIP!$A$2:$O11561,2,0)</f>
        <v>DRBR523</v>
      </c>
      <c r="G70" s="96" t="str">
        <f>VLOOKUP(E70,'LISTADO ATM'!$A$2:$B$899,2,0)</f>
        <v xml:space="preserve">ATM Edificio Propagas </v>
      </c>
      <c r="H70" s="96" t="str">
        <f>VLOOKUP(E70,VIP!$A$2:$O16482,7,FALSE)</f>
        <v>Si</v>
      </c>
      <c r="I70" s="96" t="str">
        <f>VLOOKUP(E70,VIP!$A$2:$O8447,8,FALSE)</f>
        <v>Si</v>
      </c>
      <c r="J70" s="96" t="str">
        <f>VLOOKUP(E70,VIP!$A$2:$O8397,8,FALSE)</f>
        <v>Si</v>
      </c>
      <c r="K70" s="96" t="str">
        <f>VLOOKUP(E70,VIP!$A$2:$O11971,6,0)</f>
        <v>NO</v>
      </c>
      <c r="L70" s="98" t="s">
        <v>2462</v>
      </c>
      <c r="M70" s="99" t="s">
        <v>2469</v>
      </c>
      <c r="N70" s="100" t="s">
        <v>2476</v>
      </c>
      <c r="O70" s="96" t="s">
        <v>2477</v>
      </c>
      <c r="P70" s="101"/>
      <c r="Q70" s="99" t="s">
        <v>2462</v>
      </c>
    </row>
    <row r="71" spans="1:17" ht="18" x14ac:dyDescent="0.25">
      <c r="A71" s="96" t="str">
        <f>VLOOKUP(E71,'LISTADO ATM'!$A$2:$C$900,3,0)</f>
        <v>NORTE</v>
      </c>
      <c r="B71" s="114">
        <v>335809386</v>
      </c>
      <c r="C71" s="97">
        <v>44257.730613425927</v>
      </c>
      <c r="D71" s="96" t="s">
        <v>2472</v>
      </c>
      <c r="E71" s="107">
        <v>405</v>
      </c>
      <c r="F71" s="96" t="str">
        <f>VLOOKUP(E71,VIP!$A$2:$O11560,2,0)</f>
        <v>DRBR405</v>
      </c>
      <c r="G71" s="96" t="str">
        <f>VLOOKUP(E71,'LISTADO ATM'!$A$2:$B$899,2,0)</f>
        <v xml:space="preserve">ATM UNP Loma de Cabrera </v>
      </c>
      <c r="H71" s="96" t="str">
        <f>VLOOKUP(E71,VIP!$A$2:$O16481,7,FALSE)</f>
        <v>Si</v>
      </c>
      <c r="I71" s="96" t="str">
        <f>VLOOKUP(E71,VIP!$A$2:$O8446,8,FALSE)</f>
        <v>Si</v>
      </c>
      <c r="J71" s="96" t="str">
        <f>VLOOKUP(E71,VIP!$A$2:$O8396,8,FALSE)</f>
        <v>Si</v>
      </c>
      <c r="K71" s="96" t="str">
        <f>VLOOKUP(E71,VIP!$A$2:$O11970,6,0)</f>
        <v>NO</v>
      </c>
      <c r="L71" s="98" t="s">
        <v>2430</v>
      </c>
      <c r="M71" s="99" t="s">
        <v>2469</v>
      </c>
      <c r="N71" s="100" t="s">
        <v>2476</v>
      </c>
      <c r="O71" s="96" t="s">
        <v>2477</v>
      </c>
      <c r="P71" s="101"/>
      <c r="Q71" s="99" t="s">
        <v>2430</v>
      </c>
    </row>
    <row r="72" spans="1:17" ht="18" x14ac:dyDescent="0.25">
      <c r="A72" s="96" t="str">
        <f>VLOOKUP(E72,'LISTADO ATM'!$A$2:$C$900,3,0)</f>
        <v>DISTRITO NACIONAL</v>
      </c>
      <c r="B72" s="114">
        <v>335809391</v>
      </c>
      <c r="C72" s="97">
        <v>44257.736006944448</v>
      </c>
      <c r="D72" s="96" t="s">
        <v>2472</v>
      </c>
      <c r="E72" s="107">
        <v>147</v>
      </c>
      <c r="F72" s="96" t="str">
        <f>VLOOKUP(E72,VIP!$A$2:$O11558,2,0)</f>
        <v>DRBR147</v>
      </c>
      <c r="G72" s="96" t="str">
        <f>VLOOKUP(E72,'LISTADO ATM'!$A$2:$B$899,2,0)</f>
        <v xml:space="preserve">ATM Kiosco Megacentro I </v>
      </c>
      <c r="H72" s="96" t="str">
        <f>VLOOKUP(E72,VIP!$A$2:$O16479,7,FALSE)</f>
        <v>Si</v>
      </c>
      <c r="I72" s="96" t="str">
        <f>VLOOKUP(E72,VIP!$A$2:$O8444,8,FALSE)</f>
        <v>Si</v>
      </c>
      <c r="J72" s="96" t="str">
        <f>VLOOKUP(E72,VIP!$A$2:$O8394,8,FALSE)</f>
        <v>Si</v>
      </c>
      <c r="K72" s="96" t="str">
        <f>VLOOKUP(E72,VIP!$A$2:$O11968,6,0)</f>
        <v>NO</v>
      </c>
      <c r="L72" s="98" t="s">
        <v>2503</v>
      </c>
      <c r="M72" s="99" t="s">
        <v>2469</v>
      </c>
      <c r="N72" s="100" t="s">
        <v>2476</v>
      </c>
      <c r="O72" s="96" t="s">
        <v>2477</v>
      </c>
      <c r="P72" s="101"/>
      <c r="Q72" s="99" t="s">
        <v>2503</v>
      </c>
    </row>
    <row r="73" spans="1:17" ht="18" x14ac:dyDescent="0.25">
      <c r="A73" s="96" t="str">
        <f>VLOOKUP(E73,'LISTADO ATM'!$A$2:$C$900,3,0)</f>
        <v>DISTRITO NACIONAL</v>
      </c>
      <c r="B73" s="114">
        <v>335809397</v>
      </c>
      <c r="C73" s="97">
        <v>44257.741377314815</v>
      </c>
      <c r="D73" s="96" t="s">
        <v>2487</v>
      </c>
      <c r="E73" s="107">
        <v>378</v>
      </c>
      <c r="F73" s="96" t="str">
        <f>VLOOKUP(E73,VIP!$A$2:$O11557,2,0)</f>
        <v>DRBR378</v>
      </c>
      <c r="G73" s="96" t="str">
        <f>VLOOKUP(E73,'LISTADO ATM'!$A$2:$B$899,2,0)</f>
        <v>ATM UNP Villa Flores</v>
      </c>
      <c r="H73" s="96" t="str">
        <f>VLOOKUP(E73,VIP!$A$2:$O16478,7,FALSE)</f>
        <v>N/A</v>
      </c>
      <c r="I73" s="96" t="str">
        <f>VLOOKUP(E73,VIP!$A$2:$O8443,8,FALSE)</f>
        <v>N/A</v>
      </c>
      <c r="J73" s="96" t="str">
        <f>VLOOKUP(E73,VIP!$A$2:$O8393,8,FALSE)</f>
        <v>N/A</v>
      </c>
      <c r="K73" s="96" t="str">
        <f>VLOOKUP(E73,VIP!$A$2:$O11967,6,0)</f>
        <v>N/A</v>
      </c>
      <c r="L73" s="98" t="s">
        <v>2430</v>
      </c>
      <c r="M73" s="99" t="s">
        <v>2469</v>
      </c>
      <c r="N73" s="100" t="s">
        <v>2476</v>
      </c>
      <c r="O73" s="96" t="s">
        <v>2490</v>
      </c>
      <c r="P73" s="101"/>
      <c r="Q73" s="99" t="s">
        <v>2430</v>
      </c>
    </row>
    <row r="74" spans="1:17" ht="18" x14ac:dyDescent="0.25">
      <c r="A74" s="96" t="str">
        <f>VLOOKUP(E74,'LISTADO ATM'!$A$2:$C$900,3,0)</f>
        <v>NORTE</v>
      </c>
      <c r="B74" s="114">
        <v>335809430</v>
      </c>
      <c r="C74" s="97">
        <v>44257.768368055556</v>
      </c>
      <c r="D74" s="96" t="s">
        <v>2501</v>
      </c>
      <c r="E74" s="107">
        <v>91</v>
      </c>
      <c r="F74" s="96" t="str">
        <f>VLOOKUP(E74,VIP!$A$2:$O11556,2,0)</f>
        <v>DRBR091</v>
      </c>
      <c r="G74" s="96" t="str">
        <f>VLOOKUP(E74,'LISTADO ATM'!$A$2:$B$899,2,0)</f>
        <v xml:space="preserve">ATM UNP Villa Isabela </v>
      </c>
      <c r="H74" s="96" t="str">
        <f>VLOOKUP(E74,VIP!$A$2:$O16477,7,FALSE)</f>
        <v>Si</v>
      </c>
      <c r="I74" s="96" t="str">
        <f>VLOOKUP(E74,VIP!$A$2:$O8442,8,FALSE)</f>
        <v>Si</v>
      </c>
      <c r="J74" s="96" t="str">
        <f>VLOOKUP(E74,VIP!$A$2:$O8392,8,FALSE)</f>
        <v>Si</v>
      </c>
      <c r="K74" s="96" t="str">
        <f>VLOOKUP(E74,VIP!$A$2:$O11966,6,0)</f>
        <v>NO</v>
      </c>
      <c r="L74" s="98" t="s">
        <v>2509</v>
      </c>
      <c r="M74" s="99" t="s">
        <v>2469</v>
      </c>
      <c r="N74" s="100" t="s">
        <v>2476</v>
      </c>
      <c r="O74" s="96" t="s">
        <v>2502</v>
      </c>
      <c r="P74" s="101"/>
      <c r="Q74" s="99" t="s">
        <v>2509</v>
      </c>
    </row>
    <row r="75" spans="1:17" ht="18" x14ac:dyDescent="0.25">
      <c r="A75" s="96" t="str">
        <f>VLOOKUP(E75,'LISTADO ATM'!$A$2:$C$900,3,0)</f>
        <v>DISTRITO NACIONAL</v>
      </c>
      <c r="B75" s="114">
        <v>335809432</v>
      </c>
      <c r="C75" s="97">
        <v>44257.773680555554</v>
      </c>
      <c r="D75" s="96" t="s">
        <v>2189</v>
      </c>
      <c r="E75" s="107">
        <v>441</v>
      </c>
      <c r="F75" s="96" t="str">
        <f>VLOOKUP(E75,VIP!$A$2:$O11555,2,0)</f>
        <v>DRBR441</v>
      </c>
      <c r="G75" s="96" t="str">
        <f>VLOOKUP(E75,'LISTADO ATM'!$A$2:$B$899,2,0)</f>
        <v>ATM Estacion de Servicio Romulo Betancour</v>
      </c>
      <c r="H75" s="96" t="str">
        <f>VLOOKUP(E75,VIP!$A$2:$O16476,7,FALSE)</f>
        <v>NO</v>
      </c>
      <c r="I75" s="96" t="str">
        <f>VLOOKUP(E75,VIP!$A$2:$O8441,8,FALSE)</f>
        <v>NO</v>
      </c>
      <c r="J75" s="96" t="str">
        <f>VLOOKUP(E75,VIP!$A$2:$O8391,8,FALSE)</f>
        <v>NO</v>
      </c>
      <c r="K75" s="96" t="str">
        <f>VLOOKUP(E75,VIP!$A$2:$O11965,6,0)</f>
        <v>NO</v>
      </c>
      <c r="L75" s="98" t="s">
        <v>2496</v>
      </c>
      <c r="M75" s="99" t="s">
        <v>2469</v>
      </c>
      <c r="N75" s="100" t="s">
        <v>2476</v>
      </c>
      <c r="O75" s="96" t="s">
        <v>2478</v>
      </c>
      <c r="P75" s="101"/>
      <c r="Q75" s="99" t="s">
        <v>2496</v>
      </c>
    </row>
    <row r="76" spans="1:17" ht="18" x14ac:dyDescent="0.25">
      <c r="A76" s="96" t="str">
        <f>VLOOKUP(E76,'LISTADO ATM'!$A$2:$C$900,3,0)</f>
        <v>DISTRITO NACIONAL</v>
      </c>
      <c r="B76" s="114">
        <v>335809435</v>
      </c>
      <c r="C76" s="97">
        <v>44257.784328703703</v>
      </c>
      <c r="D76" s="96" t="s">
        <v>2472</v>
      </c>
      <c r="E76" s="107">
        <v>438</v>
      </c>
      <c r="F76" s="96" t="str">
        <f>VLOOKUP(E76,VIP!$A$2:$O11554,2,0)</f>
        <v>DRBR438</v>
      </c>
      <c r="G76" s="96" t="str">
        <f>VLOOKUP(E76,'LISTADO ATM'!$A$2:$B$899,2,0)</f>
        <v xml:space="preserve">ATM Autobanco Torre IV </v>
      </c>
      <c r="H76" s="96" t="str">
        <f>VLOOKUP(E76,VIP!$A$2:$O16475,7,FALSE)</f>
        <v>Si</v>
      </c>
      <c r="I76" s="96" t="str">
        <f>VLOOKUP(E76,VIP!$A$2:$O8440,8,FALSE)</f>
        <v>Si</v>
      </c>
      <c r="J76" s="96" t="str">
        <f>VLOOKUP(E76,VIP!$A$2:$O8390,8,FALSE)</f>
        <v>Si</v>
      </c>
      <c r="K76" s="96" t="str">
        <f>VLOOKUP(E76,VIP!$A$2:$O11964,6,0)</f>
        <v>SI</v>
      </c>
      <c r="L76" s="98" t="s">
        <v>2430</v>
      </c>
      <c r="M76" s="99" t="s">
        <v>2469</v>
      </c>
      <c r="N76" s="100" t="s">
        <v>2476</v>
      </c>
      <c r="O76" s="96" t="s">
        <v>2477</v>
      </c>
      <c r="P76" s="101"/>
      <c r="Q76" s="99" t="s">
        <v>2430</v>
      </c>
    </row>
    <row r="77" spans="1:17" ht="18" x14ac:dyDescent="0.25">
      <c r="A77" s="96" t="str">
        <f>VLOOKUP(E77,'LISTADO ATM'!$A$2:$C$900,3,0)</f>
        <v>DISTRITO NACIONAL</v>
      </c>
      <c r="B77" s="114">
        <v>335809447</v>
      </c>
      <c r="C77" s="97">
        <v>44257.845243055555</v>
      </c>
      <c r="D77" s="96" t="s">
        <v>2472</v>
      </c>
      <c r="E77" s="107">
        <v>486</v>
      </c>
      <c r="F77" s="96" t="str">
        <f>VLOOKUP(E77,VIP!$A$2:$O11560,2,0)</f>
        <v>DRBR486</v>
      </c>
      <c r="G77" s="96" t="str">
        <f>VLOOKUP(E77,'LISTADO ATM'!$A$2:$B$899,2,0)</f>
        <v xml:space="preserve">ATM Olé La Caleta </v>
      </c>
      <c r="H77" s="96" t="str">
        <f>VLOOKUP(E77,VIP!$A$2:$O16481,7,FALSE)</f>
        <v>Si</v>
      </c>
      <c r="I77" s="96" t="str">
        <f>VLOOKUP(E77,VIP!$A$2:$O8446,8,FALSE)</f>
        <v>Si</v>
      </c>
      <c r="J77" s="96" t="str">
        <f>VLOOKUP(E77,VIP!$A$2:$O8396,8,FALSE)</f>
        <v>Si</v>
      </c>
      <c r="K77" s="96" t="str">
        <f>VLOOKUP(E77,VIP!$A$2:$O11970,6,0)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ht="18" x14ac:dyDescent="0.25">
      <c r="A78" s="96" t="str">
        <f>VLOOKUP(E78,'LISTADO ATM'!$A$2:$C$900,3,0)</f>
        <v>DISTRITO NACIONAL</v>
      </c>
      <c r="B78" s="114">
        <v>335809448</v>
      </c>
      <c r="C78" s="97">
        <v>44257.846388888887</v>
      </c>
      <c r="D78" s="96" t="s">
        <v>2472</v>
      </c>
      <c r="E78" s="107">
        <v>983</v>
      </c>
      <c r="F78" s="96" t="str">
        <f>VLOOKUP(E78,VIP!$A$2:$O11559,2,0)</f>
        <v>DRBR983</v>
      </c>
      <c r="G78" s="96" t="str">
        <f>VLOOKUP(E78,'LISTADO ATM'!$A$2:$B$899,2,0)</f>
        <v xml:space="preserve">ATM Bravo República de Colombia </v>
      </c>
      <c r="H78" s="96" t="str">
        <f>VLOOKUP(E78,VIP!$A$2:$O16480,7,FALSE)</f>
        <v>Si</v>
      </c>
      <c r="I78" s="96" t="str">
        <f>VLOOKUP(E78,VIP!$A$2:$O8445,8,FALSE)</f>
        <v>No</v>
      </c>
      <c r="J78" s="96" t="str">
        <f>VLOOKUP(E78,VIP!$A$2:$O8395,8,FALSE)</f>
        <v>No</v>
      </c>
      <c r="K78" s="96" t="str">
        <f>VLOOKUP(E78,VIP!$A$2:$O11969,6,0)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ht="18" x14ac:dyDescent="0.25">
      <c r="A79" s="96" t="str">
        <f>VLOOKUP(E79,'LISTADO ATM'!$A$2:$C$900,3,0)</f>
        <v>DISTRITO NACIONAL</v>
      </c>
      <c r="B79" s="114">
        <v>335809449</v>
      </c>
      <c r="C79" s="97">
        <v>44257.84983796296</v>
      </c>
      <c r="D79" s="96" t="s">
        <v>2472</v>
      </c>
      <c r="E79" s="107">
        <v>139</v>
      </c>
      <c r="F79" s="96" t="str">
        <f>VLOOKUP(E79,VIP!$A$2:$O11558,2,0)</f>
        <v>DRBR139</v>
      </c>
      <c r="G79" s="96" t="str">
        <f>VLOOKUP(E79,'LISTADO ATM'!$A$2:$B$899,2,0)</f>
        <v xml:space="preserve">ATM Oficina Plaza Lama Zona Oriental I </v>
      </c>
      <c r="H79" s="96" t="str">
        <f>VLOOKUP(E79,VIP!$A$2:$O16479,7,FALSE)</f>
        <v>Si</v>
      </c>
      <c r="I79" s="96" t="str">
        <f>VLOOKUP(E79,VIP!$A$2:$O8444,8,FALSE)</f>
        <v>Si</v>
      </c>
      <c r="J79" s="96" t="str">
        <f>VLOOKUP(E79,VIP!$A$2:$O8394,8,FALSE)</f>
        <v>Si</v>
      </c>
      <c r="K79" s="96" t="str">
        <f>VLOOKUP(E79,VIP!$A$2:$O11968,6,0)</f>
        <v>NO</v>
      </c>
      <c r="L79" s="98" t="s">
        <v>2430</v>
      </c>
      <c r="M79" s="99" t="s">
        <v>2469</v>
      </c>
      <c r="N79" s="100" t="s">
        <v>2476</v>
      </c>
      <c r="O79" s="96" t="s">
        <v>2477</v>
      </c>
      <c r="P79" s="101"/>
      <c r="Q79" s="99" t="s">
        <v>2430</v>
      </c>
    </row>
    <row r="80" spans="1:17" ht="18" x14ac:dyDescent="0.25">
      <c r="A80" s="96" t="str">
        <f>VLOOKUP(E80,'LISTADO ATM'!$A$2:$C$900,3,0)</f>
        <v>DISTRITO NACIONAL</v>
      </c>
      <c r="B80" s="114">
        <v>335809450</v>
      </c>
      <c r="C80" s="97">
        <v>44257.851712962962</v>
      </c>
      <c r="D80" s="96" t="s">
        <v>2472</v>
      </c>
      <c r="E80" s="107">
        <v>416</v>
      </c>
      <c r="F80" s="96" t="str">
        <f>VLOOKUP(E80,VIP!$A$2:$O11557,2,0)</f>
        <v>DRBR416</v>
      </c>
      <c r="G80" s="96" t="str">
        <f>VLOOKUP(E80,'LISTADO ATM'!$A$2:$B$899,2,0)</f>
        <v xml:space="preserve">ATM Autobanco San Martín II </v>
      </c>
      <c r="H80" s="96" t="str">
        <f>VLOOKUP(E80,VIP!$A$2:$O16478,7,FALSE)</f>
        <v>Si</v>
      </c>
      <c r="I80" s="96" t="str">
        <f>VLOOKUP(E80,VIP!$A$2:$O8443,8,FALSE)</f>
        <v>Si</v>
      </c>
      <c r="J80" s="96" t="str">
        <f>VLOOKUP(E80,VIP!$A$2:$O8393,8,FALSE)</f>
        <v>Si</v>
      </c>
      <c r="K80" s="96" t="str">
        <f>VLOOKUP(E80,VIP!$A$2:$O11967,6,0)</f>
        <v>NO</v>
      </c>
      <c r="L80" s="98" t="s">
        <v>2430</v>
      </c>
      <c r="M80" s="99" t="s">
        <v>2469</v>
      </c>
      <c r="N80" s="100" t="s">
        <v>2476</v>
      </c>
      <c r="O80" s="96" t="s">
        <v>2477</v>
      </c>
      <c r="P80" s="101"/>
      <c r="Q80" s="99" t="s">
        <v>2430</v>
      </c>
    </row>
    <row r="81" spans="1:17" ht="18" x14ac:dyDescent="0.25">
      <c r="A81" s="96" t="str">
        <f>VLOOKUP(E81,'LISTADO ATM'!$A$2:$C$900,3,0)</f>
        <v>NORTE</v>
      </c>
      <c r="B81" s="114">
        <v>335809451</v>
      </c>
      <c r="C81" s="97">
        <v>44257.854178240741</v>
      </c>
      <c r="D81" s="96" t="s">
        <v>2501</v>
      </c>
      <c r="E81" s="107">
        <v>728</v>
      </c>
      <c r="F81" s="96" t="str">
        <f>VLOOKUP(E81,VIP!$A$2:$O11556,2,0)</f>
        <v>DRBR051</v>
      </c>
      <c r="G81" s="96" t="str">
        <f>VLOOKUP(E81,'LISTADO ATM'!$A$2:$B$899,2,0)</f>
        <v xml:space="preserve">ATM UNP La Vega Oficina Regional Norcentral </v>
      </c>
      <c r="H81" s="96" t="str">
        <f>VLOOKUP(E81,VIP!$A$2:$O16477,7,FALSE)</f>
        <v>Si</v>
      </c>
      <c r="I81" s="96" t="str">
        <f>VLOOKUP(E81,VIP!$A$2:$O8442,8,FALSE)</f>
        <v>Si</v>
      </c>
      <c r="J81" s="96" t="str">
        <f>VLOOKUP(E81,VIP!$A$2:$O8392,8,FALSE)</f>
        <v>Si</v>
      </c>
      <c r="K81" s="96" t="str">
        <f>VLOOKUP(E81,VIP!$A$2:$O11966,6,0)</f>
        <v>SI</v>
      </c>
      <c r="L81" s="98" t="s">
        <v>2430</v>
      </c>
      <c r="M81" s="99" t="s">
        <v>2469</v>
      </c>
      <c r="N81" s="100" t="s">
        <v>2476</v>
      </c>
      <c r="O81" s="96" t="s">
        <v>2502</v>
      </c>
      <c r="P81" s="101"/>
      <c r="Q81" s="99" t="s">
        <v>2430</v>
      </c>
    </row>
    <row r="82" spans="1:17" ht="18" x14ac:dyDescent="0.25">
      <c r="A82" s="96" t="str">
        <f>VLOOKUP(E82,'LISTADO ATM'!$A$2:$C$900,3,0)</f>
        <v>SUR</v>
      </c>
      <c r="B82" s="114">
        <v>335809452</v>
      </c>
      <c r="C82" s="97">
        <v>44257.8596875</v>
      </c>
      <c r="D82" s="96" t="s">
        <v>2472</v>
      </c>
      <c r="E82" s="107">
        <v>249</v>
      </c>
      <c r="F82" s="96" t="str">
        <f>VLOOKUP(E82,VIP!$A$2:$O11555,2,0)</f>
        <v>DRBR249</v>
      </c>
      <c r="G82" s="96" t="str">
        <f>VLOOKUP(E82,'LISTADO ATM'!$A$2:$B$899,2,0)</f>
        <v xml:space="preserve">ATM Banco Agrícola Neiba </v>
      </c>
      <c r="H82" s="96" t="str">
        <f>VLOOKUP(E82,VIP!$A$2:$O16476,7,FALSE)</f>
        <v>Si</v>
      </c>
      <c r="I82" s="96" t="str">
        <f>VLOOKUP(E82,VIP!$A$2:$O8441,8,FALSE)</f>
        <v>Si</v>
      </c>
      <c r="J82" s="96" t="str">
        <f>VLOOKUP(E82,VIP!$A$2:$O8391,8,FALSE)</f>
        <v>Si</v>
      </c>
      <c r="K82" s="96" t="str">
        <f>VLOOKUP(E82,VIP!$A$2:$O11965,6,0)</f>
        <v>NO</v>
      </c>
      <c r="L82" s="98" t="s">
        <v>2430</v>
      </c>
      <c r="M82" s="99" t="s">
        <v>2469</v>
      </c>
      <c r="N82" s="100" t="s">
        <v>2476</v>
      </c>
      <c r="O82" s="96" t="s">
        <v>2477</v>
      </c>
      <c r="P82" s="101"/>
      <c r="Q82" s="99" t="s">
        <v>2430</v>
      </c>
    </row>
    <row r="83" spans="1:17" ht="18" x14ac:dyDescent="0.25">
      <c r="A83" s="96" t="str">
        <f>VLOOKUP(E83,'LISTADO ATM'!$A$2:$C$900,3,0)</f>
        <v>DISTRITO NACIONAL</v>
      </c>
      <c r="B83" s="114">
        <v>335809453</v>
      </c>
      <c r="C83" s="97">
        <v>44257.862881944442</v>
      </c>
      <c r="D83" s="96" t="s">
        <v>2487</v>
      </c>
      <c r="E83" s="107">
        <v>957</v>
      </c>
      <c r="F83" s="96" t="str">
        <f>VLOOKUP(E83,VIP!$A$2:$O11563,2,0)</f>
        <v>DRBR23F</v>
      </c>
      <c r="G83" s="96" t="str">
        <f>VLOOKUP(E83,'LISTADO ATM'!$A$2:$B$899,2,0)</f>
        <v xml:space="preserve">ATM Oficina Venezuela </v>
      </c>
      <c r="H83" s="96" t="str">
        <f>VLOOKUP(E83,VIP!$A$2:$O16484,7,FALSE)</f>
        <v>Si</v>
      </c>
      <c r="I83" s="96" t="str">
        <f>VLOOKUP(E83,VIP!$A$2:$O8449,8,FALSE)</f>
        <v>Si</v>
      </c>
      <c r="J83" s="96" t="str">
        <f>VLOOKUP(E83,VIP!$A$2:$O8399,8,FALSE)</f>
        <v>Si</v>
      </c>
      <c r="K83" s="96" t="str">
        <f>VLOOKUP(E83,VIP!$A$2:$O11973,6,0)</f>
        <v>SI</v>
      </c>
      <c r="L83" s="98" t="s">
        <v>2462</v>
      </c>
      <c r="M83" s="99" t="s">
        <v>2469</v>
      </c>
      <c r="N83" s="100" t="s">
        <v>2476</v>
      </c>
      <c r="O83" s="96" t="s">
        <v>2490</v>
      </c>
      <c r="P83" s="101"/>
      <c r="Q83" s="99" t="s">
        <v>2462</v>
      </c>
    </row>
    <row r="84" spans="1:17" ht="18" x14ac:dyDescent="0.25">
      <c r="A84" s="96" t="str">
        <f>VLOOKUP(E84,'LISTADO ATM'!$A$2:$C$900,3,0)</f>
        <v>SUR</v>
      </c>
      <c r="B84" s="114">
        <v>335809454</v>
      </c>
      <c r="C84" s="97">
        <v>44257.865590277775</v>
      </c>
      <c r="D84" s="96" t="s">
        <v>2487</v>
      </c>
      <c r="E84" s="107">
        <v>871</v>
      </c>
      <c r="F84" s="96" t="str">
        <f>VLOOKUP(E84,VIP!$A$2:$O11562,2,0)</f>
        <v>DRBR871</v>
      </c>
      <c r="G84" s="96" t="str">
        <f>VLOOKUP(E84,'LISTADO ATM'!$A$2:$B$899,2,0)</f>
        <v>ATM Plaza Cultural San Juan</v>
      </c>
      <c r="H84" s="96" t="str">
        <f>VLOOKUP(E84,VIP!$A$2:$O16483,7,FALSE)</f>
        <v>N/A</v>
      </c>
      <c r="I84" s="96" t="str">
        <f>VLOOKUP(E84,VIP!$A$2:$O8448,8,FALSE)</f>
        <v>N/A</v>
      </c>
      <c r="J84" s="96" t="str">
        <f>VLOOKUP(E84,VIP!$A$2:$O8398,8,FALSE)</f>
        <v>N/A</v>
      </c>
      <c r="K84" s="96" t="str">
        <f>VLOOKUP(E84,VIP!$A$2:$O11972,6,0)</f>
        <v>N/A</v>
      </c>
      <c r="L84" s="98" t="s">
        <v>2462</v>
      </c>
      <c r="M84" s="99" t="s">
        <v>2469</v>
      </c>
      <c r="N84" s="100" t="s">
        <v>2476</v>
      </c>
      <c r="O84" s="96" t="s">
        <v>2490</v>
      </c>
      <c r="P84" s="101"/>
      <c r="Q84" s="99" t="s">
        <v>2462</v>
      </c>
    </row>
    <row r="85" spans="1:17" ht="18" x14ac:dyDescent="0.25">
      <c r="A85" s="96" t="str">
        <f>VLOOKUP(E85,'LISTADO ATM'!$A$2:$C$900,3,0)</f>
        <v>NORTE</v>
      </c>
      <c r="B85" s="114">
        <v>335809455</v>
      </c>
      <c r="C85" s="97">
        <v>44257.869780092595</v>
      </c>
      <c r="D85" s="96" t="s">
        <v>2501</v>
      </c>
      <c r="E85" s="107">
        <v>732</v>
      </c>
      <c r="F85" s="96" t="str">
        <f>VLOOKUP(E85,VIP!$A$2:$O11561,2,0)</f>
        <v>DRBR12H</v>
      </c>
      <c r="G85" s="96" t="str">
        <f>VLOOKUP(E85,'LISTADO ATM'!$A$2:$B$899,2,0)</f>
        <v xml:space="preserve">ATM Molino del Valle (Santiago) </v>
      </c>
      <c r="H85" s="96" t="str">
        <f>VLOOKUP(E85,VIP!$A$2:$O16482,7,FALSE)</f>
        <v>Si</v>
      </c>
      <c r="I85" s="96" t="str">
        <f>VLOOKUP(E85,VIP!$A$2:$O8447,8,FALSE)</f>
        <v>Si</v>
      </c>
      <c r="J85" s="96" t="str">
        <f>VLOOKUP(E85,VIP!$A$2:$O8397,8,FALSE)</f>
        <v>Si</v>
      </c>
      <c r="K85" s="96" t="str">
        <f>VLOOKUP(E85,VIP!$A$2:$O11971,6,0)</f>
        <v>NO</v>
      </c>
      <c r="L85" s="98" t="s">
        <v>2430</v>
      </c>
      <c r="M85" s="99" t="s">
        <v>2469</v>
      </c>
      <c r="N85" s="100" t="s">
        <v>2476</v>
      </c>
      <c r="O85" s="96" t="s">
        <v>2502</v>
      </c>
      <c r="P85" s="101"/>
      <c r="Q85" s="99" t="s">
        <v>2430</v>
      </c>
    </row>
    <row r="86" spans="1:17" ht="18" x14ac:dyDescent="0.25">
      <c r="A86" s="96" t="str">
        <f>VLOOKUP(E86,'LISTADO ATM'!$A$2:$C$900,3,0)</f>
        <v>SUR</v>
      </c>
      <c r="B86" s="114">
        <v>335809456</v>
      </c>
      <c r="C86" s="97">
        <v>44257.873680555553</v>
      </c>
      <c r="D86" s="96" t="s">
        <v>2472</v>
      </c>
      <c r="E86" s="107">
        <v>615</v>
      </c>
      <c r="F86" s="96" t="str">
        <f>VLOOKUP(E86,VIP!$A$2:$O11560,2,0)</f>
        <v>DRBR418</v>
      </c>
      <c r="G86" s="96" t="str">
        <f>VLOOKUP(E86,'LISTADO ATM'!$A$2:$B$899,2,0)</f>
        <v xml:space="preserve">ATM Estación Sunix Cabral (Barahona) </v>
      </c>
      <c r="H86" s="96" t="str">
        <f>VLOOKUP(E86,VIP!$A$2:$O16481,7,FALSE)</f>
        <v>Si</v>
      </c>
      <c r="I86" s="96" t="str">
        <f>VLOOKUP(E86,VIP!$A$2:$O8446,8,FALSE)</f>
        <v>Si</v>
      </c>
      <c r="J86" s="96" t="str">
        <f>VLOOKUP(E86,VIP!$A$2:$O8396,8,FALSE)</f>
        <v>Si</v>
      </c>
      <c r="K86" s="96" t="str">
        <f>VLOOKUP(E86,VIP!$A$2:$O11970,6,0)</f>
        <v>NO</v>
      </c>
      <c r="L86" s="98" t="s">
        <v>2430</v>
      </c>
      <c r="M86" s="99" t="s">
        <v>2469</v>
      </c>
      <c r="N86" s="100" t="s">
        <v>2476</v>
      </c>
      <c r="O86" s="96" t="s">
        <v>2477</v>
      </c>
      <c r="P86" s="101"/>
      <c r="Q86" s="99" t="s">
        <v>2430</v>
      </c>
    </row>
    <row r="87" spans="1:17" ht="18" x14ac:dyDescent="0.25">
      <c r="A87" s="96" t="str">
        <f>VLOOKUP(E87,'LISTADO ATM'!$A$2:$C$900,3,0)</f>
        <v>DISTRITO NACIONAL</v>
      </c>
      <c r="B87" s="114">
        <v>335809460</v>
      </c>
      <c r="C87" s="97">
        <v>44257.889421296299</v>
      </c>
      <c r="D87" s="96" t="s">
        <v>2189</v>
      </c>
      <c r="E87" s="107">
        <v>744</v>
      </c>
      <c r="F87" s="96" t="str">
        <f>VLOOKUP(E87,VIP!$A$2:$O11559,2,0)</f>
        <v>DRBR289</v>
      </c>
      <c r="G87" s="96" t="str">
        <f>VLOOKUP(E87,'LISTADO ATM'!$A$2:$B$899,2,0)</f>
        <v xml:space="preserve">ATM Multicentro La Sirena Venezuela </v>
      </c>
      <c r="H87" s="96" t="str">
        <f>VLOOKUP(E87,VIP!$A$2:$O16480,7,FALSE)</f>
        <v>Si</v>
      </c>
      <c r="I87" s="96" t="str">
        <f>VLOOKUP(E87,VIP!$A$2:$O8445,8,FALSE)</f>
        <v>Si</v>
      </c>
      <c r="J87" s="96" t="str">
        <f>VLOOKUP(E87,VIP!$A$2:$O8395,8,FALSE)</f>
        <v>Si</v>
      </c>
      <c r="K87" s="96" t="str">
        <f>VLOOKUP(E87,VIP!$A$2:$O11969,6,0)</f>
        <v>SI</v>
      </c>
      <c r="L87" s="98" t="s">
        <v>2254</v>
      </c>
      <c r="M87" s="99" t="s">
        <v>2469</v>
      </c>
      <c r="N87" s="100" t="s">
        <v>2476</v>
      </c>
      <c r="O87" s="96" t="s">
        <v>2478</v>
      </c>
      <c r="P87" s="101"/>
      <c r="Q87" s="99" t="s">
        <v>2254</v>
      </c>
    </row>
    <row r="88" spans="1:17" ht="18" x14ac:dyDescent="0.25">
      <c r="A88" s="96" t="str">
        <f>VLOOKUP(E88,'LISTADO ATM'!$A$2:$C$900,3,0)</f>
        <v>DISTRITO NACIONAL</v>
      </c>
      <c r="B88" s="114">
        <v>335809462</v>
      </c>
      <c r="C88" s="97">
        <v>44257.917175925926</v>
      </c>
      <c r="D88" s="96" t="s">
        <v>2189</v>
      </c>
      <c r="E88" s="107">
        <v>710</v>
      </c>
      <c r="F88" s="96" t="str">
        <f>VLOOKUP(E88,VIP!$A$2:$O11558,2,0)</f>
        <v>DRBR506</v>
      </c>
      <c r="G88" s="96" t="str">
        <f>VLOOKUP(E88,'LISTADO ATM'!$A$2:$B$899,2,0)</f>
        <v xml:space="preserve">ATM S/M Soberano </v>
      </c>
      <c r="H88" s="96" t="str">
        <f>VLOOKUP(E88,VIP!$A$2:$O16479,7,FALSE)</f>
        <v>Si</v>
      </c>
      <c r="I88" s="96" t="str">
        <f>VLOOKUP(E88,VIP!$A$2:$O8444,8,FALSE)</f>
        <v>Si</v>
      </c>
      <c r="J88" s="96" t="str">
        <f>VLOOKUP(E88,VIP!$A$2:$O8394,8,FALSE)</f>
        <v>Si</v>
      </c>
      <c r="K88" s="96" t="str">
        <f>VLOOKUP(E88,VIP!$A$2:$O11968,6,0)</f>
        <v>NO</v>
      </c>
      <c r="L88" s="98" t="s">
        <v>2228</v>
      </c>
      <c r="M88" s="99" t="s">
        <v>2469</v>
      </c>
      <c r="N88" s="100" t="s">
        <v>2476</v>
      </c>
      <c r="O88" s="96" t="s">
        <v>2478</v>
      </c>
      <c r="P88" s="101"/>
      <c r="Q88" s="99" t="s">
        <v>2228</v>
      </c>
    </row>
    <row r="89" spans="1:17" ht="18" x14ac:dyDescent="0.25">
      <c r="A89" s="96" t="str">
        <f>VLOOKUP(E89,'LISTADO ATM'!$A$2:$C$900,3,0)</f>
        <v>SUR</v>
      </c>
      <c r="B89" s="114">
        <v>335809463</v>
      </c>
      <c r="C89" s="97">
        <v>44257.917847222219</v>
      </c>
      <c r="D89" s="96" t="s">
        <v>2189</v>
      </c>
      <c r="E89" s="107">
        <v>885</v>
      </c>
      <c r="F89" s="96" t="str">
        <f>VLOOKUP(E89,VIP!$A$2:$O11557,2,0)</f>
        <v>DRBR885</v>
      </c>
      <c r="G89" s="96" t="str">
        <f>VLOOKUP(E89,'LISTADO ATM'!$A$2:$B$899,2,0)</f>
        <v xml:space="preserve">ATM UNP Rancho Arriba </v>
      </c>
      <c r="H89" s="96" t="str">
        <f>VLOOKUP(E89,VIP!$A$2:$O16478,7,FALSE)</f>
        <v>Si</v>
      </c>
      <c r="I89" s="96" t="str">
        <f>VLOOKUP(E89,VIP!$A$2:$O8443,8,FALSE)</f>
        <v>Si</v>
      </c>
      <c r="J89" s="96" t="str">
        <f>VLOOKUP(E89,VIP!$A$2:$O8393,8,FALSE)</f>
        <v>Si</v>
      </c>
      <c r="K89" s="96" t="str">
        <f>VLOOKUP(E89,VIP!$A$2:$O11967,6,0)</f>
        <v>NO</v>
      </c>
      <c r="L89" s="98" t="s">
        <v>2254</v>
      </c>
      <c r="M89" s="99" t="s">
        <v>2469</v>
      </c>
      <c r="N89" s="100" t="s">
        <v>2476</v>
      </c>
      <c r="O89" s="96" t="s">
        <v>2478</v>
      </c>
      <c r="P89" s="101"/>
      <c r="Q89" s="99" t="s">
        <v>2254</v>
      </c>
    </row>
    <row r="90" spans="1:17" ht="18" x14ac:dyDescent="0.25">
      <c r="A90" s="96" t="str">
        <f>VLOOKUP(E90,'LISTADO ATM'!$A$2:$C$900,3,0)</f>
        <v>DISTRITO NACIONAL</v>
      </c>
      <c r="B90" s="114">
        <v>335809464</v>
      </c>
      <c r="C90" s="97">
        <v>44257.921041666668</v>
      </c>
      <c r="D90" s="96" t="s">
        <v>2189</v>
      </c>
      <c r="E90" s="107">
        <v>622</v>
      </c>
      <c r="F90" s="96" t="str">
        <f>VLOOKUP(E90,VIP!$A$2:$O11556,2,0)</f>
        <v>DRBR622</v>
      </c>
      <c r="G90" s="96" t="str">
        <f>VLOOKUP(E90,'LISTADO ATM'!$A$2:$B$899,2,0)</f>
        <v xml:space="preserve">ATM Ayuntamiento D.N. </v>
      </c>
      <c r="H90" s="96" t="str">
        <f>VLOOKUP(E90,VIP!$A$2:$O16477,7,FALSE)</f>
        <v>Si</v>
      </c>
      <c r="I90" s="96" t="str">
        <f>VLOOKUP(E90,VIP!$A$2:$O8442,8,FALSE)</f>
        <v>Si</v>
      </c>
      <c r="J90" s="96" t="str">
        <f>VLOOKUP(E90,VIP!$A$2:$O8392,8,FALSE)</f>
        <v>Si</v>
      </c>
      <c r="K90" s="96" t="str">
        <f>VLOOKUP(E90,VIP!$A$2:$O11966,6,0)</f>
        <v>NO</v>
      </c>
      <c r="L90" s="98" t="s">
        <v>2254</v>
      </c>
      <c r="M90" s="99" t="s">
        <v>2469</v>
      </c>
      <c r="N90" s="100" t="s">
        <v>2476</v>
      </c>
      <c r="O90" s="96" t="s">
        <v>2478</v>
      </c>
      <c r="P90" s="101"/>
      <c r="Q90" s="99" t="s">
        <v>2254</v>
      </c>
    </row>
    <row r="91" spans="1:17" s="103" customFormat="1" ht="18" x14ac:dyDescent="0.25">
      <c r="A91" s="96" t="str">
        <f>VLOOKUP(E91,'LISTADO ATM'!$A$2:$C$900,3,0)</f>
        <v>SUR</v>
      </c>
      <c r="B91" s="114" t="s">
        <v>2518</v>
      </c>
      <c r="C91" s="97">
        <v>44258.007592592592</v>
      </c>
      <c r="D91" s="96" t="s">
        <v>2472</v>
      </c>
      <c r="E91" s="107">
        <v>780</v>
      </c>
      <c r="F91" s="96" t="str">
        <f>VLOOKUP(E91,VIP!$A$2:$O11564,2,0)</f>
        <v>DRBR041</v>
      </c>
      <c r="G91" s="96" t="str">
        <f>VLOOKUP(E91,'LISTADO ATM'!$A$2:$B$899,2,0)</f>
        <v xml:space="preserve">ATM Oficina Barahona I </v>
      </c>
      <c r="H91" s="96" t="str">
        <f>VLOOKUP(E91,VIP!$A$2:$O16485,7,FALSE)</f>
        <v>Si</v>
      </c>
      <c r="I91" s="96" t="str">
        <f>VLOOKUP(E91,VIP!$A$2:$O8450,8,FALSE)</f>
        <v>Si</v>
      </c>
      <c r="J91" s="96" t="str">
        <f>VLOOKUP(E91,VIP!$A$2:$O8400,8,FALSE)</f>
        <v>Si</v>
      </c>
      <c r="K91" s="96" t="str">
        <f>VLOOKUP(E91,VIP!$A$2:$O11974,6,0)</f>
        <v>SI</v>
      </c>
      <c r="L91" s="98" t="s">
        <v>2430</v>
      </c>
      <c r="M91" s="99" t="s">
        <v>2469</v>
      </c>
      <c r="N91" s="100" t="s">
        <v>2476</v>
      </c>
      <c r="O91" s="96" t="s">
        <v>2477</v>
      </c>
      <c r="P91" s="101"/>
      <c r="Q91" s="99" t="s">
        <v>2430</v>
      </c>
    </row>
    <row r="92" spans="1:17" s="103" customFormat="1" ht="18" x14ac:dyDescent="0.25">
      <c r="A92" s="96" t="str">
        <f>VLOOKUP(E92,'LISTADO ATM'!$A$2:$C$900,3,0)</f>
        <v>DISTRITO NACIONAL</v>
      </c>
      <c r="B92" s="114" t="s">
        <v>2517</v>
      </c>
      <c r="C92" s="97">
        <v>44258.096273148149</v>
      </c>
      <c r="D92" s="96" t="s">
        <v>2472</v>
      </c>
      <c r="E92" s="107">
        <v>415</v>
      </c>
      <c r="F92" s="96" t="str">
        <f>VLOOKUP(E92,VIP!$A$2:$O11563,2,0)</f>
        <v>DRBR415</v>
      </c>
      <c r="G92" s="96" t="str">
        <f>VLOOKUP(E92,'LISTADO ATM'!$A$2:$B$899,2,0)</f>
        <v xml:space="preserve">ATM Autobanco San Martín I </v>
      </c>
      <c r="H92" s="96" t="str">
        <f>VLOOKUP(E92,VIP!$A$2:$O16484,7,FALSE)</f>
        <v>Si</v>
      </c>
      <c r="I92" s="96" t="str">
        <f>VLOOKUP(E92,VIP!$A$2:$O8449,8,FALSE)</f>
        <v>Si</v>
      </c>
      <c r="J92" s="96" t="str">
        <f>VLOOKUP(E92,VIP!$A$2:$O8399,8,FALSE)</f>
        <v>Si</v>
      </c>
      <c r="K92" s="96" t="str">
        <f>VLOOKUP(E92,VIP!$A$2:$O11973,6,0)</f>
        <v>NO</v>
      </c>
      <c r="L92" s="98" t="s">
        <v>2430</v>
      </c>
      <c r="M92" s="99" t="s">
        <v>2469</v>
      </c>
      <c r="N92" s="100" t="s">
        <v>2476</v>
      </c>
      <c r="O92" s="96" t="s">
        <v>2477</v>
      </c>
      <c r="P92" s="101"/>
      <c r="Q92" s="99" t="s">
        <v>2430</v>
      </c>
    </row>
    <row r="93" spans="1:17" s="103" customFormat="1" ht="18" x14ac:dyDescent="0.25">
      <c r="A93" s="96" t="str">
        <f>VLOOKUP(E93,'LISTADO ATM'!$A$2:$C$900,3,0)</f>
        <v>ESTE</v>
      </c>
      <c r="B93" s="114" t="s">
        <v>2516</v>
      </c>
      <c r="C93" s="97">
        <v>44258.099027777775</v>
      </c>
      <c r="D93" s="96" t="s">
        <v>2189</v>
      </c>
      <c r="E93" s="107">
        <v>859</v>
      </c>
      <c r="F93" s="96" t="str">
        <f>VLOOKUP(E93,VIP!$A$2:$O11562,2,0)</f>
        <v>DRBR859</v>
      </c>
      <c r="G93" s="96" t="str">
        <f>VLOOKUP(E93,'LISTADO ATM'!$A$2:$B$899,2,0)</f>
        <v xml:space="preserve">ATM Hotel Vista Sol (Punta Cana) </v>
      </c>
      <c r="H93" s="96" t="str">
        <f>VLOOKUP(E93,VIP!$A$2:$O16483,7,FALSE)</f>
        <v>Si</v>
      </c>
      <c r="I93" s="96" t="str">
        <f>VLOOKUP(E93,VIP!$A$2:$O8448,8,FALSE)</f>
        <v>Si</v>
      </c>
      <c r="J93" s="96" t="str">
        <f>VLOOKUP(E93,VIP!$A$2:$O8398,8,FALSE)</f>
        <v>Si</v>
      </c>
      <c r="K93" s="96" t="str">
        <f>VLOOKUP(E93,VIP!$A$2:$O11972,6,0)</f>
        <v>NO</v>
      </c>
      <c r="L93" s="98" t="s">
        <v>2254</v>
      </c>
      <c r="M93" s="99" t="s">
        <v>2469</v>
      </c>
      <c r="N93" s="100" t="s">
        <v>2476</v>
      </c>
      <c r="O93" s="96" t="s">
        <v>2478</v>
      </c>
      <c r="P93" s="101"/>
      <c r="Q93" s="99" t="s">
        <v>2254</v>
      </c>
    </row>
    <row r="94" spans="1:17" s="103" customFormat="1" ht="18" x14ac:dyDescent="0.25">
      <c r="A94" s="96" t="str">
        <f>VLOOKUP(E94,'LISTADO ATM'!$A$2:$C$900,3,0)</f>
        <v>ESTE</v>
      </c>
      <c r="B94" s="114" t="s">
        <v>2515</v>
      </c>
      <c r="C94" s="97">
        <v>44258.229537037034</v>
      </c>
      <c r="D94" s="96" t="s">
        <v>2189</v>
      </c>
      <c r="E94" s="107">
        <v>213</v>
      </c>
      <c r="F94" s="96" t="str">
        <f>VLOOKUP(E94,VIP!$A$2:$O11561,2,0)</f>
        <v>DRBR213</v>
      </c>
      <c r="G94" s="96" t="str">
        <f>VLOOKUP(E94,'LISTADO ATM'!$A$2:$B$899,2,0)</f>
        <v xml:space="preserve">ATM Almacenes Iberia (La Romana) </v>
      </c>
      <c r="H94" s="96" t="str">
        <f>VLOOKUP(E94,VIP!$A$2:$O16482,7,FALSE)</f>
        <v>Si</v>
      </c>
      <c r="I94" s="96" t="str">
        <f>VLOOKUP(E94,VIP!$A$2:$O8447,8,FALSE)</f>
        <v>Si</v>
      </c>
      <c r="J94" s="96" t="str">
        <f>VLOOKUP(E94,VIP!$A$2:$O8397,8,FALSE)</f>
        <v>Si</v>
      </c>
      <c r="K94" s="96" t="str">
        <f>VLOOKUP(E94,VIP!$A$2:$O11971,6,0)</f>
        <v>NO</v>
      </c>
      <c r="L94" s="98" t="s">
        <v>2440</v>
      </c>
      <c r="M94" s="99" t="s">
        <v>2469</v>
      </c>
      <c r="N94" s="100" t="s">
        <v>2476</v>
      </c>
      <c r="O94" s="96" t="s">
        <v>2478</v>
      </c>
      <c r="P94" s="101"/>
      <c r="Q94" s="99" t="s">
        <v>2440</v>
      </c>
    </row>
    <row r="95" spans="1:17" s="103" customFormat="1" ht="18" x14ac:dyDescent="0.25">
      <c r="A95" s="96" t="str">
        <f>VLOOKUP(E95,'LISTADO ATM'!$A$2:$C$900,3,0)</f>
        <v>DISTRITO NACIONAL</v>
      </c>
      <c r="B95" s="114" t="s">
        <v>2514</v>
      </c>
      <c r="C95" s="97">
        <v>44258.23196759259</v>
      </c>
      <c r="D95" s="96" t="s">
        <v>2189</v>
      </c>
      <c r="E95" s="107">
        <v>488</v>
      </c>
      <c r="F95" s="96" t="str">
        <f>VLOOKUP(E95,VIP!$A$2:$O11560,2,0)</f>
        <v>DRBR488</v>
      </c>
      <c r="G95" s="96" t="str">
        <f>VLOOKUP(E95,'LISTADO ATM'!$A$2:$B$899,2,0)</f>
        <v xml:space="preserve">ATM Aeropuerto El Higuero </v>
      </c>
      <c r="H95" s="96" t="str">
        <f>VLOOKUP(E95,VIP!$A$2:$O16481,7,FALSE)</f>
        <v>Si</v>
      </c>
      <c r="I95" s="96" t="str">
        <f>VLOOKUP(E95,VIP!$A$2:$O8446,8,FALSE)</f>
        <v>Si</v>
      </c>
      <c r="J95" s="96" t="str">
        <f>VLOOKUP(E95,VIP!$A$2:$O8396,8,FALSE)</f>
        <v>Si</v>
      </c>
      <c r="K95" s="96" t="str">
        <f>VLOOKUP(E95,VIP!$A$2:$O11970,6,0)</f>
        <v>NO</v>
      </c>
      <c r="L95" s="98" t="s">
        <v>2440</v>
      </c>
      <c r="M95" s="99" t="s">
        <v>2469</v>
      </c>
      <c r="N95" s="100" t="s">
        <v>2476</v>
      </c>
      <c r="O95" s="96" t="s">
        <v>2478</v>
      </c>
      <c r="P95" s="101"/>
      <c r="Q95" s="99" t="s">
        <v>2440</v>
      </c>
    </row>
    <row r="96" spans="1:17" s="103" customFormat="1" ht="18" x14ac:dyDescent="0.25">
      <c r="A96" s="96" t="str">
        <f>VLOOKUP(E96,'LISTADO ATM'!$A$2:$C$900,3,0)</f>
        <v>NORTE</v>
      </c>
      <c r="B96" s="114" t="s">
        <v>2513</v>
      </c>
      <c r="C96" s="97">
        <v>44258.233865740738</v>
      </c>
      <c r="D96" s="96" t="s">
        <v>2190</v>
      </c>
      <c r="E96" s="107">
        <v>832</v>
      </c>
      <c r="F96" s="96" t="str">
        <f>VLOOKUP(E96,VIP!$A$2:$O11559,2,0)</f>
        <v>DRBR832</v>
      </c>
      <c r="G96" s="96" t="str">
        <f>VLOOKUP(E96,'LISTADO ATM'!$A$2:$B$899,2,0)</f>
        <v xml:space="preserve">ATM Hospital Traumatológico La Vega </v>
      </c>
      <c r="H96" s="96" t="str">
        <f>VLOOKUP(E96,VIP!$A$2:$O16480,7,FALSE)</f>
        <v>Si</v>
      </c>
      <c r="I96" s="96" t="str">
        <f>VLOOKUP(E96,VIP!$A$2:$O8445,8,FALSE)</f>
        <v>Si</v>
      </c>
      <c r="J96" s="96" t="str">
        <f>VLOOKUP(E96,VIP!$A$2:$O8395,8,FALSE)</f>
        <v>Si</v>
      </c>
      <c r="K96" s="96" t="str">
        <f>VLOOKUP(E96,VIP!$A$2:$O11969,6,0)</f>
        <v>NO</v>
      </c>
      <c r="L96" s="98" t="s">
        <v>2440</v>
      </c>
      <c r="M96" s="99" t="s">
        <v>2469</v>
      </c>
      <c r="N96" s="100" t="s">
        <v>2476</v>
      </c>
      <c r="O96" s="96" t="s">
        <v>2497</v>
      </c>
      <c r="P96" s="101"/>
      <c r="Q96" s="99" t="s">
        <v>2440</v>
      </c>
    </row>
    <row r="97" spans="1:17" s="103" customFormat="1" ht="18" x14ac:dyDescent="0.25">
      <c r="A97" s="96" t="str">
        <f>VLOOKUP(E97,'LISTADO ATM'!$A$2:$C$900,3,0)</f>
        <v>SUR</v>
      </c>
      <c r="B97" s="114" t="s">
        <v>2512</v>
      </c>
      <c r="C97" s="97">
        <v>44258.235891203702</v>
      </c>
      <c r="D97" s="96" t="s">
        <v>2189</v>
      </c>
      <c r="E97" s="107">
        <v>135</v>
      </c>
      <c r="F97" s="96" t="str">
        <f>VLOOKUP(E97,VIP!$A$2:$O11558,2,0)</f>
        <v>DRBR135</v>
      </c>
      <c r="G97" s="96" t="str">
        <f>VLOOKUP(E97,'LISTADO ATM'!$A$2:$B$899,2,0)</f>
        <v xml:space="preserve">ATM Oficina Las Dunas Baní </v>
      </c>
      <c r="H97" s="96" t="str">
        <f>VLOOKUP(E97,VIP!$A$2:$O16479,7,FALSE)</f>
        <v>Si</v>
      </c>
      <c r="I97" s="96" t="str">
        <f>VLOOKUP(E97,VIP!$A$2:$O8444,8,FALSE)</f>
        <v>Si</v>
      </c>
      <c r="J97" s="96" t="str">
        <f>VLOOKUP(E97,VIP!$A$2:$O8394,8,FALSE)</f>
        <v>Si</v>
      </c>
      <c r="K97" s="96" t="str">
        <f>VLOOKUP(E97,VIP!$A$2:$O11968,6,0)</f>
        <v>SI</v>
      </c>
      <c r="L97" s="98" t="s">
        <v>2254</v>
      </c>
      <c r="M97" s="99" t="s">
        <v>2469</v>
      </c>
      <c r="N97" s="100" t="s">
        <v>2476</v>
      </c>
      <c r="O97" s="96" t="s">
        <v>2478</v>
      </c>
      <c r="P97" s="101"/>
      <c r="Q97" s="99" t="s">
        <v>2254</v>
      </c>
    </row>
    <row r="98" spans="1:17" s="103" customFormat="1" ht="18" x14ac:dyDescent="0.25">
      <c r="A98" s="96" t="str">
        <f>VLOOKUP(E98,'LISTADO ATM'!$A$2:$C$900,3,0)</f>
        <v>DISTRITO NACIONAL</v>
      </c>
      <c r="B98" s="114" t="s">
        <v>2520</v>
      </c>
      <c r="C98" s="97">
        <v>44258.313310185185</v>
      </c>
      <c r="D98" s="96" t="s">
        <v>2189</v>
      </c>
      <c r="E98" s="107">
        <v>816</v>
      </c>
      <c r="F98" s="96" t="str">
        <f>VLOOKUP(E98,VIP!$A$2:$O11560,2,0)</f>
        <v>DRBR816</v>
      </c>
      <c r="G98" s="96" t="str">
        <f>VLOOKUP(E98,'LISTADO ATM'!$A$2:$B$899,2,0)</f>
        <v xml:space="preserve">ATM Oficina Pedro Brand </v>
      </c>
      <c r="H98" s="96" t="str">
        <f>VLOOKUP(E98,VIP!$A$2:$O16481,7,FALSE)</f>
        <v>Si</v>
      </c>
      <c r="I98" s="96" t="str">
        <f>VLOOKUP(E98,VIP!$A$2:$O8446,8,FALSE)</f>
        <v>Si</v>
      </c>
      <c r="J98" s="96" t="str">
        <f>VLOOKUP(E98,VIP!$A$2:$O8396,8,FALSE)</f>
        <v>Si</v>
      </c>
      <c r="K98" s="96" t="str">
        <f>VLOOKUP(E98,VIP!$A$2:$O11970,6,0)</f>
        <v>NO</v>
      </c>
      <c r="L98" s="98" t="s">
        <v>2254</v>
      </c>
      <c r="M98" s="99" t="s">
        <v>2469</v>
      </c>
      <c r="N98" s="100" t="s">
        <v>2476</v>
      </c>
      <c r="O98" s="96" t="s">
        <v>2478</v>
      </c>
      <c r="P98" s="101"/>
      <c r="Q98" s="99" t="s">
        <v>2254</v>
      </c>
    </row>
    <row r="99" spans="1:17" s="103" customFormat="1" ht="18" x14ac:dyDescent="0.25">
      <c r="A99" s="96" t="str">
        <f>VLOOKUP(E99,'LISTADO ATM'!$A$2:$C$900,3,0)</f>
        <v>ESTE</v>
      </c>
      <c r="B99" s="114" t="s">
        <v>2519</v>
      </c>
      <c r="C99" s="97">
        <v>44258.339155092595</v>
      </c>
      <c r="D99" s="96" t="s">
        <v>2189</v>
      </c>
      <c r="E99" s="107">
        <v>293</v>
      </c>
      <c r="F99" s="96" t="str">
        <f>VLOOKUP(E99,VIP!$A$2:$O11559,2,0)</f>
        <v>DRBR293</v>
      </c>
      <c r="G99" s="96" t="str">
        <f>VLOOKUP(E99,'LISTADO ATM'!$A$2:$B$899,2,0)</f>
        <v xml:space="preserve">ATM S/M Nueva Visión (San Pedro) </v>
      </c>
      <c r="H99" s="96" t="str">
        <f>VLOOKUP(E99,VIP!$A$2:$O16480,7,FALSE)</f>
        <v>Si</v>
      </c>
      <c r="I99" s="96" t="str">
        <f>VLOOKUP(E99,VIP!$A$2:$O8445,8,FALSE)</f>
        <v>Si</v>
      </c>
      <c r="J99" s="96" t="str">
        <f>VLOOKUP(E99,VIP!$A$2:$O8395,8,FALSE)</f>
        <v>Si</v>
      </c>
      <c r="K99" s="96" t="str">
        <f>VLOOKUP(E99,VIP!$A$2:$O11969,6,0)</f>
        <v>NO</v>
      </c>
      <c r="L99" s="98" t="s">
        <v>2228</v>
      </c>
      <c r="M99" s="99" t="s">
        <v>2469</v>
      </c>
      <c r="N99" s="100" t="s">
        <v>2476</v>
      </c>
      <c r="O99" s="96" t="s">
        <v>2478</v>
      </c>
      <c r="P99" s="101"/>
      <c r="Q99" s="99" t="s">
        <v>2228</v>
      </c>
    </row>
  </sheetData>
  <autoFilter ref="A4:Q38">
    <sortState ref="A5:Q99">
      <sortCondition ref="C4:C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0:B1048576 B1:B4">
    <cfRule type="duplicateValues" dxfId="252" priority="381692"/>
  </conditionalFormatting>
  <conditionalFormatting sqref="B100:B1048576">
    <cfRule type="duplicateValues" dxfId="251" priority="381695"/>
  </conditionalFormatting>
  <conditionalFormatting sqref="B100:B1048576 B1:B4">
    <cfRule type="duplicateValues" dxfId="250" priority="381697"/>
    <cfRule type="duplicateValues" dxfId="249" priority="381698"/>
    <cfRule type="duplicateValues" dxfId="248" priority="381699"/>
  </conditionalFormatting>
  <conditionalFormatting sqref="B100:B1048576 B1:B4">
    <cfRule type="duplicateValues" dxfId="247" priority="381706"/>
    <cfRule type="duplicateValues" dxfId="246" priority="381707"/>
  </conditionalFormatting>
  <conditionalFormatting sqref="B100:B1048576">
    <cfRule type="duplicateValues" dxfId="245" priority="381712"/>
    <cfRule type="duplicateValues" dxfId="244" priority="381713"/>
    <cfRule type="duplicateValues" dxfId="243" priority="381714"/>
  </conditionalFormatting>
  <conditionalFormatting sqref="B100:B1048576">
    <cfRule type="duplicateValues" dxfId="242" priority="381718"/>
    <cfRule type="duplicateValues" dxfId="241" priority="381719"/>
  </conditionalFormatting>
  <conditionalFormatting sqref="B100:B1048576">
    <cfRule type="duplicateValues" dxfId="240" priority="373"/>
    <cfRule type="duplicateValues" dxfId="239" priority="374"/>
  </conditionalFormatting>
  <conditionalFormatting sqref="E100:E1048576 E89:E90 E1:E4">
    <cfRule type="duplicateValues" dxfId="238" priority="308"/>
    <cfRule type="duplicateValues" dxfId="237" priority="309"/>
  </conditionalFormatting>
  <conditionalFormatting sqref="E100:E1048576 E89:E90 E1:E4">
    <cfRule type="duplicateValues" dxfId="236" priority="284"/>
  </conditionalFormatting>
  <conditionalFormatting sqref="B75:B80">
    <cfRule type="duplicateValues" dxfId="235" priority="149"/>
  </conditionalFormatting>
  <conditionalFormatting sqref="B75:B80">
    <cfRule type="duplicateValues" dxfId="234" priority="148"/>
  </conditionalFormatting>
  <conditionalFormatting sqref="B75:B80">
    <cfRule type="duplicateValues" dxfId="233" priority="145"/>
    <cfRule type="duplicateValues" dxfId="232" priority="146"/>
    <cfRule type="duplicateValues" dxfId="231" priority="147"/>
  </conditionalFormatting>
  <conditionalFormatting sqref="B75:B80">
    <cfRule type="duplicateValues" dxfId="230" priority="143"/>
    <cfRule type="duplicateValues" dxfId="229" priority="144"/>
  </conditionalFormatting>
  <conditionalFormatting sqref="B75:B80">
    <cfRule type="duplicateValues" dxfId="228" priority="140"/>
    <cfRule type="duplicateValues" dxfId="227" priority="141"/>
    <cfRule type="duplicateValues" dxfId="226" priority="142"/>
  </conditionalFormatting>
  <conditionalFormatting sqref="B75:B80">
    <cfRule type="duplicateValues" dxfId="225" priority="138"/>
    <cfRule type="duplicateValues" dxfId="224" priority="139"/>
  </conditionalFormatting>
  <conditionalFormatting sqref="B75:B80">
    <cfRule type="duplicateValues" dxfId="223" priority="136"/>
    <cfRule type="duplicateValues" dxfId="222" priority="137"/>
  </conditionalFormatting>
  <conditionalFormatting sqref="B75:B80">
    <cfRule type="duplicateValues" dxfId="221" priority="135"/>
  </conditionalFormatting>
  <conditionalFormatting sqref="B75:B80">
    <cfRule type="duplicateValues" dxfId="220" priority="132"/>
    <cfRule type="duplicateValues" dxfId="219" priority="133"/>
    <cfRule type="duplicateValues" dxfId="218" priority="134"/>
  </conditionalFormatting>
  <conditionalFormatting sqref="B75:B80">
    <cfRule type="duplicateValues" dxfId="217" priority="130"/>
    <cfRule type="duplicateValues" dxfId="216" priority="131"/>
  </conditionalFormatting>
  <conditionalFormatting sqref="E75:E80">
    <cfRule type="duplicateValues" dxfId="215" priority="128"/>
    <cfRule type="duplicateValues" dxfId="214" priority="129"/>
  </conditionalFormatting>
  <conditionalFormatting sqref="E75:E80">
    <cfRule type="duplicateValues" dxfId="213" priority="127"/>
  </conditionalFormatting>
  <conditionalFormatting sqref="B81:B88">
    <cfRule type="duplicateValues" dxfId="212" priority="126"/>
  </conditionalFormatting>
  <conditionalFormatting sqref="B81:B88">
    <cfRule type="duplicateValues" dxfId="211" priority="125"/>
  </conditionalFormatting>
  <conditionalFormatting sqref="B81:B88">
    <cfRule type="duplicateValues" dxfId="210" priority="122"/>
    <cfRule type="duplicateValues" dxfId="209" priority="123"/>
    <cfRule type="duplicateValues" dxfId="208" priority="124"/>
  </conditionalFormatting>
  <conditionalFormatting sqref="B81:B88">
    <cfRule type="duplicateValues" dxfId="207" priority="120"/>
    <cfRule type="duplicateValues" dxfId="206" priority="121"/>
  </conditionalFormatting>
  <conditionalFormatting sqref="B81:B88">
    <cfRule type="duplicateValues" dxfId="205" priority="117"/>
    <cfRule type="duplicateValues" dxfId="204" priority="118"/>
    <cfRule type="duplicateValues" dxfId="203" priority="119"/>
  </conditionalFormatting>
  <conditionalFormatting sqref="B81:B88">
    <cfRule type="duplicateValues" dxfId="202" priority="115"/>
    <cfRule type="duplicateValues" dxfId="201" priority="116"/>
  </conditionalFormatting>
  <conditionalFormatting sqref="B81:B88">
    <cfRule type="duplicateValues" dxfId="200" priority="113"/>
    <cfRule type="duplicateValues" dxfId="199" priority="114"/>
  </conditionalFormatting>
  <conditionalFormatting sqref="B81:B88">
    <cfRule type="duplicateValues" dxfId="198" priority="112"/>
  </conditionalFormatting>
  <conditionalFormatting sqref="B81:B88">
    <cfRule type="duplicateValues" dxfId="197" priority="109"/>
    <cfRule type="duplicateValues" dxfId="196" priority="110"/>
    <cfRule type="duplicateValues" dxfId="195" priority="111"/>
  </conditionalFormatting>
  <conditionalFormatting sqref="B81:B88">
    <cfRule type="duplicateValues" dxfId="194" priority="107"/>
    <cfRule type="duplicateValues" dxfId="193" priority="108"/>
  </conditionalFormatting>
  <conditionalFormatting sqref="E81:E88">
    <cfRule type="duplicateValues" dxfId="192" priority="105"/>
    <cfRule type="duplicateValues" dxfId="191" priority="106"/>
  </conditionalFormatting>
  <conditionalFormatting sqref="E81:E88">
    <cfRule type="duplicateValues" dxfId="190" priority="104"/>
  </conditionalFormatting>
  <conditionalFormatting sqref="E100:E1048576 E1:E90">
    <cfRule type="duplicateValues" dxfId="189" priority="103"/>
  </conditionalFormatting>
  <conditionalFormatting sqref="E89">
    <cfRule type="duplicateValues" dxfId="188" priority="101"/>
    <cfRule type="duplicateValues" dxfId="187" priority="102"/>
  </conditionalFormatting>
  <conditionalFormatting sqref="E89">
    <cfRule type="duplicateValues" dxfId="186" priority="100"/>
  </conditionalFormatting>
  <conditionalFormatting sqref="B89">
    <cfRule type="duplicateValues" dxfId="185" priority="79"/>
  </conditionalFormatting>
  <conditionalFormatting sqref="B89">
    <cfRule type="duplicateValues" dxfId="184" priority="78"/>
  </conditionalFormatting>
  <conditionalFormatting sqref="B89">
    <cfRule type="duplicateValues" dxfId="183" priority="75"/>
    <cfRule type="duplicateValues" dxfId="182" priority="76"/>
    <cfRule type="duplicateValues" dxfId="181" priority="77"/>
  </conditionalFormatting>
  <conditionalFormatting sqref="B89">
    <cfRule type="duplicateValues" dxfId="180" priority="73"/>
    <cfRule type="duplicateValues" dxfId="179" priority="74"/>
  </conditionalFormatting>
  <conditionalFormatting sqref="B89">
    <cfRule type="duplicateValues" dxfId="178" priority="70"/>
    <cfRule type="duplicateValues" dxfId="177" priority="71"/>
    <cfRule type="duplicateValues" dxfId="176" priority="72"/>
  </conditionalFormatting>
  <conditionalFormatting sqref="B89">
    <cfRule type="duplicateValues" dxfId="175" priority="68"/>
    <cfRule type="duplicateValues" dxfId="174" priority="69"/>
  </conditionalFormatting>
  <conditionalFormatting sqref="B89">
    <cfRule type="duplicateValues" dxfId="173" priority="66"/>
    <cfRule type="duplicateValues" dxfId="172" priority="67"/>
  </conditionalFormatting>
  <conditionalFormatting sqref="B89">
    <cfRule type="duplicateValues" dxfId="171" priority="65"/>
  </conditionalFormatting>
  <conditionalFormatting sqref="B89">
    <cfRule type="duplicateValues" dxfId="170" priority="62"/>
    <cfRule type="duplicateValues" dxfId="169" priority="63"/>
    <cfRule type="duplicateValues" dxfId="168" priority="64"/>
  </conditionalFormatting>
  <conditionalFormatting sqref="B89">
    <cfRule type="duplicateValues" dxfId="167" priority="60"/>
    <cfRule type="duplicateValues" dxfId="166" priority="61"/>
  </conditionalFormatting>
  <conditionalFormatting sqref="B90">
    <cfRule type="duplicateValues" dxfId="165" priority="59"/>
  </conditionalFormatting>
  <conditionalFormatting sqref="B90">
    <cfRule type="duplicateValues" dxfId="164" priority="58"/>
  </conditionalFormatting>
  <conditionalFormatting sqref="B90">
    <cfRule type="duplicateValues" dxfId="163" priority="55"/>
    <cfRule type="duplicateValues" dxfId="162" priority="56"/>
    <cfRule type="duplicateValues" dxfId="161" priority="57"/>
  </conditionalFormatting>
  <conditionalFormatting sqref="B90">
    <cfRule type="duplicateValues" dxfId="160" priority="53"/>
    <cfRule type="duplicateValues" dxfId="159" priority="54"/>
  </conditionalFormatting>
  <conditionalFormatting sqref="B90">
    <cfRule type="duplicateValues" dxfId="158" priority="50"/>
    <cfRule type="duplicateValues" dxfId="157" priority="51"/>
    <cfRule type="duplicateValues" dxfId="156" priority="52"/>
  </conditionalFormatting>
  <conditionalFormatting sqref="B90">
    <cfRule type="duplicateValues" dxfId="155" priority="48"/>
    <cfRule type="duplicateValues" dxfId="154" priority="49"/>
  </conditionalFormatting>
  <conditionalFormatting sqref="B90">
    <cfRule type="duplicateValues" dxfId="153" priority="46"/>
    <cfRule type="duplicateValues" dxfId="152" priority="47"/>
  </conditionalFormatting>
  <conditionalFormatting sqref="B90">
    <cfRule type="duplicateValues" dxfId="151" priority="45"/>
  </conditionalFormatting>
  <conditionalFormatting sqref="B90">
    <cfRule type="duplicateValues" dxfId="150" priority="42"/>
    <cfRule type="duplicateValues" dxfId="149" priority="43"/>
    <cfRule type="duplicateValues" dxfId="148" priority="44"/>
  </conditionalFormatting>
  <conditionalFormatting sqref="B90">
    <cfRule type="duplicateValues" dxfId="147" priority="40"/>
    <cfRule type="duplicateValues" dxfId="146" priority="41"/>
  </conditionalFormatting>
  <conditionalFormatting sqref="E90">
    <cfRule type="duplicateValues" dxfId="145" priority="38"/>
    <cfRule type="duplicateValues" dxfId="144" priority="39"/>
  </conditionalFormatting>
  <conditionalFormatting sqref="E90">
    <cfRule type="duplicateValues" dxfId="143" priority="37"/>
  </conditionalFormatting>
  <conditionalFormatting sqref="B5:B38">
    <cfRule type="duplicateValues" dxfId="142" priority="384058"/>
  </conditionalFormatting>
  <conditionalFormatting sqref="B5:B38">
    <cfRule type="duplicateValues" dxfId="141" priority="384059"/>
    <cfRule type="duplicateValues" dxfId="140" priority="384060"/>
    <cfRule type="duplicateValues" dxfId="139" priority="384061"/>
  </conditionalFormatting>
  <conditionalFormatting sqref="B5:B38">
    <cfRule type="duplicateValues" dxfId="138" priority="384062"/>
    <cfRule type="duplicateValues" dxfId="137" priority="384063"/>
  </conditionalFormatting>
  <conditionalFormatting sqref="E5:E38">
    <cfRule type="duplicateValues" dxfId="136" priority="384064"/>
    <cfRule type="duplicateValues" dxfId="135" priority="384065"/>
  </conditionalFormatting>
  <conditionalFormatting sqref="E5:E38">
    <cfRule type="duplicateValues" dxfId="134" priority="384066"/>
  </conditionalFormatting>
  <conditionalFormatting sqref="B54:B74">
    <cfRule type="duplicateValues" dxfId="133" priority="384076"/>
  </conditionalFormatting>
  <conditionalFormatting sqref="B54:B74">
    <cfRule type="duplicateValues" dxfId="132" priority="384080"/>
    <cfRule type="duplicateValues" dxfId="131" priority="384081"/>
    <cfRule type="duplicateValues" dxfId="130" priority="384082"/>
  </conditionalFormatting>
  <conditionalFormatting sqref="B54:B74">
    <cfRule type="duplicateValues" dxfId="129" priority="384086"/>
    <cfRule type="duplicateValues" dxfId="128" priority="384087"/>
  </conditionalFormatting>
  <conditionalFormatting sqref="E54:E74">
    <cfRule type="duplicateValues" dxfId="127" priority="384116"/>
    <cfRule type="duplicateValues" dxfId="126" priority="384117"/>
  </conditionalFormatting>
  <conditionalFormatting sqref="E54:E74">
    <cfRule type="duplicateValues" dxfId="125" priority="384120"/>
  </conditionalFormatting>
  <conditionalFormatting sqref="B39:B53">
    <cfRule type="duplicateValues" dxfId="124" priority="384130"/>
  </conditionalFormatting>
  <conditionalFormatting sqref="B39:B53">
    <cfRule type="duplicateValues" dxfId="123" priority="384134"/>
    <cfRule type="duplicateValues" dxfId="122" priority="384135"/>
    <cfRule type="duplicateValues" dxfId="121" priority="384136"/>
  </conditionalFormatting>
  <conditionalFormatting sqref="B39:B53">
    <cfRule type="duplicateValues" dxfId="120" priority="384140"/>
    <cfRule type="duplicateValues" dxfId="119" priority="384141"/>
  </conditionalFormatting>
  <conditionalFormatting sqref="E39:E53">
    <cfRule type="duplicateValues" dxfId="118" priority="384158"/>
    <cfRule type="duplicateValues" dxfId="117" priority="384159"/>
  </conditionalFormatting>
  <conditionalFormatting sqref="E39:E53">
    <cfRule type="duplicateValues" dxfId="116" priority="384162"/>
  </conditionalFormatting>
  <conditionalFormatting sqref="E91:E97">
    <cfRule type="duplicateValues" dxfId="115" priority="384200"/>
    <cfRule type="duplicateValues" dxfId="114" priority="384201"/>
  </conditionalFormatting>
  <conditionalFormatting sqref="E91:E97">
    <cfRule type="duplicateValues" dxfId="113" priority="384202"/>
  </conditionalFormatting>
  <conditionalFormatting sqref="B91:B97">
    <cfRule type="duplicateValues" dxfId="112" priority="384203"/>
  </conditionalFormatting>
  <conditionalFormatting sqref="B91:B97">
    <cfRule type="duplicateValues" dxfId="111" priority="384204"/>
    <cfRule type="duplicateValues" dxfId="110" priority="384205"/>
    <cfRule type="duplicateValues" dxfId="109" priority="384206"/>
  </conditionalFormatting>
  <conditionalFormatting sqref="B91:B97">
    <cfRule type="duplicateValues" dxfId="108" priority="384207"/>
    <cfRule type="duplicateValues" dxfId="107" priority="384208"/>
  </conditionalFormatting>
  <conditionalFormatting sqref="E98:E99">
    <cfRule type="duplicateValues" dxfId="8" priority="8"/>
    <cfRule type="duplicateValues" dxfId="7" priority="9"/>
  </conditionalFormatting>
  <conditionalFormatting sqref="E98:E99">
    <cfRule type="duplicateValues" dxfId="6" priority="7"/>
  </conditionalFormatting>
  <conditionalFormatting sqref="B98:B99">
    <cfRule type="duplicateValues" dxfId="5" priority="6"/>
  </conditionalFormatting>
  <conditionalFormatting sqref="B98:B99">
    <cfRule type="duplicateValues" dxfId="4" priority="3"/>
    <cfRule type="duplicateValues" dxfId="3" priority="4"/>
    <cfRule type="duplicateValues" dxfId="2" priority="5"/>
  </conditionalFormatting>
  <conditionalFormatting sqref="B98:B99">
    <cfRule type="duplicateValues" dxfId="1" priority="1"/>
    <cfRule type="duplicateValues" dxfId="0" priority="2"/>
  </conditionalFormatting>
  <hyperlinks>
    <hyperlink ref="B49" r:id="rId7" display="http://s460-helpdesk/CAisd/pdmweb.exe?OP=SEARCH+FACTORY=in+SKIPLIST=1+QBE.EQ.id=3517086"/>
    <hyperlink ref="B48" r:id="rId8" display="http://s460-helpdesk/CAisd/pdmweb.exe?OP=SEARCH+FACTORY=in+SKIPLIST=1+QBE.EQ.id=3517083"/>
    <hyperlink ref="B47" r:id="rId9" display="http://s460-helpdesk/CAisd/pdmweb.exe?OP=SEARCH+FACTORY=in+SKIPLIST=1+QBE.EQ.id=3517071"/>
    <hyperlink ref="B46" r:id="rId10" display="http://s460-helpdesk/CAisd/pdmweb.exe?OP=SEARCH+FACTORY=in+SKIPLIST=1+QBE.EQ.id=3517047"/>
    <hyperlink ref="B45" r:id="rId11" display="http://s460-helpdesk/CAisd/pdmweb.exe?OP=SEARCH+FACTORY=in+SKIPLIST=1+QBE.EQ.id=3517032"/>
    <hyperlink ref="B44" r:id="rId12" display="http://s460-helpdesk/CAisd/pdmweb.exe?OP=SEARCH+FACTORY=in+SKIPLIST=1+QBE.EQ.id=3517024"/>
    <hyperlink ref="B43" r:id="rId13" display="http://s460-helpdesk/CAisd/pdmweb.exe?OP=SEARCH+FACTORY=in+SKIPLIST=1+QBE.EQ.id=3516977"/>
    <hyperlink ref="B42" r:id="rId14" display="http://s460-helpdesk/CAisd/pdmweb.exe?OP=SEARCH+FACTORY=in+SKIPLIST=1+QBE.EQ.id=3516946"/>
    <hyperlink ref="B41" r:id="rId15" display="http://s460-helpdesk/CAisd/pdmweb.exe?OP=SEARCH+FACTORY=in+SKIPLIST=1+QBE.EQ.id=3516914"/>
    <hyperlink ref="B40" r:id="rId16" display="http://s460-helpdesk/CAisd/pdmweb.exe?OP=SEARCH+FACTORY=in+SKIPLIST=1+QBE.EQ.id=3516912"/>
    <hyperlink ref="B39" r:id="rId17" display="http://s460-helpdesk/CAisd/pdmweb.exe?OP=SEARCH+FACTORY=in+SKIPLIST=1+QBE.EQ.id=3516911"/>
    <hyperlink ref="B38" r:id="rId18" display="http://s460-helpdesk/CAisd/pdmweb.exe?OP=SEARCH+FACTORY=in+SKIPLIST=1+QBE.EQ.id=3516907"/>
    <hyperlink ref="B37" r:id="rId19" display="http://s460-helpdesk/CAisd/pdmweb.exe?OP=SEARCH+FACTORY=in+SKIPLIST=1+QBE.EQ.id=3516893"/>
    <hyperlink ref="B36" r:id="rId20" display="http://s460-helpdesk/CAisd/pdmweb.exe?OP=SEARCH+FACTORY=in+SKIPLIST=1+QBE.EQ.id=3516890"/>
    <hyperlink ref="B35" r:id="rId21" display="http://s460-helpdesk/CAisd/pdmweb.exe?OP=SEARCH+FACTORY=in+SKIPLIST=1+QBE.EQ.id=3516883"/>
    <hyperlink ref="B34" r:id="rId22" display="http://s460-helpdesk/CAisd/pdmweb.exe?OP=SEARCH+FACTORY=in+SKIPLIST=1+QBE.EQ.id=3516874"/>
    <hyperlink ref="B33" r:id="rId23" display="http://s460-helpdesk/CAisd/pdmweb.exe?OP=SEARCH+FACTORY=in+SKIPLIST=1+QBE.EQ.id=3516850"/>
    <hyperlink ref="B32" r:id="rId24" display="http://s460-helpdesk/CAisd/pdmweb.exe?OP=SEARCH+FACTORY=in+SKIPLIST=1+QBE.EQ.id=3516840"/>
    <hyperlink ref="B31" r:id="rId25" display="http://s460-helpdesk/CAisd/pdmweb.exe?OP=SEARCH+FACTORY=in+SKIPLIST=1+QBE.EQ.id=3516639"/>
    <hyperlink ref="B59" r:id="rId26" display="http://s460-helpdesk/CAisd/pdmweb.exe?OP=SEARCH+FACTORY=in+SKIPLIST=1+QBE.EQ.id=3517187"/>
    <hyperlink ref="B58" r:id="rId27" display="http://s460-helpdesk/CAisd/pdmweb.exe?OP=SEARCH+FACTORY=in+SKIPLIST=1+QBE.EQ.id=3517176"/>
    <hyperlink ref="B57" r:id="rId28" display="http://s460-helpdesk/CAisd/pdmweb.exe?OP=SEARCH+FACTORY=in+SKIPLIST=1+QBE.EQ.id=3517172"/>
    <hyperlink ref="B56" r:id="rId29" display="http://s460-helpdesk/CAisd/pdmweb.exe?OP=SEARCH+FACTORY=in+SKIPLIST=1+QBE.EQ.id=3517138"/>
    <hyperlink ref="B55" r:id="rId30" display="http://s460-helpdesk/CAisd/pdmweb.exe?OP=SEARCH+FACTORY=in+SKIPLIST=1+QBE.EQ.id=3517136"/>
    <hyperlink ref="B54" r:id="rId31" display="http://s460-helpdesk/CAisd/pdmweb.exe?OP=SEARCH+FACTORY=in+SKIPLIST=1+QBE.EQ.id=3517133"/>
    <hyperlink ref="B53" r:id="rId32" display="http://s460-helpdesk/CAisd/pdmweb.exe?OP=SEARCH+FACTORY=in+SKIPLIST=1+QBE.EQ.id=3517114"/>
    <hyperlink ref="B52" r:id="rId33" display="http://s460-helpdesk/CAisd/pdmweb.exe?OP=SEARCH+FACTORY=in+SKIPLIST=1+QBE.EQ.id=3517111"/>
    <hyperlink ref="B51" r:id="rId34" display="http://s460-helpdesk/CAisd/pdmweb.exe?OP=SEARCH+FACTORY=in+SKIPLIST=1+QBE.EQ.id=3517103"/>
    <hyperlink ref="B50" r:id="rId35" display="http://s460-helpdesk/CAisd/pdmweb.exe?OP=SEARCH+FACTORY=in+SKIPLIST=1+QBE.EQ.id=3517092"/>
  </hyperlinks>
  <pageMargins left="0.7" right="0.7" top="0.75" bottom="0.75" header="0.3" footer="0.3"/>
  <pageSetup scale="60" orientation="landscape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76" zoomScale="80" zoomScaleNormal="80" workbookViewId="0">
      <selection activeCell="C4" sqref="C4"/>
    </sheetView>
  </sheetViews>
  <sheetFormatPr baseColWidth="10" defaultColWidth="18.140625" defaultRowHeight="15" x14ac:dyDescent="0.25"/>
  <cols>
    <col min="1" max="1" width="40.28515625" style="102" customWidth="1"/>
    <col min="2" max="2" width="18.140625" style="102"/>
    <col min="3" max="3" width="64.42578125" style="102" customWidth="1"/>
    <col min="4" max="4" width="40.85546875" style="102" customWidth="1"/>
    <col min="5" max="5" width="35.85546875" style="102" customWidth="1"/>
    <col min="6" max="16384" width="18.140625" style="102"/>
  </cols>
  <sheetData>
    <row r="1" spans="1:5" ht="22.5" customHeight="1" x14ac:dyDescent="0.25">
      <c r="A1" s="147" t="s">
        <v>2158</v>
      </c>
      <c r="B1" s="148"/>
      <c r="C1" s="148"/>
      <c r="D1" s="148"/>
      <c r="E1" s="149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A3" s="103"/>
      <c r="B3" s="104"/>
      <c r="C3" s="104"/>
      <c r="D3" s="104"/>
      <c r="E3" s="120"/>
    </row>
    <row r="4" spans="1:5" ht="18.75" thickBot="1" x14ac:dyDescent="0.3">
      <c r="A4" s="117" t="s">
        <v>2423</v>
      </c>
      <c r="B4" s="119">
        <v>44230.708333333336</v>
      </c>
      <c r="C4" s="104"/>
      <c r="D4" s="104"/>
      <c r="E4" s="121"/>
    </row>
    <row r="5" spans="1:5" ht="18.75" thickBot="1" x14ac:dyDescent="0.3">
      <c r="A5" s="117" t="s">
        <v>2424</v>
      </c>
      <c r="B5" s="119">
        <v>44258.25</v>
      </c>
      <c r="C5" s="118"/>
      <c r="D5" s="104"/>
      <c r="E5" s="121"/>
    </row>
    <row r="6" spans="1:5" ht="18" x14ac:dyDescent="0.25">
      <c r="A6" s="103"/>
      <c r="B6" s="104"/>
      <c r="C6" s="104"/>
      <c r="D6" s="104"/>
      <c r="E6" s="123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5" t="s">
        <v>15</v>
      </c>
      <c r="B8" s="105" t="s">
        <v>2426</v>
      </c>
      <c r="C8" s="106" t="s">
        <v>46</v>
      </c>
      <c r="D8" s="122" t="s">
        <v>2432</v>
      </c>
      <c r="E8" s="122" t="s">
        <v>2427</v>
      </c>
    </row>
    <row r="9" spans="1:5" ht="18" x14ac:dyDescent="0.25">
      <c r="A9" s="112" t="e">
        <f>VLOOKUP(B9,'[1]LISTADO ATM'!$A$2:$C$817,3,0)</f>
        <v>#N/A</v>
      </c>
      <c r="B9" s="107"/>
      <c r="C9" s="107" t="e">
        <f>VLOOKUP(B9,'[1]LISTADO ATM'!$A$2:$B$816,2,0)</f>
        <v>#N/A</v>
      </c>
      <c r="D9" s="127" t="s">
        <v>2504</v>
      </c>
      <c r="E9" s="129"/>
    </row>
    <row r="10" spans="1:5" ht="18.75" thickBot="1" x14ac:dyDescent="0.3">
      <c r="A10" s="109" t="s">
        <v>2428</v>
      </c>
      <c r="B10" s="115">
        <f>COUNT(B9:B9)</f>
        <v>0</v>
      </c>
      <c r="C10" s="145"/>
      <c r="D10" s="156"/>
      <c r="E10" s="146"/>
    </row>
    <row r="11" spans="1:5" ht="15.75" thickBot="1" x14ac:dyDescent="0.3">
      <c r="A11" s="103"/>
      <c r="B11" s="111"/>
      <c r="C11" s="103"/>
      <c r="D11" s="103"/>
      <c r="E11" s="111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5" t="s">
        <v>15</v>
      </c>
      <c r="B13" s="105" t="s">
        <v>2426</v>
      </c>
      <c r="C13" s="106" t="s">
        <v>46</v>
      </c>
      <c r="D13" s="106" t="s">
        <v>2432</v>
      </c>
      <c r="E13" s="106" t="s">
        <v>2427</v>
      </c>
    </row>
    <row r="14" spans="1:5" ht="18" x14ac:dyDescent="0.25">
      <c r="A14" s="112" t="e">
        <f>VLOOKUP(B14,'[1]LISTADO ATM'!$A$2:$C$817,3,0)</f>
        <v>#N/A</v>
      </c>
      <c r="B14" s="107">
        <v>369</v>
      </c>
      <c r="C14" s="107" t="e">
        <f>VLOOKUP(B14,'[1]LISTADO ATM'!$A$2:$B$816,2,0)</f>
        <v>#N/A</v>
      </c>
      <c r="D14" s="125" t="s">
        <v>2454</v>
      </c>
      <c r="E14" s="128">
        <v>335807929</v>
      </c>
    </row>
    <row r="15" spans="1:5" ht="18" x14ac:dyDescent="0.25">
      <c r="A15" s="112" t="str">
        <f>VLOOKUP(B15,'[1]LISTADO ATM'!$A$2:$C$817,3,0)</f>
        <v>DISTRITO NACIONAL</v>
      </c>
      <c r="B15" s="107">
        <v>671</v>
      </c>
      <c r="C15" s="107" t="str">
        <f>VLOOKUP(B15,'[1]LISTADO ATM'!$A$2:$B$816,2,0)</f>
        <v>ATM Ayuntamiento Sto. Dgo. Norte</v>
      </c>
      <c r="D15" s="125" t="s">
        <v>2454</v>
      </c>
      <c r="E15" s="128">
        <v>335807935</v>
      </c>
    </row>
    <row r="16" spans="1:5" ht="18" x14ac:dyDescent="0.25">
      <c r="A16" s="112" t="str">
        <f>VLOOKUP(B16,'[1]LISTADO ATM'!$A$2:$C$817,3,0)</f>
        <v>DISTRITO NACIONAL</v>
      </c>
      <c r="B16" s="107">
        <v>875</v>
      </c>
      <c r="C16" s="107" t="str">
        <f>VLOOKUP(B16,'[1]LISTADO ATM'!$A$2:$B$816,2,0)</f>
        <v xml:space="preserve">ATM Texaco Aut. Duarte KM 14 1/2 (Los Alcarrizos) </v>
      </c>
      <c r="D16" s="125" t="s">
        <v>2454</v>
      </c>
      <c r="E16" s="128">
        <v>335805687</v>
      </c>
    </row>
    <row r="17" spans="1:5" ht="18" x14ac:dyDescent="0.25">
      <c r="A17" s="112" t="str">
        <f>VLOOKUP(B17,'[1]LISTADO ATM'!$A$2:$C$817,3,0)</f>
        <v>DISTRITO NACIONAL</v>
      </c>
      <c r="B17" s="107">
        <v>422</v>
      </c>
      <c r="C17" s="107" t="str">
        <f>VLOOKUP(B17,'[1]LISTADO ATM'!$A$2:$B$816,2,0)</f>
        <v xml:space="preserve">ATM Olé Manoguayabo </v>
      </c>
      <c r="D17" s="125" t="s">
        <v>2454</v>
      </c>
      <c r="E17" s="128">
        <v>335808271</v>
      </c>
    </row>
    <row r="18" spans="1:5" ht="18" x14ac:dyDescent="0.25">
      <c r="A18" s="112" t="str">
        <f>VLOOKUP(B18,'[1]LISTADO ATM'!$A$2:$C$817,3,0)</f>
        <v>NORTE</v>
      </c>
      <c r="B18" s="107">
        <v>283</v>
      </c>
      <c r="C18" s="107" t="str">
        <f>VLOOKUP(B18,'[1]LISTADO ATM'!$A$2:$B$816,2,0)</f>
        <v xml:space="preserve">ATM Oficina Nibaje </v>
      </c>
      <c r="D18" s="125" t="s">
        <v>2454</v>
      </c>
      <c r="E18" s="128">
        <v>335808345</v>
      </c>
    </row>
    <row r="19" spans="1:5" ht="18" x14ac:dyDescent="0.25">
      <c r="A19" s="112" t="str">
        <f>VLOOKUP(B19,'[1]LISTADO ATM'!$A$2:$C$817,3,0)</f>
        <v>DISTRITO NACIONAL</v>
      </c>
      <c r="B19" s="107">
        <v>212</v>
      </c>
      <c r="C19" s="107" t="str">
        <f>VLOOKUP(B19,'[1]LISTADO ATM'!$A$2:$B$816,2,0)</f>
        <v>ATM Universidad Nacional Evangélica (Santo Domingo)</v>
      </c>
      <c r="D19" s="125" t="s">
        <v>2454</v>
      </c>
      <c r="E19" s="128">
        <v>335808379</v>
      </c>
    </row>
    <row r="20" spans="1:5" ht="18" x14ac:dyDescent="0.25">
      <c r="A20" s="112" t="str">
        <f>VLOOKUP(B20,'[1]LISTADO ATM'!$A$2:$C$817,3,0)</f>
        <v>DISTRITO NACIONAL</v>
      </c>
      <c r="B20" s="107">
        <v>24</v>
      </c>
      <c r="C20" s="107" t="str">
        <f>VLOOKUP(B20,'[1]LISTADO ATM'!$A$2:$B$816,2,0)</f>
        <v xml:space="preserve">ATM Oficina Eusebio Manzueta </v>
      </c>
      <c r="D20" s="125" t="s">
        <v>2454</v>
      </c>
      <c r="E20" s="128">
        <v>335808861</v>
      </c>
    </row>
    <row r="21" spans="1:5" ht="18" x14ac:dyDescent="0.25">
      <c r="A21" s="112" t="str">
        <f>VLOOKUP(B21,'[1]LISTADO ATM'!$A$2:$C$817,3,0)</f>
        <v>DISTRITO NACIONAL</v>
      </c>
      <c r="B21" s="107">
        <v>494</v>
      </c>
      <c r="C21" s="107" t="str">
        <f>VLOOKUP(B21,'[1]LISTADO ATM'!$A$2:$B$816,2,0)</f>
        <v xml:space="preserve">ATM Oficina Blue Mall </v>
      </c>
      <c r="D21" s="125" t="s">
        <v>2454</v>
      </c>
      <c r="E21" s="128">
        <v>335808885</v>
      </c>
    </row>
    <row r="22" spans="1:5" ht="18" x14ac:dyDescent="0.25">
      <c r="A22" s="112" t="str">
        <f>VLOOKUP(B22,'[1]LISTADO ATM'!$A$2:$C$817,3,0)</f>
        <v>DISTRITO NACIONAL</v>
      </c>
      <c r="B22" s="107">
        <v>629</v>
      </c>
      <c r="C22" s="107" t="str">
        <f>VLOOKUP(B22,'[1]LISTADO ATM'!$A$2:$B$816,2,0)</f>
        <v xml:space="preserve">ATM Oficina Americana Independencia I </v>
      </c>
      <c r="D22" s="125" t="s">
        <v>2454</v>
      </c>
      <c r="E22" s="128">
        <v>335808894</v>
      </c>
    </row>
    <row r="23" spans="1:5" ht="18" x14ac:dyDescent="0.25">
      <c r="A23" s="112" t="str">
        <f>VLOOKUP(B23,'[1]LISTADO ATM'!$A$2:$C$817,3,0)</f>
        <v>DISTRITO NACIONAL</v>
      </c>
      <c r="B23" s="107">
        <v>887</v>
      </c>
      <c r="C23" s="107" t="str">
        <f>VLOOKUP(B23,'[1]LISTADO ATM'!$A$2:$B$816,2,0)</f>
        <v>ATM S/M Bravo Los Proceres</v>
      </c>
      <c r="D23" s="125" t="s">
        <v>2454</v>
      </c>
      <c r="E23" s="128">
        <v>335808901</v>
      </c>
    </row>
    <row r="24" spans="1:5" ht="18" x14ac:dyDescent="0.25">
      <c r="A24" s="112" t="str">
        <f>VLOOKUP(B24,'[1]LISTADO ATM'!$A$2:$C$817,3,0)</f>
        <v>DISTRITO NACIONAL</v>
      </c>
      <c r="B24" s="107">
        <v>441</v>
      </c>
      <c r="C24" s="107" t="str">
        <f>VLOOKUP(B24,'[1]LISTADO ATM'!$A$2:$B$816,2,0)</f>
        <v>ATM Estacion de Servicio Romulo Betancour</v>
      </c>
      <c r="D24" s="125" t="s">
        <v>2454</v>
      </c>
      <c r="E24" s="128">
        <v>335805697</v>
      </c>
    </row>
    <row r="25" spans="1:5" ht="18" x14ac:dyDescent="0.25">
      <c r="A25" s="112" t="str">
        <f>VLOOKUP(B25,'[1]LISTADO ATM'!$A$2:$C$817,3,0)</f>
        <v>ESTE</v>
      </c>
      <c r="B25" s="107">
        <v>843</v>
      </c>
      <c r="C25" s="107" t="str">
        <f>VLOOKUP(B25,'[1]LISTADO ATM'!$A$2:$B$816,2,0)</f>
        <v xml:space="preserve">ATM Oficina Romana Centro </v>
      </c>
      <c r="D25" s="125" t="s">
        <v>2454</v>
      </c>
      <c r="E25" s="128">
        <v>335809103</v>
      </c>
    </row>
    <row r="26" spans="1:5" ht="18" x14ac:dyDescent="0.25">
      <c r="A26" s="112" t="str">
        <f>VLOOKUP(B26,'[1]LISTADO ATM'!$A$2:$C$817,3,0)</f>
        <v>DISTRITO NACIONAL</v>
      </c>
      <c r="B26" s="107">
        <v>562</v>
      </c>
      <c r="C26" s="107" t="str">
        <f>VLOOKUP(B26,'[1]LISTADO ATM'!$A$2:$B$816,2,0)</f>
        <v xml:space="preserve">ATM S/M Jumbo Carretera Mella </v>
      </c>
      <c r="D26" s="125" t="s">
        <v>2454</v>
      </c>
      <c r="E26" s="128">
        <v>335809187</v>
      </c>
    </row>
    <row r="27" spans="1:5" ht="18" x14ac:dyDescent="0.25">
      <c r="A27" s="112" t="str">
        <f>VLOOKUP(B27,'[1]LISTADO ATM'!$A$2:$C$817,3,0)</f>
        <v>SUR</v>
      </c>
      <c r="B27" s="107">
        <v>84</v>
      </c>
      <c r="C27" s="107" t="str">
        <f>VLOOKUP(B27,'[1]LISTADO ATM'!$A$2:$B$816,2,0)</f>
        <v xml:space="preserve">ATM Oficina Multicentro Sirena San Cristóbal </v>
      </c>
      <c r="D27" s="125" t="s">
        <v>2454</v>
      </c>
      <c r="E27" s="128">
        <v>335809198</v>
      </c>
    </row>
    <row r="28" spans="1:5" ht="18" x14ac:dyDescent="0.25">
      <c r="A28" s="112" t="str">
        <f>VLOOKUP(B28,'[1]LISTADO ATM'!$A$2:$C$817,3,0)</f>
        <v>ESTE</v>
      </c>
      <c r="B28" s="107">
        <v>912</v>
      </c>
      <c r="C28" s="107" t="str">
        <f>VLOOKUP(B28,'[1]LISTADO ATM'!$A$2:$B$816,2,0)</f>
        <v xml:space="preserve">ATM Oficina San Pedro II </v>
      </c>
      <c r="D28" s="125" t="s">
        <v>2454</v>
      </c>
      <c r="E28" s="128">
        <v>335809330</v>
      </c>
    </row>
    <row r="29" spans="1:5" ht="18" x14ac:dyDescent="0.25">
      <c r="A29" s="112" t="str">
        <f>VLOOKUP(B29,'[1]LISTADO ATM'!$A$2:$C$817,3,0)</f>
        <v>DISTRITO NACIONAL</v>
      </c>
      <c r="B29" s="107">
        <v>26</v>
      </c>
      <c r="C29" s="107" t="str">
        <f>VLOOKUP(B29,'[1]LISTADO ATM'!$A$2:$B$816,2,0)</f>
        <v>ATM S/M Jumbo San Isidro</v>
      </c>
      <c r="D29" s="125" t="s">
        <v>2454</v>
      </c>
      <c r="E29" s="128">
        <v>335809335</v>
      </c>
    </row>
    <row r="30" spans="1:5" ht="18" x14ac:dyDescent="0.25">
      <c r="A30" s="112" t="str">
        <f>VLOOKUP(B30,'[1]LISTADO ATM'!$A$2:$C$817,3,0)</f>
        <v>DISTRITO NACIONAL</v>
      </c>
      <c r="B30" s="107">
        <v>769</v>
      </c>
      <c r="C30" s="107" t="str">
        <f>VLOOKUP(B30,'[1]LISTADO ATM'!$A$2:$B$816,2,0)</f>
        <v>ATM UNP Pablo Mella Morales</v>
      </c>
      <c r="D30" s="125" t="s">
        <v>2454</v>
      </c>
      <c r="E30" s="128">
        <v>335809342</v>
      </c>
    </row>
    <row r="31" spans="1:5" ht="18" x14ac:dyDescent="0.25">
      <c r="A31" s="112" t="str">
        <f>VLOOKUP(B31,'[1]LISTADO ATM'!$A$2:$C$817,3,0)</f>
        <v>DISTRITO NACIONAL</v>
      </c>
      <c r="B31" s="107">
        <v>387</v>
      </c>
      <c r="C31" s="107" t="str">
        <f>VLOOKUP(B31,'[1]LISTADO ATM'!$A$2:$B$816,2,0)</f>
        <v xml:space="preserve">ATM S/M La Cadena San Vicente de Paul </v>
      </c>
      <c r="D31" s="125" t="s">
        <v>2454</v>
      </c>
      <c r="E31" s="128">
        <v>335809348</v>
      </c>
    </row>
    <row r="32" spans="1:5" ht="18" x14ac:dyDescent="0.25">
      <c r="A32" s="112" t="str">
        <f>VLOOKUP(B32,'[1]LISTADO ATM'!$A$2:$C$817,3,0)</f>
        <v>NORTE</v>
      </c>
      <c r="B32" s="107">
        <v>405</v>
      </c>
      <c r="C32" s="107" t="str">
        <f>VLOOKUP(B32,'[1]LISTADO ATM'!$A$2:$B$816,2,0)</f>
        <v xml:space="preserve">ATM UNP Loma de Cabrera </v>
      </c>
      <c r="D32" s="125" t="s">
        <v>2454</v>
      </c>
      <c r="E32" s="128">
        <v>335809386</v>
      </c>
    </row>
    <row r="33" spans="1:5" ht="18" x14ac:dyDescent="0.25">
      <c r="A33" s="112" t="str">
        <f>VLOOKUP(B33,'[1]LISTADO ATM'!$A$2:$C$817,3,0)</f>
        <v>DISTRITO NACIONAL</v>
      </c>
      <c r="B33" s="107">
        <v>378</v>
      </c>
      <c r="C33" s="107" t="str">
        <f>VLOOKUP(B33,'[1]LISTADO ATM'!$A$2:$B$816,2,0)</f>
        <v>ATM UNP Villa Flores</v>
      </c>
      <c r="D33" s="125" t="s">
        <v>2454</v>
      </c>
      <c r="E33" s="128">
        <v>335809397</v>
      </c>
    </row>
    <row r="34" spans="1:5" ht="18" x14ac:dyDescent="0.25">
      <c r="A34" s="112" t="str">
        <f>VLOOKUP(B34,'[1]LISTADO ATM'!$A$2:$C$817,3,0)</f>
        <v>DISTRITO NACIONAL</v>
      </c>
      <c r="B34" s="107">
        <v>438</v>
      </c>
      <c r="C34" s="107" t="str">
        <f>VLOOKUP(B34,'[1]LISTADO ATM'!$A$2:$B$816,2,0)</f>
        <v xml:space="preserve">ATM Autobanco Torre IV </v>
      </c>
      <c r="D34" s="125" t="s">
        <v>2454</v>
      </c>
      <c r="E34" s="128">
        <v>335809435</v>
      </c>
    </row>
    <row r="35" spans="1:5" ht="18" x14ac:dyDescent="0.25">
      <c r="A35" s="112" t="str">
        <f>VLOOKUP(B35,'[1]LISTADO ATM'!$A$2:$C$817,3,0)</f>
        <v>DISTRITO NACIONAL</v>
      </c>
      <c r="B35" s="107">
        <v>696</v>
      </c>
      <c r="C35" s="107" t="str">
        <f>VLOOKUP(B35,'[1]LISTADO ATM'!$A$2:$B$816,2,0)</f>
        <v>ATM Olé Jacobo Majluta</v>
      </c>
      <c r="D35" s="125" t="s">
        <v>2454</v>
      </c>
      <c r="E35" s="114">
        <v>335807946</v>
      </c>
    </row>
    <row r="36" spans="1:5" ht="18" x14ac:dyDescent="0.25">
      <c r="A36" s="112" t="str">
        <f>VLOOKUP(B36,'[1]LISTADO ATM'!$A$2:$C$817,3,0)</f>
        <v>ESTE</v>
      </c>
      <c r="B36" s="107">
        <v>651</v>
      </c>
      <c r="C36" s="107" t="str">
        <f>VLOOKUP(B36,'[1]LISTADO ATM'!$A$2:$B$816,2,0)</f>
        <v>ATM Eco Petroleo Romana</v>
      </c>
      <c r="D36" s="125" t="s">
        <v>2454</v>
      </c>
      <c r="E36" s="128">
        <v>335807961</v>
      </c>
    </row>
    <row r="37" spans="1:5" ht="18" x14ac:dyDescent="0.25">
      <c r="A37" s="112" t="str">
        <f>VLOOKUP(B37,'[1]LISTADO ATM'!$A$2:$C$817,3,0)</f>
        <v>DISTRITO NACIONAL</v>
      </c>
      <c r="B37" s="107">
        <v>486</v>
      </c>
      <c r="C37" s="107" t="str">
        <f>VLOOKUP(B37,'[1]LISTADO ATM'!$A$2:$B$816,2,0)</f>
        <v xml:space="preserve">ATM Olé La Caleta </v>
      </c>
      <c r="D37" s="125" t="s">
        <v>2454</v>
      </c>
      <c r="E37" s="128">
        <v>335809447</v>
      </c>
    </row>
    <row r="38" spans="1:5" ht="18" x14ac:dyDescent="0.25">
      <c r="A38" s="112" t="str">
        <f>VLOOKUP(B38,'[1]LISTADO ATM'!$A$2:$C$817,3,0)</f>
        <v>DISTRITO NACIONAL</v>
      </c>
      <c r="B38" s="107">
        <v>983</v>
      </c>
      <c r="C38" s="107" t="str">
        <f>VLOOKUP(B38,'[1]LISTADO ATM'!$A$2:$B$816,2,0)</f>
        <v xml:space="preserve">ATM Bravo República de Colombia </v>
      </c>
      <c r="D38" s="125" t="s">
        <v>2454</v>
      </c>
      <c r="E38" s="128">
        <v>335809448</v>
      </c>
    </row>
    <row r="39" spans="1:5" ht="18" x14ac:dyDescent="0.25">
      <c r="A39" s="112" t="str">
        <f>VLOOKUP(B39,'[1]LISTADO ATM'!$A$2:$C$817,3,0)</f>
        <v>DISTRITO NACIONAL</v>
      </c>
      <c r="B39" s="107">
        <v>139</v>
      </c>
      <c r="C39" s="107" t="str">
        <f>VLOOKUP(B39,'[1]LISTADO ATM'!$A$2:$B$816,2,0)</f>
        <v xml:space="preserve">ATM Oficina Plaza Lama Zona Oriental I </v>
      </c>
      <c r="D39" s="125" t="s">
        <v>2454</v>
      </c>
      <c r="E39" s="128">
        <v>335809449</v>
      </c>
    </row>
    <row r="40" spans="1:5" ht="18" x14ac:dyDescent="0.25">
      <c r="A40" s="112" t="str">
        <f>VLOOKUP(B40,'[1]LISTADO ATM'!$A$2:$C$817,3,0)</f>
        <v>DISTRITO NACIONAL</v>
      </c>
      <c r="B40" s="107">
        <v>416</v>
      </c>
      <c r="C40" s="107" t="str">
        <f>VLOOKUP(B40,'[1]LISTADO ATM'!$A$2:$B$816,2,0)</f>
        <v xml:space="preserve">ATM Autobanco San Martín II </v>
      </c>
      <c r="D40" s="125" t="s">
        <v>2454</v>
      </c>
      <c r="E40" s="128">
        <v>335809450</v>
      </c>
    </row>
    <row r="41" spans="1:5" ht="18" x14ac:dyDescent="0.25">
      <c r="A41" s="112" t="str">
        <f>VLOOKUP(B41,'[1]LISTADO ATM'!$A$2:$C$817,3,0)</f>
        <v>NORTE</v>
      </c>
      <c r="B41" s="107">
        <v>728</v>
      </c>
      <c r="C41" s="107" t="str">
        <f>VLOOKUP(B41,'[1]LISTADO ATM'!$A$2:$B$816,2,0)</f>
        <v xml:space="preserve">ATM UNP La Vega Oficina Regional Norcentral </v>
      </c>
      <c r="D41" s="125" t="s">
        <v>2454</v>
      </c>
      <c r="E41" s="128">
        <v>335809451</v>
      </c>
    </row>
    <row r="42" spans="1:5" ht="18" x14ac:dyDescent="0.25">
      <c r="A42" s="112" t="str">
        <f>VLOOKUP(B42,'[1]LISTADO ATM'!$A$2:$C$817,3,0)</f>
        <v>SUR</v>
      </c>
      <c r="B42" s="107">
        <v>249</v>
      </c>
      <c r="C42" s="107" t="str">
        <f>VLOOKUP(B42,'[1]LISTADO ATM'!$A$2:$B$816,2,0)</f>
        <v xml:space="preserve">ATM Banco Agrícola Neiba </v>
      </c>
      <c r="D42" s="125" t="s">
        <v>2454</v>
      </c>
      <c r="E42" s="128">
        <v>335809452</v>
      </c>
    </row>
    <row r="43" spans="1:5" ht="18" x14ac:dyDescent="0.25">
      <c r="A43" s="112" t="str">
        <f>VLOOKUP(B43,'[1]LISTADO ATM'!$A$2:$C$817,3,0)</f>
        <v>NORTE</v>
      </c>
      <c r="B43" s="107">
        <v>732</v>
      </c>
      <c r="C43" s="107" t="str">
        <f>VLOOKUP(B43,'[1]LISTADO ATM'!$A$2:$B$816,2,0)</f>
        <v xml:space="preserve">ATM Molino del Valle (Santiago) </v>
      </c>
      <c r="D43" s="125" t="s">
        <v>2454</v>
      </c>
      <c r="E43" s="128">
        <v>335809455</v>
      </c>
    </row>
    <row r="44" spans="1:5" ht="18" x14ac:dyDescent="0.25">
      <c r="A44" s="112" t="str">
        <f>VLOOKUP(B44,'[1]LISTADO ATM'!$A$2:$C$817,3,0)</f>
        <v>SUR</v>
      </c>
      <c r="B44" s="107">
        <v>615</v>
      </c>
      <c r="C44" s="107" t="str">
        <f>VLOOKUP(B44,'[1]LISTADO ATM'!$A$2:$B$816,2,0)</f>
        <v xml:space="preserve">ATM Estación Sunix Cabral (Barahona) </v>
      </c>
      <c r="D44" s="125" t="s">
        <v>2454</v>
      </c>
      <c r="E44" s="128">
        <v>335809456</v>
      </c>
    </row>
    <row r="45" spans="1:5" ht="18" x14ac:dyDescent="0.25">
      <c r="A45" s="112" t="str">
        <f>VLOOKUP(B45,'[1]LISTADO ATM'!$A$2:$C$817,3,0)</f>
        <v>SUR</v>
      </c>
      <c r="B45" s="107">
        <v>780</v>
      </c>
      <c r="C45" s="107" t="str">
        <f>VLOOKUP(B45,'[1]LISTADO ATM'!$A$2:$B$816,2,0)</f>
        <v xml:space="preserve">ATM Oficina Barahona I </v>
      </c>
      <c r="D45" s="125" t="s">
        <v>2454</v>
      </c>
      <c r="E45" s="128">
        <v>335809467</v>
      </c>
    </row>
    <row r="46" spans="1:5" ht="18" x14ac:dyDescent="0.25">
      <c r="A46" s="112" t="str">
        <f>VLOOKUP(B46,'[1]LISTADO ATM'!$A$2:$C$817,3,0)</f>
        <v>DISTRITO NACIONAL</v>
      </c>
      <c r="B46" s="107">
        <v>415</v>
      </c>
      <c r="C46" s="107" t="str">
        <f>VLOOKUP(B46,'[1]LISTADO ATM'!$A$2:$B$816,2,0)</f>
        <v xml:space="preserve">ATM Autobanco San Martín I </v>
      </c>
      <c r="D46" s="125" t="s">
        <v>2454</v>
      </c>
      <c r="E46" s="128">
        <v>335809468</v>
      </c>
    </row>
    <row r="47" spans="1:5" ht="18.75" thickBot="1" x14ac:dyDescent="0.3">
      <c r="A47" s="113" t="s">
        <v>2428</v>
      </c>
      <c r="B47" s="115">
        <f>COUNT(B14:B46)</f>
        <v>33</v>
      </c>
      <c r="C47" s="124"/>
      <c r="D47" s="124"/>
      <c r="E47" s="124"/>
    </row>
    <row r="48" spans="1:5" ht="15.75" thickBot="1" x14ac:dyDescent="0.3">
      <c r="A48" s="103"/>
      <c r="B48" s="111"/>
      <c r="C48" s="103"/>
      <c r="D48" s="103"/>
      <c r="E48" s="111"/>
    </row>
    <row r="49" spans="1:5" ht="18.75" customHeight="1" thickBot="1" x14ac:dyDescent="0.3">
      <c r="A49" s="134" t="s">
        <v>2503</v>
      </c>
      <c r="B49" s="135"/>
      <c r="C49" s="135"/>
      <c r="D49" s="135"/>
      <c r="E49" s="136"/>
    </row>
    <row r="50" spans="1:5" ht="18" x14ac:dyDescent="0.25">
      <c r="A50" s="105" t="s">
        <v>15</v>
      </c>
      <c r="B50" s="105" t="s">
        <v>2426</v>
      </c>
      <c r="C50" s="106" t="s">
        <v>46</v>
      </c>
      <c r="D50" s="106" t="s">
        <v>2432</v>
      </c>
      <c r="E50" s="105" t="s">
        <v>2427</v>
      </c>
    </row>
    <row r="51" spans="1:5" ht="18" x14ac:dyDescent="0.25">
      <c r="A51" s="112" t="str">
        <f>VLOOKUP(B51,'[1]LISTADO ATM'!$A$2:$C$817,3,0)</f>
        <v>DISTRITO NACIONAL</v>
      </c>
      <c r="B51" s="107">
        <v>627</v>
      </c>
      <c r="C51" s="107" t="str">
        <f>VLOOKUP(B51,'[1]LISTADO ATM'!$A$2:$B$816,2,0)</f>
        <v xml:space="preserve">ATM CAASD </v>
      </c>
      <c r="D51" s="107" t="s">
        <v>2498</v>
      </c>
      <c r="E51" s="114">
        <v>335805638</v>
      </c>
    </row>
    <row r="52" spans="1:5" ht="18" x14ac:dyDescent="0.25">
      <c r="A52" s="112" t="str">
        <f>VLOOKUP(B52,'[1]LISTADO ATM'!$A$2:$C$817,3,0)</f>
        <v>ESTE</v>
      </c>
      <c r="B52" s="107">
        <v>330</v>
      </c>
      <c r="C52" s="107" t="str">
        <f>VLOOKUP(B52,'[1]LISTADO ATM'!$A$2:$B$816,2,0)</f>
        <v xml:space="preserve">ATM Oficina Boulevard (Higuey) </v>
      </c>
      <c r="D52" s="107" t="s">
        <v>2498</v>
      </c>
      <c r="E52" s="114">
        <v>335805892</v>
      </c>
    </row>
    <row r="53" spans="1:5" ht="18" x14ac:dyDescent="0.25">
      <c r="A53" s="112" t="str">
        <f>VLOOKUP(B53,'[1]LISTADO ATM'!$A$2:$C$817,3,0)</f>
        <v>DISTRITO NACIONAL</v>
      </c>
      <c r="B53" s="107">
        <v>688</v>
      </c>
      <c r="C53" s="107" t="str">
        <f>VLOOKUP(B53,'[1]LISTADO ATM'!$A$2:$B$816,2,0)</f>
        <v>ATM Innova Centro Ave. Kennedy</v>
      </c>
      <c r="D53" s="107" t="s">
        <v>2498</v>
      </c>
      <c r="E53" s="114">
        <v>335807923</v>
      </c>
    </row>
    <row r="54" spans="1:5" ht="18" x14ac:dyDescent="0.25">
      <c r="A54" s="112" t="str">
        <f>VLOOKUP(B54,'[1]LISTADO ATM'!$A$2:$C$817,3,0)</f>
        <v>DISTRITO NACIONAL</v>
      </c>
      <c r="B54" s="107">
        <v>801</v>
      </c>
      <c r="C54" s="107" t="str">
        <f>VLOOKUP(B54,'[1]LISTADO ATM'!$A$2:$B$816,2,0)</f>
        <v xml:space="preserve">ATM Galería 360 Food Court </v>
      </c>
      <c r="D54" s="107" t="s">
        <v>2498</v>
      </c>
      <c r="E54" s="114">
        <v>335807938</v>
      </c>
    </row>
    <row r="55" spans="1:5" ht="18" x14ac:dyDescent="0.25">
      <c r="A55" s="112" t="str">
        <f>VLOOKUP(B55,'[1]LISTADO ATM'!$A$2:$C$817,3,0)</f>
        <v>DISTRITO NACIONAL</v>
      </c>
      <c r="B55" s="107">
        <v>570</v>
      </c>
      <c r="C55" s="107" t="str">
        <f>VLOOKUP(B55,'[1]LISTADO ATM'!$A$2:$B$816,2,0)</f>
        <v xml:space="preserve">ATM S/M Liverpool Villa Mella </v>
      </c>
      <c r="D55" s="107" t="s">
        <v>2498</v>
      </c>
      <c r="E55" s="114">
        <v>335807940</v>
      </c>
    </row>
    <row r="56" spans="1:5" ht="18" x14ac:dyDescent="0.25">
      <c r="A56" s="112" t="str">
        <f>VLOOKUP(B56,'[1]LISTADO ATM'!$A$2:$C$817,3,0)</f>
        <v>NORTE</v>
      </c>
      <c r="B56" s="107">
        <v>463</v>
      </c>
      <c r="C56" s="107" t="str">
        <f>VLOOKUP(B56,'[1]LISTADO ATM'!$A$2:$B$816,2,0)</f>
        <v xml:space="preserve">ATM La Sirena El Embrujo </v>
      </c>
      <c r="D56" s="107" t="s">
        <v>2498</v>
      </c>
      <c r="E56" s="114">
        <v>335808315</v>
      </c>
    </row>
    <row r="57" spans="1:5" ht="18" x14ac:dyDescent="0.25">
      <c r="A57" s="112" t="str">
        <f>VLOOKUP(B57,'[1]LISTADO ATM'!$A$2:$C$817,3,0)</f>
        <v>DISTRITO NACIONAL</v>
      </c>
      <c r="B57" s="107">
        <v>590</v>
      </c>
      <c r="C57" s="107" t="str">
        <f>VLOOKUP(B57,'[1]LISTADO ATM'!$A$2:$B$816,2,0)</f>
        <v xml:space="preserve">ATM Olé Aut. Las Américas </v>
      </c>
      <c r="D57" s="107" t="s">
        <v>2498</v>
      </c>
      <c r="E57" s="114">
        <v>335809122</v>
      </c>
    </row>
    <row r="58" spans="1:5" ht="18" x14ac:dyDescent="0.25">
      <c r="A58" s="112" t="str">
        <f>VLOOKUP(B58,'[1]LISTADO ATM'!$A$2:$C$817,3,0)</f>
        <v>NORTE</v>
      </c>
      <c r="B58" s="107">
        <v>749</v>
      </c>
      <c r="C58" s="107" t="str">
        <f>VLOOKUP(B58,'[1]LISTADO ATM'!$A$2:$B$816,2,0)</f>
        <v xml:space="preserve">ATM Oficina Yaque </v>
      </c>
      <c r="D58" s="107" t="s">
        <v>2498</v>
      </c>
      <c r="E58" s="128">
        <v>335808904</v>
      </c>
    </row>
    <row r="59" spans="1:5" ht="18" x14ac:dyDescent="0.25">
      <c r="A59" s="112" t="str">
        <f>VLOOKUP(B59,'[1]LISTADO ATM'!$A$2:$C$817,3,0)</f>
        <v>DISTRITO NACIONAL</v>
      </c>
      <c r="B59" s="107">
        <v>911</v>
      </c>
      <c r="C59" s="107" t="str">
        <f>VLOOKUP(B59,'[1]LISTADO ATM'!$A$2:$B$816,2,0)</f>
        <v xml:space="preserve">ATM Oficina Venezuela II </v>
      </c>
      <c r="D59" s="107" t="s">
        <v>2498</v>
      </c>
      <c r="E59" s="130">
        <v>335809364</v>
      </c>
    </row>
    <row r="60" spans="1:5" ht="18" x14ac:dyDescent="0.25">
      <c r="A60" s="112" t="str">
        <f>VLOOKUP(B60,'[1]LISTADO ATM'!$A$2:$C$817,3,0)</f>
        <v>DISTRITO NACIONAL</v>
      </c>
      <c r="B60" s="107">
        <v>580</v>
      </c>
      <c r="C60" s="107" t="str">
        <f>VLOOKUP(B60,'[1]LISTADO ATM'!$A$2:$B$816,2,0)</f>
        <v xml:space="preserve">ATM Edificio Propagas </v>
      </c>
      <c r="D60" s="107" t="s">
        <v>2498</v>
      </c>
      <c r="E60" s="130">
        <v>335809382</v>
      </c>
    </row>
    <row r="61" spans="1:5" ht="18" x14ac:dyDescent="0.25">
      <c r="A61" s="112" t="str">
        <f>VLOOKUP(B61,'[1]LISTADO ATM'!$A$2:$C$817,3,0)</f>
        <v>DISTRITO NACIONAL</v>
      </c>
      <c r="B61" s="107">
        <v>147</v>
      </c>
      <c r="C61" s="107" t="str">
        <f>VLOOKUP(B61,'[1]LISTADO ATM'!$A$2:$B$816,2,0)</f>
        <v xml:space="preserve">ATM Kiosco Megacentro I </v>
      </c>
      <c r="D61" s="107" t="s">
        <v>2498</v>
      </c>
      <c r="E61" s="130">
        <v>335809391</v>
      </c>
    </row>
    <row r="62" spans="1:5" ht="18" x14ac:dyDescent="0.25">
      <c r="A62" s="112" t="str">
        <f>VLOOKUP(B62,'[1]LISTADO ATM'!$A$2:$C$817,3,0)</f>
        <v>DISTRITO NACIONAL</v>
      </c>
      <c r="B62" s="107">
        <v>957</v>
      </c>
      <c r="C62" s="107" t="str">
        <f>VLOOKUP(B62,'[1]LISTADO ATM'!$A$2:$B$816,2,0)</f>
        <v xml:space="preserve">ATM Oficina Venezuela </v>
      </c>
      <c r="D62" s="107" t="s">
        <v>2498</v>
      </c>
      <c r="E62" s="130">
        <v>335809453</v>
      </c>
    </row>
    <row r="63" spans="1:5" ht="18" x14ac:dyDescent="0.25">
      <c r="A63" s="112" t="str">
        <f>VLOOKUP(B63,'[1]LISTADO ATM'!$A$2:$C$817,3,0)</f>
        <v>SUR</v>
      </c>
      <c r="B63" s="107">
        <v>871</v>
      </c>
      <c r="C63" s="107" t="str">
        <f>VLOOKUP(B63,'[1]LISTADO ATM'!$A$2:$B$816,2,0)</f>
        <v>ATM Plaza Cultural San Juan</v>
      </c>
      <c r="D63" s="107" t="s">
        <v>2498</v>
      </c>
      <c r="E63" s="130">
        <v>335809454</v>
      </c>
    </row>
    <row r="64" spans="1:5" ht="18.75" thickBot="1" x14ac:dyDescent="0.3">
      <c r="A64" s="109" t="s">
        <v>2428</v>
      </c>
      <c r="B64" s="115">
        <f>COUNT(B51:B63)</f>
        <v>13</v>
      </c>
      <c r="C64" s="124"/>
      <c r="D64" s="108"/>
      <c r="E64" s="126"/>
    </row>
    <row r="65" spans="1:5" ht="15.75" thickBot="1" x14ac:dyDescent="0.3">
      <c r="A65" s="103"/>
      <c r="B65" s="111"/>
      <c r="C65" s="103"/>
      <c r="D65" s="103"/>
      <c r="E65" s="111"/>
    </row>
    <row r="66" spans="1:5" ht="18.75" customHeight="1" thickBot="1" x14ac:dyDescent="0.3">
      <c r="A66" s="137" t="s">
        <v>2429</v>
      </c>
      <c r="B66" s="138"/>
      <c r="C66" s="103"/>
      <c r="D66" s="103"/>
      <c r="E66" s="111"/>
    </row>
    <row r="67" spans="1:5" ht="18.75" thickBot="1" x14ac:dyDescent="0.3">
      <c r="A67" s="139">
        <f>+B47+B64</f>
        <v>46</v>
      </c>
      <c r="B67" s="140"/>
      <c r="C67" s="103"/>
      <c r="D67" s="103"/>
      <c r="E67" s="111"/>
    </row>
    <row r="68" spans="1:5" ht="15.75" thickBot="1" x14ac:dyDescent="0.3">
      <c r="A68" s="103"/>
      <c r="B68" s="111"/>
      <c r="C68" s="103"/>
      <c r="D68" s="103"/>
      <c r="E68" s="111"/>
    </row>
    <row r="69" spans="1:5" ht="18.75" customHeight="1" thickBot="1" x14ac:dyDescent="0.3">
      <c r="A69" s="134" t="s">
        <v>2431</v>
      </c>
      <c r="B69" s="135"/>
      <c r="C69" s="135"/>
      <c r="D69" s="135"/>
      <c r="E69" s="136"/>
    </row>
    <row r="70" spans="1:5" ht="18" x14ac:dyDescent="0.25">
      <c r="A70" s="116" t="s">
        <v>15</v>
      </c>
      <c r="B70" s="116" t="s">
        <v>2426</v>
      </c>
      <c r="C70" s="110" t="s">
        <v>46</v>
      </c>
      <c r="D70" s="141" t="s">
        <v>2432</v>
      </c>
      <c r="E70" s="142"/>
    </row>
    <row r="71" spans="1:5" ht="18" x14ac:dyDescent="0.25">
      <c r="A71" s="107" t="str">
        <f>VLOOKUP(B71,'[1]LISTADO ATM'!$A$2:$C$817,3,0)</f>
        <v>DISTRITO NACIONAL</v>
      </c>
      <c r="B71" s="107">
        <v>557</v>
      </c>
      <c r="C71" s="112" t="str">
        <f>VLOOKUP(B71,'[1]LISTADO ATM'!$A$2:$B$816,2,0)</f>
        <v xml:space="preserve">ATM Multicentro La Sirena Ave. Mella </v>
      </c>
      <c r="D71" s="143" t="s">
        <v>2511</v>
      </c>
      <c r="E71" s="144"/>
    </row>
    <row r="72" spans="1:5" ht="18" x14ac:dyDescent="0.25">
      <c r="A72" s="107" t="str">
        <f>VLOOKUP(B72,'[1]LISTADO ATM'!$A$2:$C$817,3,0)</f>
        <v>ESTE</v>
      </c>
      <c r="B72" s="107">
        <v>353</v>
      </c>
      <c r="C72" s="112" t="str">
        <f>VLOOKUP(B72,'[1]LISTADO ATM'!$A$2:$B$816,2,0)</f>
        <v xml:space="preserve">ATM Estación Boulevard Juan Dolio </v>
      </c>
      <c r="D72" s="143" t="s">
        <v>2494</v>
      </c>
      <c r="E72" s="144"/>
    </row>
    <row r="73" spans="1:5" ht="18" x14ac:dyDescent="0.25">
      <c r="A73" s="107" t="str">
        <f>VLOOKUP(B73,'[1]LISTADO ATM'!$A$2:$C$817,3,0)</f>
        <v>DISTRITO NACIONAL</v>
      </c>
      <c r="B73" s="107">
        <v>791</v>
      </c>
      <c r="C73" s="112" t="str">
        <f>VLOOKUP(B73,'[1]LISTADO ATM'!$A$2:$B$816,2,0)</f>
        <v xml:space="preserve">ATM Oficina Sans Soucí </v>
      </c>
      <c r="D73" s="143" t="s">
        <v>2494</v>
      </c>
      <c r="E73" s="144"/>
    </row>
    <row r="74" spans="1:5" ht="18" x14ac:dyDescent="0.25">
      <c r="A74" s="107" t="str">
        <f>VLOOKUP(B74,'[1]LISTADO ATM'!$A$2:$C$817,3,0)</f>
        <v>SUR</v>
      </c>
      <c r="B74" s="107">
        <v>767</v>
      </c>
      <c r="C74" s="112" t="str">
        <f>VLOOKUP(B74,'[1]LISTADO ATM'!$A$2:$B$816,2,0)</f>
        <v xml:space="preserve">ATM S/M Diverso (Azua) </v>
      </c>
      <c r="D74" s="143" t="s">
        <v>2511</v>
      </c>
      <c r="E74" s="144"/>
    </row>
    <row r="75" spans="1:5" ht="18" x14ac:dyDescent="0.25">
      <c r="A75" s="107" t="str">
        <f>VLOOKUP(B75,'[1]LISTADO ATM'!$A$2:$C$817,3,0)</f>
        <v>SUR</v>
      </c>
      <c r="B75" s="107">
        <v>766</v>
      </c>
      <c r="C75" s="112" t="str">
        <f>VLOOKUP(B75,'[1]LISTADO ATM'!$A$2:$B$816,2,0)</f>
        <v xml:space="preserve">ATM Oficina Azua II </v>
      </c>
      <c r="D75" s="143" t="s">
        <v>2511</v>
      </c>
      <c r="E75" s="144"/>
    </row>
    <row r="76" spans="1:5" ht="18" x14ac:dyDescent="0.25">
      <c r="A76" s="107" t="str">
        <f>VLOOKUP(B76,'[1]LISTADO ATM'!$A$2:$C$817,3,0)</f>
        <v>SUR</v>
      </c>
      <c r="B76" s="107">
        <v>616</v>
      </c>
      <c r="C76" s="112" t="str">
        <f>VLOOKUP(B76,'[1]LISTADO ATM'!$A$2:$B$816,2,0)</f>
        <v xml:space="preserve">ATM 5ta. Brigada Barahona </v>
      </c>
      <c r="D76" s="143" t="s">
        <v>2511</v>
      </c>
      <c r="E76" s="144"/>
    </row>
    <row r="77" spans="1:5" ht="18" x14ac:dyDescent="0.25">
      <c r="A77" s="107" t="str">
        <f>VLOOKUP(B77,'[1]LISTADO ATM'!$A$2:$C$817,3,0)</f>
        <v>NORTE</v>
      </c>
      <c r="B77" s="107">
        <v>606</v>
      </c>
      <c r="C77" s="112" t="str">
        <f>VLOOKUP(B77,'[1]LISTADO ATM'!$A$2:$B$816,2,0)</f>
        <v xml:space="preserve">ATM UNP Manolo Tavarez Justo </v>
      </c>
      <c r="D77" s="143" t="s">
        <v>2494</v>
      </c>
      <c r="E77" s="144"/>
    </row>
    <row r="78" spans="1:5" ht="18" x14ac:dyDescent="0.25">
      <c r="A78" s="107" t="str">
        <f>VLOOKUP(B78,'[1]LISTADO ATM'!$A$2:$C$817,3,0)</f>
        <v>ESTE</v>
      </c>
      <c r="B78" s="107">
        <v>121</v>
      </c>
      <c r="C78" s="112" t="str">
        <f>VLOOKUP(B78,'[1]LISTADO ATM'!$A$2:$B$816,2,0)</f>
        <v xml:space="preserve">ATM Oficina Bayaguana </v>
      </c>
      <c r="D78" s="143" t="s">
        <v>2494</v>
      </c>
      <c r="E78" s="144"/>
    </row>
    <row r="79" spans="1:5" ht="18" x14ac:dyDescent="0.25">
      <c r="A79" s="107" t="str">
        <f>VLOOKUP(B79,'[1]LISTADO ATM'!$A$2:$C$817,3,0)</f>
        <v>SUR</v>
      </c>
      <c r="B79" s="107">
        <v>6</v>
      </c>
      <c r="C79" s="112" t="str">
        <f>VLOOKUP(B79,'[1]LISTADO ATM'!$A$2:$B$816,2,0)</f>
        <v xml:space="preserve">ATM Plaza WAO San Juan </v>
      </c>
      <c r="D79" s="143" t="s">
        <v>2494</v>
      </c>
      <c r="E79" s="144"/>
    </row>
    <row r="80" spans="1:5" ht="18" x14ac:dyDescent="0.25">
      <c r="A80" s="107" t="str">
        <f>VLOOKUP(B80,'[1]LISTADO ATM'!$A$2:$C$817,3,0)</f>
        <v>NORTE</v>
      </c>
      <c r="B80" s="107">
        <v>746</v>
      </c>
      <c r="C80" s="112" t="str">
        <f>VLOOKUP(B80,'[1]LISTADO ATM'!$A$2:$B$816,2,0)</f>
        <v xml:space="preserve">ATM Oficina Las Terrenas </v>
      </c>
      <c r="D80" s="143" t="s">
        <v>2494</v>
      </c>
      <c r="E80" s="144"/>
    </row>
    <row r="81" spans="1:5" ht="18" x14ac:dyDescent="0.25">
      <c r="A81" s="107" t="str">
        <f>VLOOKUP(B81,'[1]LISTADO ATM'!$A$2:$C$817,3,0)</f>
        <v>DISTRITO NACIONAL</v>
      </c>
      <c r="B81" s="107">
        <v>640</v>
      </c>
      <c r="C81" s="112" t="str">
        <f>VLOOKUP(B81,'[1]LISTADO ATM'!$A$2:$B$816,2,0)</f>
        <v xml:space="preserve">ATM Ministerio Obras Públicas </v>
      </c>
      <c r="D81" s="143" t="s">
        <v>2511</v>
      </c>
      <c r="E81" s="144"/>
    </row>
    <row r="82" spans="1:5" ht="18" x14ac:dyDescent="0.25">
      <c r="A82" s="107" t="str">
        <f>VLOOKUP(B82,'[1]LISTADO ATM'!$A$2:$C$817,3,0)</f>
        <v>DISTRITO NACIONAL</v>
      </c>
      <c r="B82" s="107">
        <v>641</v>
      </c>
      <c r="C82" s="112" t="str">
        <f>VLOOKUP(B82,'[1]LISTADO ATM'!$A$2:$B$816,2,0)</f>
        <v xml:space="preserve">ATM Farmacia Rimac </v>
      </c>
      <c r="D82" s="143" t="s">
        <v>2494</v>
      </c>
      <c r="E82" s="144"/>
    </row>
    <row r="83" spans="1:5" ht="18" x14ac:dyDescent="0.25">
      <c r="A83" s="107" t="str">
        <f>VLOOKUP(B83,'[1]LISTADO ATM'!$A$2:$C$817,3,0)</f>
        <v>DISTRITO NACIONAL</v>
      </c>
      <c r="B83" s="107">
        <v>347</v>
      </c>
      <c r="C83" s="112" t="str">
        <f>VLOOKUP(B83,'[1]LISTADO ATM'!$A$2:$B$816,2,0)</f>
        <v>ATM Patio de Colombia</v>
      </c>
      <c r="D83" s="143" t="s">
        <v>2494</v>
      </c>
      <c r="E83" s="144"/>
    </row>
    <row r="84" spans="1:5" ht="18" x14ac:dyDescent="0.25">
      <c r="A84" s="107" t="str">
        <f>VLOOKUP(B84,'[1]LISTADO ATM'!$A$2:$C$817,3,0)</f>
        <v>NORTE</v>
      </c>
      <c r="B84" s="107">
        <v>333</v>
      </c>
      <c r="C84" s="112" t="str">
        <f>VLOOKUP(B84,'[1]LISTADO ATM'!$A$2:$B$816,2,0)</f>
        <v>ATM Oficina Turey Maimón</v>
      </c>
      <c r="D84" s="143" t="s">
        <v>2500</v>
      </c>
      <c r="E84" s="144"/>
    </row>
    <row r="85" spans="1:5" ht="18" x14ac:dyDescent="0.25">
      <c r="A85" s="107" t="str">
        <f>VLOOKUP(B85,'[1]LISTADO ATM'!$A$2:$C$817,3,0)</f>
        <v>NORTE</v>
      </c>
      <c r="B85" s="107">
        <v>290</v>
      </c>
      <c r="C85" s="112" t="str">
        <f>VLOOKUP(B85,'[1]LISTADO ATM'!$A$2:$B$816,2,0)</f>
        <v xml:space="preserve">ATM Oficina San Francisco de Macorís </v>
      </c>
      <c r="D85" s="143" t="s">
        <v>2511</v>
      </c>
      <c r="E85" s="144"/>
    </row>
    <row r="86" spans="1:5" ht="18" x14ac:dyDescent="0.25">
      <c r="A86" s="107" t="str">
        <f>VLOOKUP(B86,'[1]LISTADO ATM'!$A$2:$C$817,3,0)</f>
        <v>NORTE</v>
      </c>
      <c r="B86" s="107">
        <v>88</v>
      </c>
      <c r="C86" s="112" t="str">
        <f>VLOOKUP(B86,'[1]LISTADO ATM'!$A$2:$B$816,2,0)</f>
        <v xml:space="preserve">ATM S/M La Fuente (Santiago) </v>
      </c>
      <c r="D86" s="143" t="s">
        <v>2494</v>
      </c>
      <c r="E86" s="144"/>
    </row>
    <row r="87" spans="1:5" ht="18" x14ac:dyDescent="0.25">
      <c r="A87" s="107" t="str">
        <f>VLOOKUP(B87,'[1]LISTADO ATM'!$A$2:$C$817,3,0)</f>
        <v>DISTRITO NACIONAL</v>
      </c>
      <c r="B87" s="107">
        <v>407</v>
      </c>
      <c r="C87" s="112" t="str">
        <f>VLOOKUP(B87,'[1]LISTADO ATM'!$A$2:$B$816,2,0)</f>
        <v xml:space="preserve">ATM Multicentro La Sirena Villa Mella </v>
      </c>
      <c r="D87" s="143" t="s">
        <v>2494</v>
      </c>
      <c r="E87" s="144"/>
    </row>
    <row r="88" spans="1:5" ht="18" x14ac:dyDescent="0.25">
      <c r="A88" s="107" t="str">
        <f>VLOOKUP(B88,'[1]LISTADO ATM'!$A$2:$C$817,3,0)</f>
        <v>ESTE</v>
      </c>
      <c r="B88" s="107">
        <v>608</v>
      </c>
      <c r="C88" s="112" t="str">
        <f>VLOOKUP(B88,'[1]LISTADO ATM'!$A$2:$B$816,2,0)</f>
        <v xml:space="preserve">ATM Oficina Jumbo (San Pedro) </v>
      </c>
      <c r="D88" s="143" t="s">
        <v>2494</v>
      </c>
      <c r="E88" s="144"/>
    </row>
    <row r="89" spans="1:5" ht="18" x14ac:dyDescent="0.25">
      <c r="A89" s="107" t="str">
        <f>VLOOKUP(B89,'[1]LISTADO ATM'!$A$2:$C$817,3,0)</f>
        <v>DISTRITO NACIONAL</v>
      </c>
      <c r="B89" s="107">
        <v>800</v>
      </c>
      <c r="C89" s="112" t="str">
        <f>VLOOKUP(B89,'[1]LISTADO ATM'!$A$2:$B$816,2,0)</f>
        <v xml:space="preserve">ATM Estación Next Dipsa Pedro Livio Cedeño </v>
      </c>
      <c r="D89" s="143" t="s">
        <v>2494</v>
      </c>
      <c r="E89" s="144"/>
    </row>
    <row r="90" spans="1:5" ht="18" x14ac:dyDescent="0.25">
      <c r="A90" s="107" t="str">
        <f>VLOOKUP(B90,'[1]LISTADO ATM'!$A$2:$C$817,3,0)</f>
        <v>SUR</v>
      </c>
      <c r="B90" s="107">
        <v>880</v>
      </c>
      <c r="C90" s="112" t="str">
        <f>VLOOKUP(B90,'[1]LISTADO ATM'!$A$2:$B$816,2,0)</f>
        <v xml:space="preserve">ATM Autoservicio Barahona II </v>
      </c>
      <c r="D90" s="143" t="s">
        <v>2494</v>
      </c>
      <c r="E90" s="144"/>
    </row>
    <row r="91" spans="1:5" ht="18" x14ac:dyDescent="0.25">
      <c r="A91" s="107" t="str">
        <f>VLOOKUP(B91,'[1]LISTADO ATM'!$A$2:$C$817,3,0)</f>
        <v>DISTRITO NACIONAL</v>
      </c>
      <c r="B91" s="107">
        <v>938</v>
      </c>
      <c r="C91" s="112" t="str">
        <f>VLOOKUP(B91,'[1]LISTADO ATM'!$A$2:$B$816,2,0)</f>
        <v xml:space="preserve">ATM Autobanco Oficina Filadelfia Plaza </v>
      </c>
      <c r="D91" s="143" t="s">
        <v>2494</v>
      </c>
      <c r="E91" s="144"/>
    </row>
    <row r="92" spans="1:5" ht="18" x14ac:dyDescent="0.25">
      <c r="A92" s="107" t="str">
        <f>VLOOKUP(B92,'[1]LISTADO ATM'!$A$2:$C$817,3,0)</f>
        <v>DISTRITO NACIONAL</v>
      </c>
      <c r="B92" s="107">
        <v>988</v>
      </c>
      <c r="C92" s="112" t="str">
        <f>VLOOKUP(B92,'[1]LISTADO ATM'!$A$2:$B$816,2,0)</f>
        <v xml:space="preserve">ATM Estación Sigma 27 de Febrero </v>
      </c>
      <c r="D92" s="143" t="s">
        <v>2494</v>
      </c>
      <c r="E92" s="144"/>
    </row>
    <row r="93" spans="1:5" ht="18.75" thickBot="1" x14ac:dyDescent="0.3">
      <c r="A93" s="109" t="s">
        <v>2428</v>
      </c>
      <c r="B93" s="115">
        <f>COUNT(B71:B92)</f>
        <v>22</v>
      </c>
      <c r="C93" s="124"/>
      <c r="D93" s="145"/>
      <c r="E93" s="146"/>
    </row>
  </sheetData>
  <mergeCells count="33">
    <mergeCell ref="D71:E71"/>
    <mergeCell ref="D72:E72"/>
    <mergeCell ref="D73:E73"/>
    <mergeCell ref="D74:E74"/>
    <mergeCell ref="D75:E75"/>
    <mergeCell ref="D77:E77"/>
    <mergeCell ref="D78:E78"/>
    <mergeCell ref="D79:E79"/>
    <mergeCell ref="D80:E80"/>
    <mergeCell ref="D76:E76"/>
    <mergeCell ref="A1:E1"/>
    <mergeCell ref="A2:E2"/>
    <mergeCell ref="A7:E7"/>
    <mergeCell ref="C10:E10"/>
    <mergeCell ref="A12:E12"/>
    <mergeCell ref="D81:E81"/>
    <mergeCell ref="D82:E82"/>
    <mergeCell ref="D83:E83"/>
    <mergeCell ref="D84:E84"/>
    <mergeCell ref="D85:E85"/>
    <mergeCell ref="D91:E91"/>
    <mergeCell ref="D92:E92"/>
    <mergeCell ref="D93:E93"/>
    <mergeCell ref="D86:E86"/>
    <mergeCell ref="D87:E87"/>
    <mergeCell ref="D88:E88"/>
    <mergeCell ref="D89:E89"/>
    <mergeCell ref="D90:E90"/>
    <mergeCell ref="A49:E49"/>
    <mergeCell ref="A66:B66"/>
    <mergeCell ref="A67:B67"/>
    <mergeCell ref="A69:E69"/>
    <mergeCell ref="D70:E70"/>
  </mergeCells>
  <phoneticPr fontId="47" type="noConversion"/>
  <conditionalFormatting sqref="B1:B4 B6:B99">
    <cfRule type="duplicateValues" dxfId="106" priority="40"/>
    <cfRule type="duplicateValues" dxfId="105" priority="41"/>
  </conditionalFormatting>
  <conditionalFormatting sqref="E79">
    <cfRule type="duplicateValues" dxfId="104" priority="38"/>
    <cfRule type="duplicateValues" dxfId="103" priority="39"/>
  </conditionalFormatting>
  <conditionalFormatting sqref="E84">
    <cfRule type="duplicateValues" dxfId="102" priority="36"/>
    <cfRule type="duplicateValues" dxfId="101" priority="37"/>
  </conditionalFormatting>
  <conditionalFormatting sqref="E85">
    <cfRule type="duplicateValues" dxfId="100" priority="34"/>
    <cfRule type="duplicateValues" dxfId="99" priority="35"/>
  </conditionalFormatting>
  <conditionalFormatting sqref="E83">
    <cfRule type="duplicateValues" dxfId="98" priority="32"/>
    <cfRule type="duplicateValues" dxfId="97" priority="33"/>
  </conditionalFormatting>
  <conditionalFormatting sqref="E86">
    <cfRule type="duplicateValues" dxfId="96" priority="30"/>
    <cfRule type="duplicateValues" dxfId="95" priority="31"/>
  </conditionalFormatting>
  <conditionalFormatting sqref="E87">
    <cfRule type="duplicateValues" dxfId="94" priority="28"/>
    <cfRule type="duplicateValues" dxfId="93" priority="29"/>
  </conditionalFormatting>
  <conditionalFormatting sqref="E88">
    <cfRule type="duplicateValues" dxfId="92" priority="26"/>
    <cfRule type="duplicateValues" dxfId="91" priority="27"/>
  </conditionalFormatting>
  <conditionalFormatting sqref="E89 E97">
    <cfRule type="duplicateValues" dxfId="90" priority="24"/>
    <cfRule type="duplicateValues" dxfId="89" priority="25"/>
  </conditionalFormatting>
  <conditionalFormatting sqref="E90">
    <cfRule type="duplicateValues" dxfId="88" priority="22"/>
    <cfRule type="duplicateValues" dxfId="87" priority="23"/>
  </conditionalFormatting>
  <conditionalFormatting sqref="E91">
    <cfRule type="duplicateValues" dxfId="86" priority="20"/>
    <cfRule type="duplicateValues" dxfId="85" priority="21"/>
  </conditionalFormatting>
  <conditionalFormatting sqref="E92 E95:E96">
    <cfRule type="duplicateValues" dxfId="84" priority="18"/>
    <cfRule type="duplicateValues" dxfId="83" priority="19"/>
  </conditionalFormatting>
  <conditionalFormatting sqref="E82">
    <cfRule type="duplicateValues" dxfId="82" priority="16"/>
    <cfRule type="duplicateValues" dxfId="81" priority="17"/>
  </conditionalFormatting>
  <conditionalFormatting sqref="E81">
    <cfRule type="duplicateValues" dxfId="80" priority="14"/>
    <cfRule type="duplicateValues" dxfId="79" priority="15"/>
  </conditionalFormatting>
  <conditionalFormatting sqref="E80">
    <cfRule type="duplicateValues" dxfId="78" priority="12"/>
    <cfRule type="duplicateValues" dxfId="77" priority="13"/>
  </conditionalFormatting>
  <conditionalFormatting sqref="E77">
    <cfRule type="duplicateValues" dxfId="76" priority="10"/>
    <cfRule type="duplicateValues" dxfId="75" priority="11"/>
  </conditionalFormatting>
  <conditionalFormatting sqref="E93">
    <cfRule type="duplicateValues" dxfId="74" priority="8"/>
    <cfRule type="duplicateValues" dxfId="73" priority="9"/>
  </conditionalFormatting>
  <conditionalFormatting sqref="E94">
    <cfRule type="duplicateValues" dxfId="72" priority="6"/>
    <cfRule type="duplicateValues" dxfId="71" priority="7"/>
  </conditionalFormatting>
  <conditionalFormatting sqref="B1:B4 B6:B99">
    <cfRule type="duplicateValues" dxfId="70" priority="5"/>
  </conditionalFormatting>
  <conditionalFormatting sqref="B5">
    <cfRule type="duplicateValues" dxfId="69" priority="3"/>
    <cfRule type="duplicateValues" dxfId="68" priority="4"/>
  </conditionalFormatting>
  <conditionalFormatting sqref="B5">
    <cfRule type="duplicateValues" dxfId="67" priority="2"/>
  </conditionalFormatting>
  <conditionalFormatting sqref="E1:E99">
    <cfRule type="duplicateValues" dxfId="66" priority="1"/>
  </conditionalFormatting>
  <conditionalFormatting sqref="E1:E76 E78 E98:E99">
    <cfRule type="duplicateValues" dxfId="65" priority="42"/>
    <cfRule type="duplicateValues" dxfId="64" priority="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2505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2021-03-03T12:36:10Z</dcterms:modified>
</cp:coreProperties>
</file>