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4\"/>
    </mc:Choice>
  </mc:AlternateContent>
  <bookViews>
    <workbookView xWindow="0" yWindow="0" windowWidth="28800" windowHeight="1233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00" i="16" l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A173" i="1"/>
  <c r="A172" i="1"/>
  <c r="A171" i="1"/>
  <c r="A170" i="1"/>
  <c r="A148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48" i="1"/>
  <c r="G148" i="1"/>
  <c r="H148" i="1"/>
  <c r="I148" i="1"/>
  <c r="J148" i="1"/>
  <c r="K148" i="1"/>
  <c r="B65" i="16"/>
  <c r="B82" i="16"/>
  <c r="C39" i="16"/>
  <c r="C40" i="16"/>
  <c r="C41" i="16"/>
  <c r="C42" i="16"/>
  <c r="C43" i="16"/>
  <c r="C44" i="16"/>
  <c r="C45" i="16"/>
  <c r="C46" i="16"/>
  <c r="C47" i="16"/>
  <c r="A40" i="16"/>
  <c r="A41" i="16"/>
  <c r="A42" i="16"/>
  <c r="A43" i="16"/>
  <c r="A44" i="16"/>
  <c r="A45" i="16"/>
  <c r="A46" i="16"/>
  <c r="A47" i="16"/>
  <c r="A34" i="16"/>
  <c r="A35" i="16"/>
  <c r="A36" i="16"/>
  <c r="A37" i="16"/>
  <c r="A38" i="16"/>
  <c r="A39" i="16"/>
  <c r="A48" i="16"/>
  <c r="C34" i="16"/>
  <c r="C35" i="16"/>
  <c r="C36" i="16"/>
  <c r="C37" i="16"/>
  <c r="C38" i="16"/>
  <c r="C48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5" i="16" l="1"/>
  <c r="F155" i="1" l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A155" i="1"/>
  <c r="A154" i="1"/>
  <c r="A153" i="1"/>
  <c r="A152" i="1"/>
  <c r="A151" i="1"/>
  <c r="A150" i="1"/>
  <c r="A149" i="1"/>
  <c r="A147" i="1"/>
  <c r="A146" i="1"/>
  <c r="A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37" i="1"/>
  <c r="G137" i="1"/>
  <c r="H137" i="1"/>
  <c r="I137" i="1"/>
  <c r="J137" i="1"/>
  <c r="K137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A144" i="1"/>
  <c r="A143" i="1"/>
  <c r="A142" i="1"/>
  <c r="A137" i="1"/>
  <c r="A133" i="1"/>
  <c r="A132" i="1"/>
  <c r="A131" i="1"/>
  <c r="A130" i="1"/>
  <c r="A129" i="1"/>
  <c r="A128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41" i="1"/>
  <c r="A140" i="1"/>
  <c r="A139" i="1"/>
  <c r="A138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A136" i="1"/>
  <c r="A135" i="1"/>
  <c r="A134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5" i="1"/>
  <c r="G95" i="1"/>
  <c r="H95" i="1"/>
  <c r="I95" i="1"/>
  <c r="J95" i="1"/>
  <c r="K95" i="1"/>
  <c r="F94" i="1"/>
  <c r="G94" i="1"/>
  <c r="H94" i="1"/>
  <c r="I94" i="1"/>
  <c r="J94" i="1"/>
  <c r="K94" i="1"/>
  <c r="F87" i="1"/>
  <c r="G87" i="1"/>
  <c r="H87" i="1"/>
  <c r="I87" i="1"/>
  <c r="J87" i="1"/>
  <c r="K87" i="1"/>
  <c r="A100" i="1"/>
  <c r="A99" i="1"/>
  <c r="A98" i="1"/>
  <c r="A97" i="1"/>
  <c r="A95" i="1"/>
  <c r="A94" i="1"/>
  <c r="A87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96" i="1"/>
  <c r="G96" i="1"/>
  <c r="H96" i="1"/>
  <c r="I96" i="1"/>
  <c r="J96" i="1"/>
  <c r="K96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6" i="1"/>
  <c r="G86" i="1"/>
  <c r="H86" i="1"/>
  <c r="I86" i="1"/>
  <c r="J86" i="1"/>
  <c r="K86" i="1"/>
  <c r="F85" i="1"/>
  <c r="G85" i="1"/>
  <c r="H85" i="1"/>
  <c r="I85" i="1"/>
  <c r="J85" i="1"/>
  <c r="K85" i="1"/>
  <c r="A102" i="1"/>
  <c r="A101" i="1"/>
  <c r="A96" i="1"/>
  <c r="A93" i="1"/>
  <c r="A92" i="1"/>
  <c r="A91" i="1"/>
  <c r="A90" i="1"/>
  <c r="A89" i="1"/>
  <c r="A88" i="1"/>
  <c r="A86" i="1"/>
  <c r="A85" i="1"/>
  <c r="F84" i="1" l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4" i="1"/>
  <c r="A83" i="1"/>
  <c r="A82" i="1"/>
  <c r="F81" i="1" l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81" i="1"/>
  <c r="A80" i="1"/>
  <c r="A79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8" i="1"/>
  <c r="A57" i="1"/>
  <c r="A56" i="1"/>
  <c r="A55" i="1"/>
  <c r="A54" i="1"/>
  <c r="A53" i="1"/>
  <c r="A52" i="1"/>
  <c r="A51" i="1"/>
  <c r="A50" i="1"/>
  <c r="A49" i="1"/>
  <c r="A48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7" i="1"/>
  <c r="A46" i="1"/>
  <c r="A45" i="1"/>
  <c r="A44" i="1"/>
  <c r="A43" i="1"/>
  <c r="A42" i="1"/>
  <c r="A41" i="1"/>
  <c r="A40" i="1"/>
  <c r="A39" i="1"/>
  <c r="A38" i="1"/>
  <c r="A37" i="1"/>
  <c r="A36" i="1" l="1"/>
  <c r="A35" i="1"/>
  <c r="A34" i="1"/>
  <c r="A33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2" i="1" l="1"/>
  <c r="A31" i="1"/>
  <c r="A30" i="1"/>
  <c r="A29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8" i="1"/>
  <c r="A27" i="1"/>
  <c r="A26" i="1"/>
  <c r="A25" i="1"/>
  <c r="A24" i="1"/>
  <c r="A23" i="1"/>
  <c r="A22" i="1"/>
  <c r="A21" i="1"/>
  <c r="A20" i="1"/>
  <c r="A19" i="1" l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A17" i="1"/>
  <c r="A15" i="1" l="1"/>
  <c r="A16" i="1"/>
  <c r="F15" i="1"/>
  <c r="G15" i="1"/>
  <c r="H15" i="1"/>
  <c r="I15" i="1"/>
  <c r="J15" i="1"/>
  <c r="K15" i="1"/>
  <c r="F16" i="1"/>
  <c r="G16" i="1"/>
  <c r="H16" i="1"/>
  <c r="I16" i="1"/>
  <c r="J16" i="1"/>
  <c r="K16" i="1"/>
  <c r="A11" i="1" l="1"/>
  <c r="A12" i="1"/>
  <c r="A13" i="1"/>
  <c r="A14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F7" i="1" l="1"/>
  <c r="G7" i="1"/>
  <c r="H7" i="1"/>
  <c r="I7" i="1"/>
  <c r="J7" i="1"/>
  <c r="K7" i="1"/>
  <c r="F5" i="1"/>
  <c r="G5" i="1"/>
  <c r="H5" i="1"/>
  <c r="I5" i="1"/>
  <c r="J5" i="1"/>
  <c r="K5" i="1"/>
  <c r="A8" i="1"/>
  <c r="A7" i="1"/>
  <c r="A6" i="1"/>
  <c r="F8" i="1"/>
  <c r="G8" i="1"/>
  <c r="H8" i="1"/>
  <c r="I8" i="1"/>
  <c r="J8" i="1"/>
  <c r="K8" i="1"/>
  <c r="F6" i="1"/>
  <c r="G6" i="1"/>
  <c r="H6" i="1"/>
  <c r="I6" i="1"/>
  <c r="J6" i="1"/>
  <c r="K6" i="1"/>
  <c r="A5" i="1" l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<sst xmlns="http://schemas.openxmlformats.org/spreadsheetml/2006/main" count="13712" uniqueCount="2526">
  <si>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</si>
  <si>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</si>
  <si>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</si>
  <si>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</si>
  <si>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</si>
  <si>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</si>
  <si>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</si>
  <si>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</si>
  <si>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</si>
  <si>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</si>
  <si>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</si>
  <si>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</si>
  <si>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</si>
  <si>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</si>
  <si>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</si>
  <si>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</si>
  <si>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</si>
  <si>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</si>
  <si>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</si>
  <si>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</si>
  <si>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</si>
  <si>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</si>
  <si>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</si>
  <si>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</si>
  <si>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</si>
  <si>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</si>
  <si>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</si>
  <si>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</si>
  <si>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</si>
  <si>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</si>
  <si>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</si>
  <si>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</si>
  <si>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</si>
  <si>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</si>
  <si>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</si>
  <si>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</si>
  <si>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</si>
  <si>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</si>
  <si>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</si>
  <si>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</si>
  <si>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</si>
  <si>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</si>
  <si>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</si>
  <si>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</si>
  <si>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</si>
  <si>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</si>
  <si>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</si>
  <si>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</si>
  <si>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</si>
  <si>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</si>
  <si>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</si>
  <si>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</si>
  <si>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</si>
  <si>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</si>
  <si>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</si>
  <si>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</si>
  <si>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</si>
  <si>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</si>
  <si>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</si>
  <si>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</si>
  <si>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</si>
  <si>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</si>
  <si>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</si>
  <si>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</si>
  <si>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</si>
  <si>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</si>
  <si>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</si>
  <si>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</si>
  <si>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</si>
  <si>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</si>
  <si>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</si>
  <si>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</si>
  <si>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</si>
  <si>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</si>
  <si>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</si>
  <si>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</si>
  <si>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</si>
  <si>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</si>
  <si>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</si>
  <si>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</si>
  <si>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</si>
  <si>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</si>
  <si>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</si>
  <si>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</si>
  <si>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</si>
  <si>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</si>
  <si>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</si>
  <si>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</si>
  <si>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</si>
  <si>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</si>
  <si>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</si>
  <si>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</si>
  <si>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</si>
  <si>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</si>
  <si>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</si>
  <si>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</si>
  <si>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</si>
  <si>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</si>
  <si>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</si>
  <si>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</si>
  <si>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</si>
  <si>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</si>
  <si>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</si>
  <si>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</si>
  <si>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</si>
  <si>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</si>
  <si>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</si>
  <si>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</si>
  <si>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</si>
  <si>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</si>
  <si>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</si>
  <si>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</si>
  <si>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</si>
  <si>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</si>
  <si>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</si>
  <si>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</si>
  <si>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</si>
  <si>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</si>
  <si>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</si>
  <si>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</si>
  <si>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</si>
  <si>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</si>
  <si>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</si>
  <si>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</si>
  <si>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</si>
  <si>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</si>
  <si>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</si>
  <si>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</si>
  <si>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</si>
  <si>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</si>
  <si>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</si>
  <si>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</si>
  <si>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</si>
  <si>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</si>
  <si>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</si>
  <si>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</si>
  <si>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</si>
  <si>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</si>
  <si>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</si>
  <si>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</si>
  <si>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</si>
  <si>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</si>
  <si>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</si>
  <si>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</si>
  <si>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</si>
  <si>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</si>
  <si>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</si>
  <si>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</si>
  <si>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</si>
  <si>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</si>
  <si>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</si>
  <si>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</si>
  <si>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</si>
  <si>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</si>
  <si>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</si>
  <si>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</si>
  <si>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</si>
  <si>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</si>
  <si>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</si>
  <si>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</si>
  <si>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</si>
  <si>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</si>
  <si>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</si>
  <si>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</si>
  <si>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</si>
  <si>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</si>
  <si>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</si>
  <si>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</si>
  <si>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</si>
  <si>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</si>
  <si>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</si>
  <si>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</si>
  <si>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</si>
  <si>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</si>
  <si>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</si>
  <si>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</si>
  <si>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</si>
  <si>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</si>
  <si>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</si>
  <si>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</si>
  <si>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</si>
  <si>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</si>
  <si>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</si>
  <si>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</si>
  <si>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</si>
  <si>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</si>
  <si>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</si>
  <si>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</si>
  <si>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</si>
  <si>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</si>
  <si>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</si>
  <si>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</si>
  <si>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</si>
  <si>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</si>
  <si>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</si>
  <si>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</si>
  <si>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</si>
  <si>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</si>
  <si>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</si>
  <si>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</si>
  <si>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</si>
  <si>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</si>
  <si>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</si>
  <si>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</si>
  <si>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</si>
  <si>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</si>
  <si>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</si>
  <si>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</si>
  <si>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</si>
  <si>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</si>
  <si>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</si>
  <si>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</si>
  <si>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</si>
  <si>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</si>
  <si>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</si>
  <si>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</si>
  <si>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</si>
  <si>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</si>
  <si>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</si>
  <si>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</si>
  <si>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</si>
  <si>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</si>
  <si>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</si>
  <si>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</si>
  <si>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</si>
  <si>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</si>
  <si>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</si>
  <si>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</si>
  <si>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</si>
  <si>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</si>
  <si>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</si>
  <si>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</si>
  <si>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</si>
  <si>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</si>
  <si>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</si>
  <si>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</si>
  <si>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</si>
  <si>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</si>
  <si>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</si>
  <si>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</si>
  <si>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</si>
  <si>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</si>
  <si>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</si>
  <si>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</si>
  <si>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</si>
  <si>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</si>
  <si>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</si>
  <si>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</si>
  <si>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</si>
  <si>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</si>
  <si>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</si>
  <si>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</si>
  <si>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</si>
  <si>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</si>
  <si>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</si>
  <si>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</si>
  <si>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</si>
  <si>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</si>
  <si>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</si>
  <si>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</si>
  <si>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</si>
  <si>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</si>
  <si>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</si>
  <si>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</si>
  <si>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</si>
  <si>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</si>
  <si>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</si>
  <si>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</si>
  <si>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</si>
  <si>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</si>
  <si>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</si>
  <si>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</si>
  <si>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</si>
  <si>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</si>
  <si>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</si>
  <si>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</si>
  <si>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</si>
  <si>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</si>
  <si>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</si>
  <si>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</si>
  <si>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</si>
  <si>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</si>
  <si>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</si>
  <si>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</si>
  <si>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</si>
  <si>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</si>
  <si>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</si>
  <si>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</si>
  <si>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</si>
  <si>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</si>
  <si>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</si>
  <si>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</si>
  <si>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</si>
  <si>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</si>
  <si>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</si>
  <si>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</si>
  <si>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</si>
  <si>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</si>
  <si>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</si>
  <si>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</si>
  <si>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</si>
  <si>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</si>
  <si>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</si>
  <si>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</si>
  <si>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</si>
  <si>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</si>
  <si>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</si>
  <si>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</si>
  <si>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</si>
  <si>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</si>
  <si>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</si>
  <si>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</si>
  <si>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</si>
  <si>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</si>
  <si>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</si>
  <si>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</si>
  <si>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</si>
  <si>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</si>
  <si>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</si>
  <si>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</si>
  <si>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</si>
  <si>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</si>
  <si>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</si>
  <si>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</si>
  <si>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</si>
  <si>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</si>
  <si>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</si>
  <si>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</si>
  <si>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</si>
  <si>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</si>
  <si>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</si>
  <si>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</si>
  <si>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</si>
  <si>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</si>
  <si>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</si>
  <si>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</si>
  <si>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</si>
  <si>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</si>
  <si>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</si>
  <si>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</si>
  <si>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</si>
  <si>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</si>
  <si>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</si>
  <si>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</si>
  <si>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</si>
  <si>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</si>
  <si>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</si>
  <si>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</si>
  <si>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</si>
  <si>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</si>
  <si>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</si>
  <si>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</si>
  <si>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</si>
  <si>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</si>
  <si>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</si>
  <si>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</si>
  <si>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</si>
  <si>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</si>
  <si>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</si>
  <si>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</si>
  <si>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</si>
  <si>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</si>
  <si>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</si>
  <si>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</si>
  <si>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</si>
  <si>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</si>
  <si>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</si>
  <si>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</si>
  <si>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</si>
  <si>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</si>
  <si>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</si>
  <si>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</si>
  <si>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</si>
  <si>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</si>
  <si>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</si>
  <si>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</si>
  <si>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</si>
  <si>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</si>
  <si>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</si>
  <si>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</si>
  <si>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</si>
  <si>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</si>
  <si>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</si>
  <si>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</si>
  <si>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</si>
  <si>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</si>
  <si>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</si>
  <si>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</si>
  <si>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</si>
  <si>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</si>
  <si>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</si>
  <si>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</si>
  <si>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</si>
  <si>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</si>
  <si>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</si>
  <si>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</si>
  <si>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</si>
  <si>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</si>
  <si>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</si>
  <si>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</si>
  <si>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</si>
  <si>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</si>
  <si>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</si>
  <si>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</si>
  <si>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</si>
  <si>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</si>
  <si>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</si>
  <si>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</si>
  <si>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</si>
  <si>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</si>
  <si>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</si>
  <si>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</si>
  <si>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</si>
  <si>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</si>
  <si>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</si>
  <si>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</si>
  <si>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</si>
  <si>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</si>
  <si>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</si>
  <si>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</si>
  <si>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</si>
  <si>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</si>
  <si>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</si>
  <si>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</si>
  <si>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</si>
  <si>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</si>
  <si>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</si>
  <si>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</si>
  <si>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</si>
  <si>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</si>
  <si>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</si>
  <si>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</si>
  <si>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</si>
  <si>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</si>
  <si>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</si>
  <si>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</si>
  <si>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</si>
  <si>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</si>
  <si>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</si>
  <si>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</si>
  <si>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</si>
  <si>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</si>
  <si>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</si>
  <si>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</si>
  <si>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</si>
  <si>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</si>
  <si>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</si>
  <si>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</si>
  <si>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</si>
  <si>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</si>
  <si>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</si>
  <si>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</si>
  <si>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</si>
  <si>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</si>
  <si>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</si>
  <si>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</si>
  <si>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</si>
  <si>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</si>
  <si>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</si>
  <si>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</si>
  <si>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</si>
  <si>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</si>
  <si>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</si>
  <si>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</si>
  <si>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</si>
  <si>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</si>
  <si>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</si>
  <si>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</si>
  <si>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</si>
  <si>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</si>
  <si>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</si>
  <si>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</si>
  <si>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</si>
  <si>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</si>
  <si>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</si>
  <si>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</si>
  <si>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</si>
  <si>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</si>
  <si>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</si>
  <si>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</si>
  <si>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</si>
  <si>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</si>
  <si>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</si>
  <si>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</si>
  <si>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</si>
  <si>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</si>
  <si>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</si>
  <si>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</si>
  <si>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</si>
  <si>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</si>
  <si>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</si>
  <si>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</si>
  <si>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</si>
  <si>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</si>
  <si>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</si>
  <si>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</si>
  <si>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</si>
  <si>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</si>
  <si>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</si>
  <si>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</si>
  <si>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</si>
  <si>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</si>
  <si>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</si>
  <si>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</si>
  <si>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</si>
  <si>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</si>
  <si>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</si>
  <si>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</si>
  <si>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</si>
  <si>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</si>
  <si>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</si>
  <si>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</si>
  <si>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</si>
  <si>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</si>
  <si>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</si>
  <si>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</si>
  <si>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</si>
  <si>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</si>
  <si>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</si>
  <si>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</si>
  <si>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</si>
  <si>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</si>
  <si>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</si>
  <si>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</si>
  <si>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</si>
  <si>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</si>
  <si>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</si>
  <si>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</si>
  <si>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</si>
  <si>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</si>
  <si>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</si>
  <si>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</si>
  <si>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</si>
  <si>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</si>
  <si>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</si>
  <si>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</si>
  <si>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</si>
  <si>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</si>
  <si>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</si>
  <si>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</si>
  <si>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</si>
  <si>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</si>
  <si>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</si>
  <si>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</si>
  <si>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</si>
  <si>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</si>
  <si>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</si>
  <si>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</si>
  <si>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</si>
  <si>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</si>
  <si>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</si>
  <si>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</si>
  <si>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</si>
  <si>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</si>
  <si>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</si>
  <si>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</si>
  <si>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</si>
  <si>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</si>
  <si>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</si>
  <si>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</si>
  <si>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</si>
  <si>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</si>
  <si>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</si>
  <si>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</si>
  <si>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</si>
  <si>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</si>
  <si>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</si>
  <si>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</si>
  <si>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</si>
  <si>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</si>
  <si>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</si>
  <si>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</si>
  <si>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</si>
  <si>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</si>
  <si>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</si>
  <si>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</si>
  <si>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</si>
  <si>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</si>
  <si>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</si>
  <si>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</si>
  <si>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</si>
  <si>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</si>
  <si>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</si>
  <si>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</si>
  <si>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</si>
  <si>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</si>
  <si>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</si>
  <si>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</si>
  <si>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</si>
  <si>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</si>
  <si>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</si>
  <si>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</si>
  <si>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</si>
  <si>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</si>
  <si>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</si>
  <si>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</si>
  <si>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</si>
  <si>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</si>
  <si>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</si>
  <si>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</si>
  <si>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</si>
  <si>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</si>
  <si>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</si>
  <si>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</si>
  <si>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</si>
  <si>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</si>
  <si>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</si>
  <si>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</si>
  <si>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</si>
  <si>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</si>
  <si>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</si>
  <si>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</si>
  <si>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</si>
  <si>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</si>
  <si>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</si>
  <si>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</si>
  <si>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</si>
  <si>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</si>
  <si>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</si>
  <si>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</si>
  <si>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</si>
  <si>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</si>
  <si>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</si>
  <si>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</si>
  <si>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</si>
  <si>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</si>
  <si>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</si>
  <si>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</si>
  <si>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</si>
  <si>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</si>
  <si>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</si>
  <si>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</si>
  <si>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</si>
  <si>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</si>
  <si>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</si>
  <si>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</si>
  <si>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</si>
  <si>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</si>
  <si>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</si>
  <si>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</si>
  <si>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</si>
  <si>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</si>
  <si>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</si>
  <si>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</si>
  <si>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</si>
  <si>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</si>
  <si>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</si>
  <si>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</si>
  <si>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</si>
  <si>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</si>
  <si>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</si>
  <si>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</si>
  <si>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</si>
  <si>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</si>
  <si>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</si>
  <si>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</si>
  <si>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</si>
  <si>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</si>
  <si>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</si>
  <si>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</si>
  <si>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</si>
  <si>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</si>
  <si>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</si>
  <si>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</si>
  <si>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</si>
  <si>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</si>
  <si>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</si>
  <si>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</si>
  <si>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</si>
  <si>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</si>
  <si>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</si>
  <si>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</si>
  <si>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</si>
  <si>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</si>
  <si>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</si>
  <si>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</si>
  <si>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</si>
  <si>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</si>
  <si>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</si>
  <si>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</si>
  <si>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</si>
  <si>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</si>
  <si>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</si>
  <si>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</si>
  <si>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</si>
  <si>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</si>
  <si>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</si>
  <si>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</si>
  <si>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</si>
  <si>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</si>
  <si>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</si>
  <si>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</si>
  <si>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</si>
  <si>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</si>
  <si>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</si>
  <si>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</si>
  <si>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</si>
  <si>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</si>
  <si>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</si>
  <si>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</si>
  <si>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</si>
  <si>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</si>
  <si>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</si>
  <si>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</si>
  <si>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</si>
  <si>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</si>
  <si>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</si>
  <si>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</si>
  <si>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</si>
  <si>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</si>
  <si>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</si>
  <si>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</si>
  <si>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</si>
  <si>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</si>
  <si>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</si>
  <si>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</si>
  <si>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</si>
  <si>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</si>
  <si>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</si>
  <si>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</si>
  <si>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</si>
  <si>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</si>
  <si>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</si>
  <si>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</si>
  <si>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</si>
  <si>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</si>
  <si>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</si>
  <si>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</si>
  <si>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</si>
  <si>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</si>
  <si>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</si>
  <si>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</si>
  <si>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</si>
  <si>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</si>
  <si>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</si>
  <si>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</si>
  <si>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</si>
  <si>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</si>
  <si>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</si>
  <si>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</si>
  <si>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</si>
  <si>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</si>
  <si>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</si>
  <si>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</si>
  <si>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</si>
  <si>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</si>
  <si>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</si>
  <si>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</si>
  <si>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</si>
  <si>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</si>
  <si>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</si>
  <si>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</si>
  <si>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</si>
  <si>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</si>
  <si>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</si>
  <si>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</si>
  <si>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</si>
  <si>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</si>
  <si>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</si>
  <si>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</si>
  <si>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</si>
  <si>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</si>
  <si>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</si>
  <si>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</si>
  <si>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</si>
  <si>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</si>
  <si>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</si>
  <si>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</si>
  <si>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</si>
  <si>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</si>
  <si>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</si>
  <si>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</si>
  <si>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</si>
  <si>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</si>
  <si>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</si>
  <si>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</si>
  <si>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</si>
  <si>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</si>
  <si>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</si>
  <si>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</si>
  <si>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</si>
  <si>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</si>
  <si>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</si>
  <si>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</si>
  <si>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</si>
  <si>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</si>
  <si>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</si>
  <si>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</si>
  <si>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</si>
  <si>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</si>
  <si>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</si>
  <si>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</si>
  <si>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</si>
  <si>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</si>
  <si>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</si>
  <si>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</si>
  <si>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</si>
  <si>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</si>
  <si>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</si>
  <si>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</si>
  <si>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</si>
  <si>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</si>
  <si>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</si>
  <si>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</si>
  <si>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</si>
  <si>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</si>
  <si>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</si>
  <si>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</si>
  <si>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</si>
  <si>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</si>
  <si>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</si>
  <si>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</si>
  <si>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</si>
  <si>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</si>
  <si>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</si>
  <si>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</si>
  <si>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</si>
  <si>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</si>
  <si>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</si>
  <si>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</si>
  <si>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</si>
  <si>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</si>
  <si>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</si>
  <si>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</si>
  <si>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</si>
  <si>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</si>
  <si>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</si>
  <si>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</si>
  <si>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</si>
  <si>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</si>
  <si>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</si>
  <si>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</si>
  <si>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</si>
  <si>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</si>
  <si>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</si>
  <si>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</si>
  <si>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</si>
  <si>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</si>
  <si>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</si>
  <si>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</si>
  <si>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</si>
  <si>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</si>
  <si>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</si>
  <si>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</si>
  <si>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</si>
  <si>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</si>
  <si>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</si>
  <si>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</si>
  <si>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</si>
  <si>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</si>
  <si>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</si>
  <si>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</si>
  <si>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</si>
  <si>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</si>
  <si>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</si>
  <si>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</si>
  <si>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</si>
  <si>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</si>
  <si>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</si>
  <si>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</si>
  <si>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</si>
  <si>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</si>
  <si>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</si>
  <si>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</si>
  <si>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</si>
  <si>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</si>
  <si>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</si>
  <si>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</si>
  <si>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</si>
  <si>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</si>
  <si>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</si>
  <si>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</si>
  <si>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</si>
  <si>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</si>
  <si>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</si>
  <si>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</si>
  <si>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</si>
  <si>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</si>
  <si>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</si>
  <si>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</si>
  <si>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</si>
  <si>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</si>
  <si>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</si>
  <si>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</si>
  <si>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</si>
  <si>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</si>
  <si>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</si>
  <si>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</si>
  <si>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</si>
  <si>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</si>
  <si>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</si>
  <si>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</si>
  <si>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</si>
  <si>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</si>
  <si>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</si>
  <si>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</si>
  <si>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</si>
  <si>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</si>
  <si>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</si>
  <si>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</si>
  <si>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</si>
  <si>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</si>
  <si>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</si>
  <si>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</si>
  <si>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</si>
  <si>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</si>
  <si>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</si>
  <si>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</si>
  <si>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</si>
  <si>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</si>
  <si>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</si>
  <si>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</si>
  <si>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</si>
  <si>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</si>
  <si>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</si>
  <si>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</si>
  <si>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</si>
  <si>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</si>
  <si>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</si>
  <si>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</si>
  <si>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</si>
  <si>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</si>
  <si>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</si>
  <si>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</si>
  <si>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</si>
  <si>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</si>
  <si>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</si>
  <si>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</si>
  <si>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</si>
  <si>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</si>
  <si>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</si>
  <si>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</si>
  <si>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</si>
  <si>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</si>
  <si>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</si>
  <si>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</si>
  <si>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</si>
  <si>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</si>
  <si>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</si>
  <si>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</si>
  <si>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</si>
  <si>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</si>
  <si>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</si>
  <si>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</si>
  <si>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</si>
  <si>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</si>
  <si>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</si>
  <si>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</si>
  <si>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</si>
  <si>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</si>
  <si>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</si>
  <si>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</si>
  <si>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</si>
  <si>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</si>
  <si>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</si>
  <si>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</si>
  <si>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</si>
  <si>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</si>
  <si>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</si>
  <si>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</si>
  <si>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</si>
  <si>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</si>
  <si>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</si>
  <si>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</si>
  <si>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</si>
  <si>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</si>
  <si>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</si>
  <si>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</si>
  <si>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</si>
  <si>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</si>
  <si>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</si>
  <si>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</si>
  <si>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</si>
  <si>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</si>
  <si>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</si>
  <si>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</si>
  <si>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</si>
  <si>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</si>
  <si>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</si>
  <si>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</si>
  <si>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</si>
  <si>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</si>
  <si>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</si>
  <si>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</si>
  <si>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</si>
  <si>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</si>
  <si>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</si>
  <si>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</si>
  <si>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</si>
  <si>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</si>
  <si>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</si>
  <si>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</si>
  <si>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</si>
  <si>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</si>
  <si>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</si>
  <si>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</si>
  <si>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</si>
  <si>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</si>
  <si>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</si>
  <si>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</si>
  <si>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</si>
  <si>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</si>
  <si>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</si>
  <si>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</si>
  <si>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</si>
  <si>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</si>
  <si>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</si>
  <si>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</si>
  <si>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</si>
  <si>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</si>
  <si>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</si>
  <si>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</si>
  <si>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</si>
  <si>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</si>
  <si>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</si>
  <si>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</si>
  <si>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</si>
  <si>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</si>
  <si>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</si>
  <si>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</si>
  <si>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</si>
  <si>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</si>
  <si>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</si>
  <si>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</si>
  <si>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</si>
  <si>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</si>
  <si>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</si>
  <si>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</si>
  <si>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</si>
  <si>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</si>
  <si>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</si>
  <si>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</si>
  <si>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</si>
  <si>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</si>
  <si>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</si>
  <si>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</si>
  <si>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</si>
  <si>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</si>
  <si>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</si>
  <si>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</si>
  <si>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</si>
  <si>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</si>
  <si>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</si>
  <si>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</si>
  <si>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</si>
  <si>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</si>
  <si>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</si>
  <si>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</si>
  <si>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</si>
  <si>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</si>
  <si>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</si>
  <si>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</si>
  <si>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</si>
  <si>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</si>
  <si>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</si>
  <si>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</si>
  <si>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</si>
  <si>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</si>
  <si>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</si>
  <si>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</si>
  <si>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</si>
  <si>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</si>
  <si>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</si>
  <si>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</si>
  <si>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</si>
  <si>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</si>
  <si>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</si>
  <si>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</si>
  <si>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</si>
  <si>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</si>
  <si>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</si>
  <si>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</si>
  <si>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</si>
  <si>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</si>
  <si>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</si>
  <si>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</si>
  <si>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</si>
  <si>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</si>
  <si>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</si>
  <si>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</si>
  <si>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</si>
  <si>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</si>
  <si>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</si>
  <si>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</si>
  <si>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</si>
  <si>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</si>
  <si>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</si>
  <si>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</si>
  <si>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</si>
  <si>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</si>
  <si>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</si>
  <si>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</si>
  <si>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</si>
  <si>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</si>
  <si>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</si>
  <si>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</si>
  <si>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</si>
  <si>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</si>
  <si>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</si>
  <si>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</si>
  <si>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</si>
  <si>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</si>
  <si>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</si>
  <si>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</si>
  <si>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</si>
  <si>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</si>
  <si>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</si>
  <si>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</si>
  <si>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</si>
  <si>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</si>
  <si>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</si>
  <si>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</si>
  <si>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</si>
  <si>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</si>
  <si>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</si>
  <si>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</si>
  <si>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</si>
  <si>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</si>
  <si>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</si>
  <si>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</si>
  <si>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</si>
  <si>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</si>
  <si>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</si>
  <si>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</si>
  <si>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</si>
  <si>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</si>
  <si>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</si>
  <si>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</si>
  <si>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</si>
  <si>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</si>
  <si>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</si>
  <si>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</si>
  <si>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</si>
  <si>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</si>
  <si>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</si>
  <si>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</si>
  <si>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</si>
  <si>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</si>
  <si>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</si>
  <si>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</si>
  <si>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</si>
  <si>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</si>
  <si>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</si>
  <si>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</si>
  <si>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</si>
  <si>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</si>
  <si>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</si>
  <si>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</si>
  <si>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</si>
  <si>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</si>
  <si>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</si>
  <si>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</si>
  <si>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</si>
  <si>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</si>
  <si>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</si>
  <si>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</si>
  <si>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</si>
  <si>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</si>
  <si>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</si>
  <si>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</si>
  <si>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</si>
  <si>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</si>
  <si>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</si>
  <si>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</si>
  <si>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</si>
  <si>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</si>
  <si>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</si>
  <si>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</si>
  <si>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</si>
  <si>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</si>
  <si>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</si>
  <si>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</si>
  <si>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</si>
  <si>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</si>
  <si>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</si>
  <si>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</si>
  <si>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</si>
  <si>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</si>
  <si>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</si>
  <si>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</si>
  <si>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</si>
  <si>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</si>
  <si>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</si>
  <si>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</si>
  <si>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</si>
  <si>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</si>
  <si>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</si>
  <si>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</si>
  <si>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</si>
  <si>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</si>
  <si>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</si>
  <si>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</si>
  <si>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</si>
  <si>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</si>
  <si>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</si>
  <si>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</si>
  <si>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</si>
  <si>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</si>
  <si>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</si>
  <si>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</si>
  <si>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</si>
  <si>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</si>
  <si>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</si>
  <si>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</si>
  <si>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</si>
  <si>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</si>
  <si>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</si>
  <si>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</si>
  <si>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</si>
  <si>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</si>
  <si>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</si>
  <si>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</si>
  <si>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</si>
  <si>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</si>
  <si>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</si>
  <si>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</si>
  <si>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</si>
  <si>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</si>
  <si>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</si>
  <si>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</si>
  <si>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</si>
  <si>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</si>
  <si>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</si>
  <si>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</si>
  <si>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</si>
  <si>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</si>
  <si>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</si>
  <si>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</si>
  <si>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</si>
  <si>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</si>
  <si>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</si>
  <si>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</si>
  <si>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</si>
  <si>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</si>
  <si>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</si>
  <si>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</si>
  <si>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</si>
  <si>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</si>
  <si>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</si>
  <si>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</si>
  <si>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</si>
  <si>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</si>
  <si>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</si>
  <si>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</si>
  <si>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</si>
  <si>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</si>
  <si>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</si>
  <si>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</si>
  <si>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</si>
  <si>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</si>
  <si>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</si>
  <si>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</si>
  <si>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</si>
  <si>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</si>
  <si>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</si>
  <si>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</si>
  <si>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</si>
  <si>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</si>
  <si>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</si>
  <si>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</si>
  <si>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</si>
  <si>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</si>
  <si>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</si>
  <si>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</si>
  <si>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</si>
  <si>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</si>
  <si>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</si>
  <si>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</si>
  <si>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</si>
  <si>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</si>
  <si>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</si>
  <si>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</si>
  <si>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</si>
  <si>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</si>
  <si>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</si>
  <si>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</si>
  <si>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</si>
  <si>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</si>
  <si>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</si>
  <si>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</si>
  <si>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</si>
  <si>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</si>
  <si>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</si>
  <si>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</si>
  <si>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</si>
  <si>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</si>
  <si>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</si>
  <si>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</si>
  <si>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</si>
  <si>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</si>
  <si>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</si>
  <si>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</si>
  <si>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</si>
  <si>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</si>
  <si>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</si>
  <si>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</si>
  <si>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</si>
  <si>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</si>
  <si>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</si>
  <si>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</si>
  <si>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</si>
  <si>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</si>
  <si>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</si>
  <si>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</si>
  <si>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</si>
  <si>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</si>
  <si>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</si>
  <si>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</si>
  <si>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</si>
  <si>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</si>
  <si>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</si>
  <si>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</si>
  <si>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</si>
  <si>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</si>
  <si>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</si>
  <si>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</si>
  <si>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</si>
  <si>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</si>
  <si>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</si>
  <si>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</si>
  <si>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</si>
  <si>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</si>
  <si>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</si>
  <si>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</si>
  <si>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</si>
  <si>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</si>
  <si>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</si>
  <si>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</si>
  <si>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</si>
  <si>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</si>
  <si>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</si>
  <si>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</si>
  <si>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</si>
  <si>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</si>
  <si>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</si>
  <si>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</si>
  <si>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</si>
  <si>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</si>
  <si>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</si>
  <si>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</si>
  <si>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</si>
  <si>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</si>
  <si>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</si>
  <si>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</si>
  <si>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</si>
  <si>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</si>
  <si>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</si>
  <si>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</si>
  <si>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</si>
  <si>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</si>
  <si>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</si>
  <si>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</si>
  <si>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</si>
  <si>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</si>
  <si>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</si>
  <si>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</si>
  <si>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</si>
  <si>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</si>
  <si>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</si>
  <si>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</si>
  <si>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</si>
  <si>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</si>
  <si>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</si>
  <si>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</si>
  <si>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</si>
  <si>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</si>
  <si>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</si>
  <si>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</si>
  <si>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</si>
  <si>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</si>
  <si>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</si>
  <si>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</si>
  <si>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</si>
  <si>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</si>
  <si>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</si>
  <si>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</si>
  <si>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</si>
  <si>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</si>
  <si>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</si>
  <si>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</si>
  <si>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</si>
  <si>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</si>
  <si>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</si>
  <si>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</si>
  <si>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</si>
  <si>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</si>
  <si>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</si>
  <si>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</si>
  <si>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</si>
  <si>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</si>
  <si>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</si>
  <si>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</si>
  <si>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</si>
  <si>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</si>
  <si>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</si>
  <si>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</si>
  <si>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</si>
  <si>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</si>
  <si>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</si>
  <si>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</si>
  <si>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</si>
  <si>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</si>
  <si>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</si>
  <si>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</si>
  <si>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</si>
  <si>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</si>
  <si>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</si>
  <si>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</si>
  <si>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</si>
  <si>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</si>
  <si>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</si>
  <si>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</si>
  <si>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</si>
  <si>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</si>
  <si>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</si>
  <si>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</si>
  <si>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</si>
  <si>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</si>
  <si>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</si>
  <si>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</si>
  <si>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</si>
  <si>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</si>
  <si>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</si>
  <si>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</si>
  <si>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</si>
  <si>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</si>
  <si>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</si>
  <si>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</si>
  <si>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</si>
  <si>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</si>
  <si>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</si>
  <si>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</si>
  <si>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</si>
  <si>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</si>
  <si>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</si>
  <si>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</si>
  <si>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</si>
  <si>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</si>
  <si>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</si>
  <si>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</si>
  <si>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</si>
  <si>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</si>
  <si>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</si>
  <si>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</si>
  <si>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</si>
  <si>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</si>
  <si>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</si>
  <si>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</si>
  <si>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</si>
  <si>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</si>
  <si>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</si>
  <si>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</si>
  <si>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</si>
  <si>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</si>
  <si>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</si>
  <si>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</si>
  <si>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</si>
  <si>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</si>
  <si>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</si>
  <si>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</si>
  <si>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</si>
  <si>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</si>
  <si>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</si>
  <si>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</si>
  <si>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</si>
  <si>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</si>
  <si>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</si>
  <si>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</si>
  <si>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</si>
  <si>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</si>
  <si>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</si>
  <si>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</si>
  <si>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</si>
  <si>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</si>
  <si>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</si>
  <si>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</si>
  <si>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</si>
  <si>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</si>
  <si>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</si>
  <si>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</si>
  <si>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</si>
  <si>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</si>
  <si>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</si>
  <si>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</si>
  <si>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</si>
  <si>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</si>
  <si>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</si>
  <si>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</si>
  <si>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</si>
  <si>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</si>
  <si>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</si>
  <si>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</si>
  <si>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</si>
  <si>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</si>
  <si>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</si>
  <si>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</si>
  <si>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</si>
  <si>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</si>
  <si>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</si>
  <si>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</si>
  <si>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</si>
  <si>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</si>
  <si>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</si>
  <si>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</si>
  <si>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</si>
  <si>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</si>
  <si>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</si>
  <si>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</si>
  <si>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</si>
  <si>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</si>
  <si>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</si>
  <si>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</si>
  <si>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</si>
  <si>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</si>
  <si>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</si>
  <si>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</si>
  <si>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</si>
  <si>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</si>
  <si>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</si>
  <si>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</si>
  <si>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</si>
  <si>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</si>
  <si>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</si>
  <si>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</si>
  <si>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</si>
  <si>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</si>
  <si>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</si>
  <si>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</si>
  <si>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</si>
  <si>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</si>
  <si>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</si>
  <si>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</si>
  <si>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</si>
  <si>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</si>
  <si>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</si>
  <si>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</si>
  <si>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</si>
  <si>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</si>
  <si>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</si>
  <si>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</si>
  <si>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</si>
  <si>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</si>
  <si>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</si>
  <si>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</si>
  <si>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</si>
  <si>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</si>
  <si>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</si>
  <si>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</si>
  <si>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</si>
  <si>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</si>
  <si>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</si>
  <si>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</si>
  <si>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</si>
  <si>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</si>
  <si>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</si>
  <si>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</si>
  <si>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</si>
  <si>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</si>
  <si>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</si>
  <si>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</si>
  <si>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</si>
  <si>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</si>
  <si>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</si>
  <si>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</si>
  <si>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</si>
  <si>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</si>
  <si>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</si>
  <si>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</si>
  <si>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</si>
  <si>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</si>
  <si>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</si>
  <si>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</si>
  <si>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</si>
  <si>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</si>
  <si>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</si>
  <si>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</si>
  <si>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</si>
  <si>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</si>
  <si>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</si>
  <si>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</si>
  <si>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</si>
  <si>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</si>
  <si>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</si>
  <si>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</si>
  <si>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</si>
  <si>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</si>
  <si>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</si>
  <si>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</si>
  <si>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</si>
  <si>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</si>
  <si>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</si>
  <si>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</si>
  <si>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</si>
  <si>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</si>
  <si>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</si>
  <si>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</si>
  <si>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</si>
  <si>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</si>
  <si>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</si>
  <si>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</si>
  <si>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</si>
  <si>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</si>
  <si>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</si>
  <si>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</si>
  <si>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</si>
  <si>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</si>
  <si>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</si>
  <si>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</si>
  <si>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</si>
  <si>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</si>
  <si>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</si>
  <si>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</si>
  <si>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</si>
  <si>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</si>
  <si>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</si>
  <si>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</si>
  <si>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</si>
  <si>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</si>
  <si>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</si>
  <si>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</si>
  <si>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</si>
  <si>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</si>
  <si>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</si>
  <si>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</si>
  <si>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</si>
  <si>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</si>
  <si>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</si>
  <si>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</si>
  <si>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</si>
  <si>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</si>
  <si>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</si>
  <si>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</si>
  <si>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</si>
  <si>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</si>
  <si>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</si>
  <si>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</si>
  <si>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</si>
  <si>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</si>
  <si>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</si>
  <si>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</si>
  <si>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</si>
  <si>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</si>
  <si>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</si>
  <si>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</si>
  <si>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</si>
  <si>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</si>
  <si>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</si>
  <si>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</si>
  <si>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</si>
  <si>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</si>
  <si>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</si>
  <si>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</si>
  <si>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</si>
  <si>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</si>
  <si>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</si>
  <si>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</si>
  <si>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</si>
  <si>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</si>
  <si>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</si>
  <si>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</si>
  <si>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</si>
  <si>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</si>
  <si>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</si>
  <si>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</si>
  <si>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</si>
  <si>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</si>
  <si>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</si>
  <si>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</si>
  <si>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</si>
  <si>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</si>
  <si>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</si>
  <si>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</si>
  <si>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</si>
  <si>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</si>
  <si>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</si>
  <si>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</si>
  <si>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</si>
  <si>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</si>
  <si>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</si>
  <si>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</si>
  <si>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</si>
  <si>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</si>
  <si>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</si>
  <si>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</si>
  <si>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</si>
  <si>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</si>
  <si>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</si>
  <si>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</si>
  <si>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</si>
  <si>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</si>
  <si>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</si>
  <si>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</si>
  <si>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</si>
  <si>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</si>
  <si>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</si>
  <si>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</si>
  <si>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</si>
  <si>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</si>
  <si>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</si>
  <si>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</si>
  <si>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</si>
  <si>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</si>
  <si>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</si>
  <si>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</si>
  <si>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</si>
  <si>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</si>
  <si>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</si>
  <si>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</si>
  <si>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</si>
  <si>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</si>
  <si>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</si>
  <si>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</si>
  <si>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</si>
  <si>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</si>
  <si>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</si>
  <si>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</si>
  <si>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</si>
  <si>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</si>
  <si>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</si>
  <si>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</si>
  <si>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</si>
  <si>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</si>
  <si>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</si>
  <si>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</si>
  <si>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</si>
  <si>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</si>
  <si>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</si>
  <si>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</si>
  <si>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</si>
  <si>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</si>
  <si>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</si>
  <si>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</si>
  <si>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</si>
  <si>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</si>
  <si>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</si>
  <si>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</si>
  <si>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</si>
  <si>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</si>
  <si>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</si>
  <si>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</si>
  <si>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</si>
  <si>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</si>
  <si>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</si>
  <si>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</si>
  <si>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</si>
  <si>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</si>
  <si>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</si>
  <si>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</si>
  <si>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</si>
  <si>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</si>
  <si>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</si>
  <si>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</si>
  <si>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</si>
  <si>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</si>
  <si>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</si>
  <si>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</si>
  <si>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</si>
  <si>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</si>
  <si>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</si>
  <si>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</si>
  <si>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</si>
  <si>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</si>
  <si>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</si>
  <si>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</si>
  <si>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</si>
  <si>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</si>
  <si>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</si>
  <si>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</si>
  <si>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</si>
  <si>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</si>
  <si>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</si>
  <si>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</si>
  <si>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</si>
  <si>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</si>
  <si>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</si>
  <si>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</si>
  <si>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</si>
  <si>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</si>
  <si>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</si>
  <si>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</si>
  <si>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</si>
  <si>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</si>
  <si>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</si>
  <si>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</si>
  <si>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</si>
  <si>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</si>
  <si>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</si>
  <si>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</si>
  <si>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</si>
  <si>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</si>
  <si>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</si>
  <si>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</si>
  <si>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</si>
  <si>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</si>
  <si>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</si>
  <si>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</si>
  <si>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</si>
  <si>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</si>
  <si>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</si>
  <si>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</si>
  <si>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</si>
  <si>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</si>
  <si>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</si>
  <si>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</si>
  <si>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</si>
  <si>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</si>
  <si>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</si>
  <si>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</si>
  <si>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</si>
  <si>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</si>
  <si>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</si>
  <si>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</si>
  <si>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</si>
  <si>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</si>
  <si>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</si>
  <si>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</si>
  <si>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</si>
  <si>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</si>
  <si>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</si>
  <si>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</si>
  <si>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</si>
  <si>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</si>
  <si>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</si>
  <si>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</si>
  <si>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</si>
  <si>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</si>
  <si>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</si>
  <si>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</si>
  <si>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</si>
  <si>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</si>
  <si>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</si>
  <si>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</si>
  <si>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</si>
  <si>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</si>
  <si>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</si>
  <si>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</si>
  <si>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</si>
  <si>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</si>
  <si>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</si>
  <si>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</si>
  <si>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</si>
  <si>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</si>
  <si>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</si>
  <si>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</si>
  <si>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</si>
  <si>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</si>
  <si>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</si>
  <si>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</si>
  <si>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</si>
  <si>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</si>
  <si>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</si>
  <si>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</si>
  <si>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</si>
  <si>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</si>
  <si>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</si>
  <si>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</si>
  <si>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</si>
  <si>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</si>
  <si>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</si>
  <si>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</si>
  <si>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</si>
  <si>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</si>
  <si>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</si>
  <si>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</si>
  <si>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</si>
  <si>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</si>
  <si>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</si>
  <si>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</si>
  <si>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</si>
  <si>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</si>
  <si>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</si>
  <si>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</si>
  <si>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</si>
  <si>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</si>
  <si>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</si>
  <si>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</si>
  <si>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</si>
  <si>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</si>
  <si>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</si>
  <si>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</si>
  <si>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</si>
  <si>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</si>
  <si>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</si>
  <si>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</si>
  <si>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</si>
  <si>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</si>
  <si>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</si>
  <si>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</si>
  <si>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</si>
  <si>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</si>
  <si>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</si>
  <si>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</si>
  <si>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</si>
  <si>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</si>
  <si>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</si>
  <si>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</si>
  <si>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</si>
  <si>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</si>
  <si>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</si>
  <si>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</si>
  <si>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</si>
  <si>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</si>
  <si>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</si>
  <si>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</si>
  <si>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</si>
  <si>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</si>
  <si>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</si>
  <si>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</si>
  <si>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</si>
  <si>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</si>
  <si>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</si>
  <si>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</si>
  <si>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</si>
  <si>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</si>
  <si>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</si>
  <si>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</si>
  <si>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</si>
  <si>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</si>
  <si>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</si>
  <si>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</si>
  <si>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</si>
  <si>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</si>
  <si>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</si>
  <si>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</si>
  <si>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</si>
  <si>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</si>
  <si>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</si>
  <si>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</si>
  <si>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</si>
  <si>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</si>
  <si>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</si>
  <si>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</si>
  <si>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</si>
  <si>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</si>
  <si>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</si>
  <si>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</si>
  <si>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</si>
  <si>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</si>
  <si>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</si>
  <si>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</si>
  <si>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</si>
  <si>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</si>
  <si>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</si>
  <si>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</si>
  <si>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</si>
  <si>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</si>
  <si>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</si>
  <si>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</si>
  <si>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</si>
  <si>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</si>
  <si>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</si>
  <si>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</si>
  <si>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</si>
  <si>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</si>
  <si>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</si>
  <si>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</si>
  <si>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</si>
  <si>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</si>
  <si>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</si>
  <si>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</si>
  <si>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</si>
  <si>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</si>
  <si>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</si>
  <si>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</si>
  <si>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</si>
  <si>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</si>
  <si>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</si>
  <si>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</si>
  <si>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</si>
  <si>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</si>
  <si>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</si>
  <si>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</si>
  <si>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</si>
  <si>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</si>
  <si>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</si>
  <si>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</si>
  <si>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</si>
  <si>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</si>
  <si>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</si>
  <si>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</si>
  <si>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</si>
  <si>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</si>
  <si>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</si>
  <si>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</si>
  <si>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</si>
  <si>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</si>
  <si>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</si>
  <si>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</si>
  <si>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</si>
  <si>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</si>
  <si>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</si>
  <si>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</si>
  <si>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</si>
  <si>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</si>
  <si>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</si>
  <si>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</si>
  <si>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</si>
  <si>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</si>
  <si>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</si>
  <si>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</si>
  <si>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</si>
  <si>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</si>
  <si>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</si>
  <si>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</si>
  <si>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</si>
  <si>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</si>
  <si>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</si>
  <si>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</si>
  <si>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</si>
  <si>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</si>
  <si>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</si>
  <si>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</si>
  <si>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</si>
  <si>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</si>
  <si>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</si>
  <si>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</si>
  <si>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</si>
  <si>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</si>
  <si>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</si>
  <si>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</si>
  <si>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</si>
  <si>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</si>
  <si>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</si>
  <si>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</si>
  <si>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</si>
  <si>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</si>
  <si>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</si>
  <si>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</si>
  <si>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</si>
  <si>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</si>
  <si>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</si>
  <si>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</si>
  <si>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</si>
  <si>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</si>
  <si>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</si>
  <si>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</si>
  <si>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</si>
  <si>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</si>
  <si>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</si>
  <si>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</si>
  <si>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</si>
  <si>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</si>
  <si>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</si>
  <si>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</si>
  <si>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</si>
  <si>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</si>
  <si>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</si>
  <si>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</si>
  <si>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</si>
  <si>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</si>
  <si>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</si>
  <si>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</si>
  <si>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</si>
  <si>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</si>
  <si>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</si>
  <si>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</si>
  <si>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</si>
  <si>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</si>
  <si>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</si>
  <si>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</si>
  <si>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</si>
  <si>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</si>
  <si>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</si>
  <si>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</si>
  <si>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</si>
  <si>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</si>
  <si>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</si>
  <si>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</si>
  <si>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</si>
  <si>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</si>
  <si>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</si>
  <si>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</si>
  <si>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</si>
  <si>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</si>
  <si>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</si>
  <si>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</si>
  <si>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</si>
  <si>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</si>
  <si>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</si>
  <si>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</si>
  <si>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</si>
  <si>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</si>
  <si>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</si>
  <si>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</si>
  <si>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</si>
  <si>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</si>
  <si>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</si>
  <si>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</si>
  <si>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</si>
  <si>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</si>
  <si>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</si>
  <si>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</si>
  <si>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</si>
  <si>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</si>
  <si>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</si>
  <si>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</si>
  <si>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</si>
  <si>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</si>
  <si>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</si>
  <si>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</si>
  <si>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</si>
  <si>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</si>
  <si>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</si>
  <si>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</si>
  <si>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</si>
  <si>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</si>
  <si>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</si>
  <si>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</si>
  <si>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</si>
  <si>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</si>
  <si>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</si>
  <si>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</si>
  <si>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</si>
  <si>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</si>
  <si>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</si>
  <si>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</si>
  <si>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</si>
  <si>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</si>
  <si>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</si>
  <si>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</si>
  <si>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</si>
  <si>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</si>
  <si>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</si>
  <si>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</si>
  <si>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</si>
  <si>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</si>
  <si>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</si>
  <si>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</si>
  <si>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</si>
  <si>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</si>
  <si>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</si>
  <si>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</si>
  <si>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</si>
  <si>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</si>
  <si>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</si>
  <si>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</si>
  <si>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</si>
  <si>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</si>
  <si>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</si>
  <si>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</si>
  <si>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</si>
  <si>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</si>
  <si>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</si>
  <si>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</si>
  <si>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</si>
  <si>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</si>
  <si>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</si>
  <si>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</si>
  <si>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</si>
  <si>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</si>
  <si>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</si>
  <si>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</si>
  <si>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</si>
  <si>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</si>
  <si>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</si>
  <si>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</si>
  <si>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</si>
  <si>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</si>
  <si>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</si>
  <si>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</si>
  <si>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</si>
  <si>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</si>
  <si>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</si>
  <si>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</si>
  <si>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</si>
  <si>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</si>
  <si>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</si>
  <si>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</si>
  <si>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</si>
  <si>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</si>
  <si>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</si>
  <si>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</si>
  <si>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</si>
  <si>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</si>
  <si>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</si>
  <si>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</si>
  <si>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</si>
  <si>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</si>
  <si>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</si>
  <si>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</si>
  <si>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</si>
  <si>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</si>
  <si>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</si>
  <si>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</si>
  <si>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</si>
  <si>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</si>
  <si>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</si>
  <si>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</si>
  <si>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</si>
  <si>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</si>
  <si>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</si>
  <si>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</si>
  <si>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</si>
  <si>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</si>
  <si>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</si>
  <si>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</si>
  <si>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</si>
  <si>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</si>
  <si>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</si>
  <si>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</si>
  <si>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</si>
  <si>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</si>
  <si>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</si>
  <si>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</si>
  <si>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</si>
  <si>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</si>
  <si>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</si>
  <si>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</si>
  <si>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</si>
  <si>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</si>
  <si>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</si>
  <si>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</si>
  <si>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</si>
  <si>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</si>
  <si>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</si>
  <si>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</si>
  <si>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</si>
  <si>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</si>
  <si>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</si>
  <si>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</si>
  <si>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</si>
  <si>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</si>
  <si>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</si>
  <si>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</si>
  <si>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</si>
  <si>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</si>
  <si>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</si>
  <si>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</si>
  <si>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</si>
  <si>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</si>
  <si>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</si>
  <si>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</si>
  <si>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</si>
  <si>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</si>
  <si>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</si>
  <si>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</si>
  <si>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</si>
  <si>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</si>
  <si>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</si>
  <si>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</si>
  <si>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</si>
  <si>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</si>
  <si>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</si>
  <si>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</si>
  <si>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</si>
  <si>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</si>
  <si>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</si>
  <si>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</si>
  <si>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</si>
  <si>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</si>
  <si>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</si>
  <si>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</si>
  <si>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</si>
  <si>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</si>
  <si>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</si>
  <si>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</si>
  <si>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</si>
  <si>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</si>
  <si>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</si>
  <si>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</si>
  <si>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</si>
  <si>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</si>
  <si>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</si>
  <si>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</si>
  <si>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</si>
  <si>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</si>
  <si>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</si>
  <si>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</si>
  <si>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</si>
  <si>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</si>
  <si>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</si>
  <si>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</si>
  <si>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</si>
  <si>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</si>
  <si>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</si>
  <si>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</si>
  <si>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</si>
  <si>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</si>
  <si>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</si>
  <si>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</si>
  <si>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</si>
  <si>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</si>
  <si>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</si>
  <si>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</si>
  <si>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</si>
  <si>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</si>
  <si>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</si>
  <si>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</si>
  <si>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</si>
  <si>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</si>
  <si>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</si>
  <si>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</si>
  <si>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</si>
  <si>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</si>
  <si>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</si>
  <si>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</si>
  <si>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</si>
  <si>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</si>
  <si>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</si>
  <si>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</si>
  <si>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</si>
  <si>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</si>
  <si>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</si>
  <si>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</si>
  <si>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</si>
  <si>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</si>
  <si>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</si>
  <si>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</si>
  <si>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</si>
  <si>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</si>
  <si>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</si>
  <si>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</si>
  <si>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</si>
  <si>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</si>
  <si>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</si>
  <si>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</si>
  <si>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</si>
  <si>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</si>
  <si>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</si>
  <si>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</si>
  <si>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</si>
  <si>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</si>
  <si>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</si>
  <si>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</si>
  <si>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</si>
  <si>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</si>
  <si>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</si>
  <si>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</si>
  <si>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</si>
  <si>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</si>
  <si>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</si>
  <si>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</si>
  <si>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</si>
  <si>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</si>
  <si>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</si>
  <si>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</si>
  <si>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</si>
  <si>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</si>
  <si>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</si>
  <si>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</si>
  <si>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</si>
  <si>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</si>
  <si>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</si>
  <si>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</si>
  <si>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</si>
  <si>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</si>
  <si>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</si>
  <si>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</si>
  <si>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</si>
  <si>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</si>
  <si>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</si>
  <si>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</si>
  <si>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</si>
  <si>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</si>
  <si>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</si>
  <si>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</si>
  <si>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</si>
  <si>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</si>
  <si>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</si>
  <si>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</si>
  <si>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</si>
  <si>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</si>
  <si>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</si>
  <si>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</si>
  <si>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</si>
  <si>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</si>
  <si>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</si>
  <si>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</si>
  <si>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</si>
  <si>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</si>
  <si>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</si>
  <si>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</si>
  <si>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</si>
  <si>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</si>
  <si>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</si>
  <si>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</si>
  <si>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</si>
  <si>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</si>
  <si>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</si>
  <si>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</si>
  <si>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</si>
  <si>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</si>
  <si>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</si>
  <si>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</si>
  <si>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</si>
  <si>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</si>
  <si>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</si>
  <si>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</si>
  <si>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</si>
  <si>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</si>
  <si>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</si>
  <si>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</si>
  <si>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</si>
  <si>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</si>
  <si>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</si>
  <si>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</si>
  <si>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</si>
  <si>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</si>
  <si>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</si>
  <si>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</si>
  <si>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</si>
  <si>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</si>
  <si>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</si>
  <si>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</si>
  <si>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</si>
  <si>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</si>
  <si>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</si>
  <si>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</si>
  <si>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</si>
  <si>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</si>
  <si>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</si>
  <si>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</si>
  <si>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</si>
  <si>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</si>
  <si>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</si>
  <si>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</si>
  <si>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</si>
  <si>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</si>
  <si>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</si>
  <si>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</si>
  <si>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</si>
  <si>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</si>
  <si>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</si>
  <si>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</si>
  <si>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</si>
  <si>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</si>
  <si>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</si>
  <si>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</si>
  <si>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</si>
  <si>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</si>
  <si>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</si>
  <si>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</si>
  <si>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</si>
  <si>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</si>
  <si>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</si>
  <si>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</si>
  <si>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</si>
  <si>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</si>
  <si>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</si>
  <si>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</si>
  <si>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</si>
  <si>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</si>
  <si>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</si>
  <si>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</si>
  <si>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</si>
  <si>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</si>
  <si>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</si>
  <si>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</si>
  <si>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</si>
  <si>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</si>
  <si>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</si>
  <si>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</si>
  <si>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</si>
  <si>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</si>
  <si>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</si>
  <si>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</si>
  <si>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</si>
  <si>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</si>
  <si>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</si>
  <si>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</si>
  <si>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</si>
  <si>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</si>
  <si>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</si>
  <si>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</si>
  <si>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</si>
  <si>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</si>
  <si>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</si>
  <si>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</si>
  <si>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</si>
  <si>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</si>
  <si>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</si>
  <si>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</si>
  <si>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</si>
  <si>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</si>
  <si>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</si>
  <si>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</si>
  <si>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</si>
  <si>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</si>
  <si>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</si>
  <si>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</si>
  <si>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</si>
  <si>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</si>
  <si>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</si>
  <si>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</si>
  <si>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</si>
  <si>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</si>
  <si>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</si>
  <si>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</si>
  <si>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</si>
  <si>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</si>
  <si>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</si>
  <si>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</si>
  <si>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</si>
  <si>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</si>
  <si>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</si>
  <si>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</si>
  <si>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</si>
  <si>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</si>
  <si>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</si>
  <si>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</si>
  <si>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ReservaC Norte</t>
  </si>
  <si>
    <t xml:space="preserve">Brioso Luciano, Cristino </t>
  </si>
  <si>
    <t xml:space="preserve">GAVETAS VACIAS + GAVETAS FALLANDO </t>
  </si>
  <si>
    <t>Abastecido</t>
  </si>
  <si>
    <t>ATM Plaza Lama Aut. Duarte</t>
  </si>
  <si>
    <t>INHIBDO</t>
  </si>
  <si>
    <t>Hold</t>
  </si>
  <si>
    <t xml:space="preserve">Gil Carrera, Santiago </t>
  </si>
  <si>
    <t>Reyes Martinez, Samuel Elymax</t>
  </si>
  <si>
    <t>04 Marzo de 2021</t>
  </si>
  <si>
    <t>En Servicio</t>
  </si>
  <si>
    <t>ERROR EN DISPENSADOR</t>
  </si>
  <si>
    <t>FALLA NO CONFIRMADO</t>
  </si>
  <si>
    <t>Closed</t>
  </si>
  <si>
    <t>Cuevas Peralta, Ivan Hanell</t>
  </si>
  <si>
    <t>Peguero Solano, Victor Manuel</t>
  </si>
  <si>
    <t>Moreta, Christian Aury</t>
  </si>
  <si>
    <t>CARGA EXITOSA</t>
  </si>
  <si>
    <t xml:space="preserve"> INHIBIDO</t>
  </si>
  <si>
    <t>DIPENSADOR</t>
  </si>
  <si>
    <t>2 Gavetas Vacías y 1 Fallando</t>
  </si>
  <si>
    <t>1 Gavetas Vacías y 2 Fallando</t>
  </si>
  <si>
    <t>REINCIO FALLIDO</t>
  </si>
  <si>
    <t>REINICIO EXITOSO</t>
  </si>
  <si>
    <t>Ballast, Carlos Alexis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</si>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</sst>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58" xfId="0" applyNumberFormat="1" applyFont="1" applyFill="1" applyBorder="1" applyAlignment="1">
      <alignment horizontal="center" vertical="center"/>
    </xf>
    <xf numFmtId="0" fontId="51" fillId="5" borderId="58" xfId="0" applyFont="1" applyFill="1" applyBorder="1" applyAlignment="1">
      <alignment horizontal="center" vertical="center"/>
    </xf>
    <xf numFmtId="0" fontId="0" fillId="0" borderId="0" xfId="0" applyNumberFormat="1"/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67"/>
      <tableStyleElement type="headerRow" dxfId="466"/>
      <tableStyleElement type="totalRow" dxfId="465"/>
      <tableStyleElement type="firstColumn" dxfId="464"/>
      <tableStyleElement type="lastColumn" dxfId="463"/>
      <tableStyleElement type="firstRowStripe" dxfId="462"/>
      <tableStyleElement type="firstColumnStripe" dxfId="46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4"/>
  <sheetViews>
    <sheetView zoomScale="80" zoomScaleNormal="80" workbookViewId="0">
      <pane ySplit="4" topLeftCell="A125" activePane="bottomLeft" state="frozen"/>
      <selection pane="bottomLeft" activeCell="C160" sqref="C160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customWidth="1"/>
    <col min="6" max="6" width="12.42578125" style="48" bestFit="1" customWidth="1"/>
    <col min="7" max="7" width="54.140625" style="48" bestFit="1" customWidth="1"/>
    <col min="8" max="11" width="7" style="48" bestFit="1" customWidth="1"/>
    <col min="12" max="12" width="49.85546875" style="48" bestFit="1" customWidth="1"/>
    <col min="13" max="13" width="19.85546875" style="94" customWidth="1"/>
    <col min="14" max="14" width="18" style="94" bestFit="1" customWidth="1"/>
    <col min="15" max="15" width="42.42578125" style="94" bestFit="1" customWidth="1"/>
    <col min="16" max="16" width="23.5703125" style="74" customWidth="1"/>
    <col min="17" max="17" width="49.85546875" style="83" bestFit="1" customWidth="1"/>
    <col min="18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8" x14ac:dyDescent="0.25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.75" thickBot="1" x14ac:dyDescent="0.3">
      <c r="A3" s="134" t="s">
        <v>2509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2525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102" customFormat="1" ht="18" x14ac:dyDescent="0.25">
      <c r="A5" s="96" t="str">
        <f>VLOOKUP(E5,'LISTADO ATM'!$A$2:$C$900,3,0)</f>
        <v>DISTRITO NACIONAL</v>
      </c>
      <c r="B5" s="113">
        <v>335805841</v>
      </c>
      <c r="C5" s="97">
        <v>44254.58935185185</v>
      </c>
      <c r="D5" s="96" t="s">
        <v>2189</v>
      </c>
      <c r="E5" s="106">
        <v>406</v>
      </c>
      <c r="F5" s="96" t="str">
        <f>VLOOKUP(E5,VIP!$A$2:$O11583,2,0)</f>
        <v>DRBR406</v>
      </c>
      <c r="G5" s="96" t="str">
        <f>VLOOKUP(E5,'LISTADO ATM'!$A$2:$B$899,2,0)</f>
        <v xml:space="preserve">ATM UNP Plaza Lama Máximo Gómez </v>
      </c>
      <c r="H5" s="96" t="str">
        <f>VLOOKUP(E5,VIP!$A$2:$O16504,7,FALSE)</f>
        <v>Si</v>
      </c>
      <c r="I5" s="96" t="str">
        <f>VLOOKUP(E5,VIP!$A$2:$O8469,8,FALSE)</f>
        <v>Si</v>
      </c>
      <c r="J5" s="96" t="str">
        <f>VLOOKUP(E5,VIP!$A$2:$O8419,8,FALSE)</f>
        <v>Si</v>
      </c>
      <c r="K5" s="96" t="str">
        <f>VLOOKUP(E5,VIP!$A$2:$O11993,6,0)</f>
        <v>SI</v>
      </c>
      <c r="L5" s="98" t="s">
        <v>2228</v>
      </c>
      <c r="M5" s="101" t="s">
        <v>2510</v>
      </c>
      <c r="N5" s="168" t="s">
        <v>2513</v>
      </c>
      <c r="O5" s="96" t="s">
        <v>2478</v>
      </c>
      <c r="P5" s="101"/>
      <c r="Q5" s="131">
        <v>44259.659722222219</v>
      </c>
    </row>
    <row r="6" spans="1:17" s="102" customFormat="1" ht="18" x14ac:dyDescent="0.25">
      <c r="A6" s="96" t="str">
        <f>VLOOKUP(E6,'LISTADO ATM'!$A$2:$C$900,3,0)</f>
        <v>DISTRITO NACIONAL</v>
      </c>
      <c r="B6" s="113">
        <v>335806136</v>
      </c>
      <c r="C6" s="97">
        <v>44256.321099537039</v>
      </c>
      <c r="D6" s="96" t="s">
        <v>2189</v>
      </c>
      <c r="E6" s="106">
        <v>658</v>
      </c>
      <c r="F6" s="96" t="str">
        <f>VLOOKUP(E6,VIP!$A$2:$O11573,2,0)</f>
        <v>DRBR658</v>
      </c>
      <c r="G6" s="96" t="str">
        <f>VLOOKUP(E6,'LISTADO ATM'!$A$2:$B$899,2,0)</f>
        <v>ATM Cámara de Cuentas</v>
      </c>
      <c r="H6" s="96" t="str">
        <f>VLOOKUP(E6,VIP!$A$2:$O16494,7,FALSE)</f>
        <v>Si</v>
      </c>
      <c r="I6" s="96" t="str">
        <f>VLOOKUP(E6,VIP!$A$2:$O8459,8,FALSE)</f>
        <v>Si</v>
      </c>
      <c r="J6" s="96" t="str">
        <f>VLOOKUP(E6,VIP!$A$2:$O8409,8,FALSE)</f>
        <v>Si</v>
      </c>
      <c r="K6" s="96" t="str">
        <f>VLOOKUP(E6,VIP!$A$2:$O11983,6,0)</f>
        <v>NO</v>
      </c>
      <c r="L6" s="98" t="s">
        <v>2228</v>
      </c>
      <c r="M6" s="99" t="s">
        <v>2469</v>
      </c>
      <c r="N6" s="100" t="s">
        <v>2476</v>
      </c>
      <c r="O6" s="96" t="s">
        <v>2478</v>
      </c>
      <c r="P6" s="101"/>
      <c r="Q6" s="99" t="s">
        <v>2228</v>
      </c>
    </row>
    <row r="7" spans="1:17" s="102" customFormat="1" ht="18" x14ac:dyDescent="0.25">
      <c r="A7" s="96" t="str">
        <f>VLOOKUP(E7,'LISTADO ATM'!$A$2:$C$900,3,0)</f>
        <v>DISTRITO NACIONAL</v>
      </c>
      <c r="B7" s="113">
        <v>335806142</v>
      </c>
      <c r="C7" s="97">
        <v>44256.323078703703</v>
      </c>
      <c r="D7" s="96" t="s">
        <v>2189</v>
      </c>
      <c r="E7" s="106">
        <v>327</v>
      </c>
      <c r="F7" s="96" t="str">
        <f>VLOOKUP(E7,VIP!$A$2:$O11578,2,0)</f>
        <v>DRBR327</v>
      </c>
      <c r="G7" s="96" t="str">
        <f>VLOOKUP(E7,'LISTADO ATM'!$A$2:$B$899,2,0)</f>
        <v xml:space="preserve">ATM UNP CCN (Nacional 27 de Febrero) </v>
      </c>
      <c r="H7" s="96" t="str">
        <f>VLOOKUP(E7,VIP!$A$2:$O16499,7,FALSE)</f>
        <v>Si</v>
      </c>
      <c r="I7" s="96" t="str">
        <f>VLOOKUP(E7,VIP!$A$2:$O8464,8,FALSE)</f>
        <v>Si</v>
      </c>
      <c r="J7" s="96" t="str">
        <f>VLOOKUP(E7,VIP!$A$2:$O8414,8,FALSE)</f>
        <v>Si</v>
      </c>
      <c r="K7" s="96" t="str">
        <f>VLOOKUP(E7,VIP!$A$2:$O11988,6,0)</f>
        <v>NO</v>
      </c>
      <c r="L7" s="98" t="s">
        <v>2228</v>
      </c>
      <c r="M7" s="99" t="s">
        <v>2469</v>
      </c>
      <c r="N7" s="100" t="s">
        <v>2476</v>
      </c>
      <c r="O7" s="96" t="s">
        <v>2478</v>
      </c>
      <c r="P7" s="101"/>
      <c r="Q7" s="99" t="s">
        <v>2228</v>
      </c>
    </row>
    <row r="8" spans="1:17" s="102" customFormat="1" ht="18" x14ac:dyDescent="0.25">
      <c r="A8" s="96" t="str">
        <f>VLOOKUP(E8,'LISTADO ATM'!$A$2:$C$900,3,0)</f>
        <v>DISTRITO NACIONAL</v>
      </c>
      <c r="B8" s="113">
        <v>335806150</v>
      </c>
      <c r="C8" s="97">
        <v>44256.32539351852</v>
      </c>
      <c r="D8" s="96" t="s">
        <v>2189</v>
      </c>
      <c r="E8" s="106">
        <v>70</v>
      </c>
      <c r="F8" s="96" t="str">
        <f>VLOOKUP(E8,VIP!$A$2:$O11567,2,0)</f>
        <v>DRBR070</v>
      </c>
      <c r="G8" s="96" t="str">
        <f>VLOOKUP(E8,'LISTADO ATM'!$A$2:$B$899,2,0)</f>
        <v xml:space="preserve">ATM Autoservicio Plaza Lama Zona Oriental </v>
      </c>
      <c r="H8" s="96" t="str">
        <f>VLOOKUP(E8,VIP!$A$2:$O16488,7,FALSE)</f>
        <v>Si</v>
      </c>
      <c r="I8" s="96" t="str">
        <f>VLOOKUP(E8,VIP!$A$2:$O8453,8,FALSE)</f>
        <v>Si</v>
      </c>
      <c r="J8" s="96" t="str">
        <f>VLOOKUP(E8,VIP!$A$2:$O8403,8,FALSE)</f>
        <v>Si</v>
      </c>
      <c r="K8" s="96" t="str">
        <f>VLOOKUP(E8,VIP!$A$2:$O11977,6,0)</f>
        <v>NO</v>
      </c>
      <c r="L8" s="98" t="s">
        <v>2228</v>
      </c>
      <c r="M8" s="99" t="s">
        <v>2469</v>
      </c>
      <c r="N8" s="100" t="s">
        <v>2476</v>
      </c>
      <c r="O8" s="96" t="s">
        <v>2478</v>
      </c>
      <c r="P8" s="101"/>
      <c r="Q8" s="99" t="s">
        <v>2228</v>
      </c>
    </row>
    <row r="9" spans="1:17" s="102" customFormat="1" ht="18" x14ac:dyDescent="0.25">
      <c r="A9" s="96" t="str">
        <f>VLOOKUP(E9,'LISTADO ATM'!$A$2:$C$900,3,0)</f>
        <v>DISTRITO NACIONAL</v>
      </c>
      <c r="B9" s="113">
        <v>335807561</v>
      </c>
      <c r="C9" s="97">
        <v>44256.640011574076</v>
      </c>
      <c r="D9" s="96" t="s">
        <v>2189</v>
      </c>
      <c r="E9" s="106">
        <v>34</v>
      </c>
      <c r="F9" s="96" t="str">
        <f>VLOOKUP(E9,VIP!$A$2:$O11627,2,0)</f>
        <v>DRBR034</v>
      </c>
      <c r="G9" s="96" t="str">
        <f>VLOOKUP(E9,'LISTADO ATM'!$A$2:$B$899,2,0)</f>
        <v xml:space="preserve">ATM Plaza de la Salud </v>
      </c>
      <c r="H9" s="96" t="str">
        <f>VLOOKUP(E9,VIP!$A$2:$O16548,7,FALSE)</f>
        <v>Si</v>
      </c>
      <c r="I9" s="96" t="str">
        <f>VLOOKUP(E9,VIP!$A$2:$O8513,8,FALSE)</f>
        <v>Si</v>
      </c>
      <c r="J9" s="96" t="str">
        <f>VLOOKUP(E9,VIP!$A$2:$O8463,8,FALSE)</f>
        <v>Si</v>
      </c>
      <c r="K9" s="96" t="str">
        <f>VLOOKUP(E9,VIP!$A$2:$O12037,6,0)</f>
        <v>NO</v>
      </c>
      <c r="L9" s="98" t="s">
        <v>2228</v>
      </c>
      <c r="M9" s="101" t="s">
        <v>2510</v>
      </c>
      <c r="N9" s="168" t="s">
        <v>2513</v>
      </c>
      <c r="O9" s="96" t="s">
        <v>2478</v>
      </c>
      <c r="P9" s="101"/>
      <c r="Q9" s="131">
        <v>44259.584027777775</v>
      </c>
    </row>
    <row r="10" spans="1:17" s="102" customFormat="1" ht="18" x14ac:dyDescent="0.25">
      <c r="A10" s="96" t="str">
        <f>VLOOKUP(E10,'LISTADO ATM'!$A$2:$C$900,3,0)</f>
        <v>NORTE</v>
      </c>
      <c r="B10" s="113">
        <v>335807795</v>
      </c>
      <c r="C10" s="97">
        <v>44256.7187037037</v>
      </c>
      <c r="D10" s="96" t="s">
        <v>2190</v>
      </c>
      <c r="E10" s="106">
        <v>496</v>
      </c>
      <c r="F10" s="96" t="str">
        <f>VLOOKUP(E10,VIP!$A$2:$O11647,2,0)</f>
        <v>DRBR496</v>
      </c>
      <c r="G10" s="96" t="str">
        <f>VLOOKUP(E10,'LISTADO ATM'!$A$2:$B$899,2,0)</f>
        <v xml:space="preserve">ATM Multicentro La Sirena Bonao </v>
      </c>
      <c r="H10" s="96" t="str">
        <f>VLOOKUP(E10,VIP!$A$2:$O16568,7,FALSE)</f>
        <v>Si</v>
      </c>
      <c r="I10" s="96" t="str">
        <f>VLOOKUP(E10,VIP!$A$2:$O8533,8,FALSE)</f>
        <v>Si</v>
      </c>
      <c r="J10" s="96" t="str">
        <f>VLOOKUP(E10,VIP!$A$2:$O8483,8,FALSE)</f>
        <v>Si</v>
      </c>
      <c r="K10" s="96" t="str">
        <f>VLOOKUP(E10,VIP!$A$2:$O12057,6,0)</f>
        <v>NO</v>
      </c>
      <c r="L10" s="98" t="s">
        <v>2228</v>
      </c>
      <c r="M10" s="101" t="s">
        <v>2510</v>
      </c>
      <c r="N10" s="168" t="s">
        <v>2513</v>
      </c>
      <c r="O10" s="96" t="s">
        <v>2497</v>
      </c>
      <c r="P10" s="101"/>
      <c r="Q10" s="131">
        <v>44259.65902777778</v>
      </c>
    </row>
    <row r="11" spans="1:17" s="102" customFormat="1" ht="18" x14ac:dyDescent="0.25">
      <c r="A11" s="96" t="str">
        <f>VLOOKUP(E11,'LISTADO ATM'!$A$2:$C$900,3,0)</f>
        <v>DISTRITO NACIONAL</v>
      </c>
      <c r="B11" s="113">
        <v>335808918</v>
      </c>
      <c r="C11" s="97">
        <v>44257.574618055558</v>
      </c>
      <c r="D11" s="96" t="s">
        <v>2189</v>
      </c>
      <c r="E11" s="106">
        <v>240</v>
      </c>
      <c r="F11" s="96" t="str">
        <f>VLOOKUP(E11,VIP!$A$2:$O11521,2,0)</f>
        <v>DRBR24D</v>
      </c>
      <c r="G11" s="96" t="str">
        <f>VLOOKUP(E11,'LISTADO ATM'!$A$2:$B$899,2,0)</f>
        <v xml:space="preserve">ATM Oficina Carrefour I </v>
      </c>
      <c r="H11" s="96" t="str">
        <f>VLOOKUP(E11,VIP!$A$2:$O16442,7,FALSE)</f>
        <v>Si</v>
      </c>
      <c r="I11" s="96" t="str">
        <f>VLOOKUP(E11,VIP!$A$2:$O8407,8,FALSE)</f>
        <v>Si</v>
      </c>
      <c r="J11" s="96" t="str">
        <f>VLOOKUP(E11,VIP!$A$2:$O8357,8,FALSE)</f>
        <v>Si</v>
      </c>
      <c r="K11" s="96" t="str">
        <f>VLOOKUP(E11,VIP!$A$2:$O11931,6,0)</f>
        <v>SI</v>
      </c>
      <c r="L11" s="98" t="s">
        <v>2228</v>
      </c>
      <c r="M11" s="101" t="s">
        <v>2510</v>
      </c>
      <c r="N11" s="168" t="s">
        <v>2513</v>
      </c>
      <c r="O11" s="96" t="s">
        <v>2478</v>
      </c>
      <c r="P11" s="101"/>
      <c r="Q11" s="131">
        <v>44259.581250000003</v>
      </c>
    </row>
    <row r="12" spans="1:17" s="102" customFormat="1" ht="18" x14ac:dyDescent="0.25">
      <c r="A12" s="96" t="str">
        <f>VLOOKUP(E12,'LISTADO ATM'!$A$2:$C$900,3,0)</f>
        <v>DISTRITO NACIONAL</v>
      </c>
      <c r="B12" s="113">
        <v>335808923</v>
      </c>
      <c r="C12" s="97">
        <v>44257.577361111114</v>
      </c>
      <c r="D12" s="96" t="s">
        <v>2189</v>
      </c>
      <c r="E12" s="106">
        <v>264</v>
      </c>
      <c r="F12" s="96" t="str">
        <f>VLOOKUP(E12,VIP!$A$2:$O11524,2,0)</f>
        <v>DRBR264</v>
      </c>
      <c r="G12" s="96" t="str">
        <f>VLOOKUP(E12,'LISTADO ATM'!$A$2:$B$899,2,0)</f>
        <v xml:space="preserve">ATM S/M Nacional Independencia </v>
      </c>
      <c r="H12" s="96" t="str">
        <f>VLOOKUP(E12,VIP!$A$2:$O16445,7,FALSE)</f>
        <v>Si</v>
      </c>
      <c r="I12" s="96" t="str">
        <f>VLOOKUP(E12,VIP!$A$2:$O8410,8,FALSE)</f>
        <v>Si</v>
      </c>
      <c r="J12" s="96" t="str">
        <f>VLOOKUP(E12,VIP!$A$2:$O8360,8,FALSE)</f>
        <v>Si</v>
      </c>
      <c r="K12" s="96" t="str">
        <f>VLOOKUP(E12,VIP!$A$2:$O11934,6,0)</f>
        <v>SI</v>
      </c>
      <c r="L12" s="98" t="s">
        <v>2228</v>
      </c>
      <c r="M12" s="101" t="s">
        <v>2510</v>
      </c>
      <c r="N12" s="168" t="s">
        <v>2513</v>
      </c>
      <c r="O12" s="96" t="s">
        <v>2478</v>
      </c>
      <c r="P12" s="101"/>
      <c r="Q12" s="131">
        <v>44259.583333333336</v>
      </c>
    </row>
    <row r="13" spans="1:17" s="102" customFormat="1" ht="18" x14ac:dyDescent="0.25">
      <c r="A13" s="96" t="str">
        <f>VLOOKUP(E13,'LISTADO ATM'!$A$2:$C$900,3,0)</f>
        <v>DISTRITO NACIONAL</v>
      </c>
      <c r="B13" s="113">
        <v>335809043</v>
      </c>
      <c r="C13" s="97">
        <v>44257.613749999997</v>
      </c>
      <c r="D13" s="96" t="s">
        <v>2189</v>
      </c>
      <c r="E13" s="106">
        <v>149</v>
      </c>
      <c r="F13" s="96" t="str">
        <f>VLOOKUP(E13,VIP!$A$2:$O11532,2,0)</f>
        <v>DRBR149</v>
      </c>
      <c r="G13" s="96" t="str">
        <f>VLOOKUP(E13,'LISTADO ATM'!$A$2:$B$899,2,0)</f>
        <v>ATM Estación Metro Concepción</v>
      </c>
      <c r="H13" s="96" t="str">
        <f>VLOOKUP(E13,VIP!$A$2:$O16453,7,FALSE)</f>
        <v>N/A</v>
      </c>
      <c r="I13" s="96" t="str">
        <f>VLOOKUP(E13,VIP!$A$2:$O8418,8,FALSE)</f>
        <v>N/A</v>
      </c>
      <c r="J13" s="96" t="str">
        <f>VLOOKUP(E13,VIP!$A$2:$O8368,8,FALSE)</f>
        <v>N/A</v>
      </c>
      <c r="K13" s="96" t="str">
        <f>VLOOKUP(E13,VIP!$A$2:$O11942,6,0)</f>
        <v>N/A</v>
      </c>
      <c r="L13" s="98" t="s">
        <v>2228</v>
      </c>
      <c r="M13" s="101" t="s">
        <v>2510</v>
      </c>
      <c r="N13" s="168" t="s">
        <v>2513</v>
      </c>
      <c r="O13" s="96" t="s">
        <v>2478</v>
      </c>
      <c r="P13" s="101"/>
      <c r="Q13" s="131">
        <v>44259.585416666669</v>
      </c>
    </row>
    <row r="14" spans="1:17" s="102" customFormat="1" ht="18" x14ac:dyDescent="0.25">
      <c r="A14" s="96" t="str">
        <f>VLOOKUP(E14,'LISTADO ATM'!$A$2:$C$900,3,0)</f>
        <v>DISTRITO NACIONAL</v>
      </c>
      <c r="B14" s="113">
        <v>335809097</v>
      </c>
      <c r="C14" s="97">
        <v>44257.622893518521</v>
      </c>
      <c r="D14" s="96" t="s">
        <v>2189</v>
      </c>
      <c r="E14" s="106">
        <v>600</v>
      </c>
      <c r="F14" s="96" t="str">
        <f>VLOOKUP(E14,VIP!$A$2:$O11537,2,0)</f>
        <v>DRBR600</v>
      </c>
      <c r="G14" s="96" t="str">
        <f>VLOOKUP(E14,'LISTADO ATM'!$A$2:$B$899,2,0)</f>
        <v>ATM S/M Bravo Hipica</v>
      </c>
      <c r="H14" s="96" t="str">
        <f>VLOOKUP(E14,VIP!$A$2:$O16458,7,FALSE)</f>
        <v>N/A</v>
      </c>
      <c r="I14" s="96" t="str">
        <f>VLOOKUP(E14,VIP!$A$2:$O8423,8,FALSE)</f>
        <v>N/A</v>
      </c>
      <c r="J14" s="96" t="str">
        <f>VLOOKUP(E14,VIP!$A$2:$O8373,8,FALSE)</f>
        <v>N/A</v>
      </c>
      <c r="K14" s="96" t="str">
        <f>VLOOKUP(E14,VIP!$A$2:$O11947,6,0)</f>
        <v>N/A</v>
      </c>
      <c r="L14" s="98" t="s">
        <v>2496</v>
      </c>
      <c r="M14" s="169" t="s">
        <v>2510</v>
      </c>
      <c r="N14" s="169" t="s">
        <v>2513</v>
      </c>
      <c r="O14" s="96" t="s">
        <v>2478</v>
      </c>
      <c r="P14" s="101"/>
      <c r="Q14" s="168">
        <v>44259.758333333331</v>
      </c>
    </row>
    <row r="15" spans="1:17" s="102" customFormat="1" ht="18" x14ac:dyDescent="0.25">
      <c r="A15" s="96" t="str">
        <f>VLOOKUP(E15,'LISTADO ATM'!$A$2:$C$900,3,0)</f>
        <v>ESTE</v>
      </c>
      <c r="B15" s="113">
        <v>335809183</v>
      </c>
      <c r="C15" s="97">
        <v>44257.650104166663</v>
      </c>
      <c r="D15" s="96" t="s">
        <v>2189</v>
      </c>
      <c r="E15" s="106">
        <v>399</v>
      </c>
      <c r="F15" s="96" t="str">
        <f>VLOOKUP(E15,VIP!$A$2:$O11551,2,0)</f>
        <v>DRBR399</v>
      </c>
      <c r="G15" s="96" t="str">
        <f>VLOOKUP(E15,'LISTADO ATM'!$A$2:$B$899,2,0)</f>
        <v xml:space="preserve">ATM Oficina La Romana II </v>
      </c>
      <c r="H15" s="96" t="str">
        <f>VLOOKUP(E15,VIP!$A$2:$O16472,7,FALSE)</f>
        <v>Si</v>
      </c>
      <c r="I15" s="96" t="str">
        <f>VLOOKUP(E15,VIP!$A$2:$O8437,8,FALSE)</f>
        <v>Si</v>
      </c>
      <c r="J15" s="96" t="str">
        <f>VLOOKUP(E15,VIP!$A$2:$O8387,8,FALSE)</f>
        <v>Si</v>
      </c>
      <c r="K15" s="96" t="str">
        <f>VLOOKUP(E15,VIP!$A$2:$O11961,6,0)</f>
        <v>NO</v>
      </c>
      <c r="L15" s="98" t="s">
        <v>2505</v>
      </c>
      <c r="M15" s="101" t="s">
        <v>2510</v>
      </c>
      <c r="N15" s="168" t="s">
        <v>2513</v>
      </c>
      <c r="O15" s="96" t="s">
        <v>2478</v>
      </c>
      <c r="P15" s="101"/>
      <c r="Q15" s="131">
        <v>44259.60833333333</v>
      </c>
    </row>
    <row r="16" spans="1:17" s="102" customFormat="1" ht="18" x14ac:dyDescent="0.25">
      <c r="A16" s="96" t="str">
        <f>VLOOKUP(E16,'LISTADO ATM'!$A$2:$C$900,3,0)</f>
        <v>SUR</v>
      </c>
      <c r="B16" s="113">
        <v>335809198</v>
      </c>
      <c r="C16" s="97">
        <v>44257.653368055559</v>
      </c>
      <c r="D16" s="96" t="s">
        <v>2472</v>
      </c>
      <c r="E16" s="106">
        <v>84</v>
      </c>
      <c r="F16" s="96" t="str">
        <f>VLOOKUP(E16,VIP!$A$2:$O11553,2,0)</f>
        <v>DRBR084</v>
      </c>
      <c r="G16" s="96" t="str">
        <f>VLOOKUP(E16,'LISTADO ATM'!$A$2:$B$899,2,0)</f>
        <v xml:space="preserve">ATM Oficina Multicentro Sirena San Cristóbal </v>
      </c>
      <c r="H16" s="96" t="str">
        <f>VLOOKUP(E16,VIP!$A$2:$O16474,7,FALSE)</f>
        <v>Si</v>
      </c>
      <c r="I16" s="96" t="str">
        <f>VLOOKUP(E16,VIP!$A$2:$O8439,8,FALSE)</f>
        <v>Si</v>
      </c>
      <c r="J16" s="96" t="str">
        <f>VLOOKUP(E16,VIP!$A$2:$O8389,8,FALSE)</f>
        <v>Si</v>
      </c>
      <c r="K16" s="96" t="str">
        <f>VLOOKUP(E16,VIP!$A$2:$O11963,6,0)</f>
        <v>SI</v>
      </c>
      <c r="L16" s="98" t="s">
        <v>2430</v>
      </c>
      <c r="M16" s="101" t="s">
        <v>2510</v>
      </c>
      <c r="N16" s="168" t="s">
        <v>2513</v>
      </c>
      <c r="O16" s="96" t="s">
        <v>2477</v>
      </c>
      <c r="P16" s="101"/>
      <c r="Q16" s="131">
        <v>44259.666666666664</v>
      </c>
    </row>
    <row r="17" spans="1:17" s="102" customFormat="1" ht="18" x14ac:dyDescent="0.25">
      <c r="A17" s="96" t="str">
        <f>VLOOKUP(E17,'LISTADO ATM'!$A$2:$C$900,3,0)</f>
        <v>DISTRITO NACIONAL</v>
      </c>
      <c r="B17" s="113">
        <v>335809301</v>
      </c>
      <c r="C17" s="97">
        <v>44257.689895833333</v>
      </c>
      <c r="D17" s="96" t="s">
        <v>2189</v>
      </c>
      <c r="E17" s="106">
        <v>743</v>
      </c>
      <c r="F17" s="96" t="str">
        <f>VLOOKUP(E17,VIP!$A$2:$O11572,2,0)</f>
        <v>DRBR287</v>
      </c>
      <c r="G17" s="96" t="str">
        <f>VLOOKUP(E17,'LISTADO ATM'!$A$2:$B$899,2,0)</f>
        <v xml:space="preserve">ATM Oficina Los Frailes </v>
      </c>
      <c r="H17" s="96" t="str">
        <f>VLOOKUP(E17,VIP!$A$2:$O16493,7,FALSE)</f>
        <v>Si</v>
      </c>
      <c r="I17" s="96" t="str">
        <f>VLOOKUP(E17,VIP!$A$2:$O8458,8,FALSE)</f>
        <v>Si</v>
      </c>
      <c r="J17" s="96" t="str">
        <f>VLOOKUP(E17,VIP!$A$2:$O8408,8,FALSE)</f>
        <v>Si</v>
      </c>
      <c r="K17" s="96" t="str">
        <f>VLOOKUP(E17,VIP!$A$2:$O11982,6,0)</f>
        <v>SI</v>
      </c>
      <c r="L17" s="98" t="s">
        <v>2228</v>
      </c>
      <c r="M17" s="101" t="s">
        <v>2510</v>
      </c>
      <c r="N17" s="168" t="s">
        <v>2513</v>
      </c>
      <c r="O17" s="96" t="s">
        <v>2478</v>
      </c>
      <c r="P17" s="101"/>
      <c r="Q17" s="131">
        <v>44259.586111111108</v>
      </c>
    </row>
    <row r="18" spans="1:17" s="102" customFormat="1" ht="18" x14ac:dyDescent="0.25">
      <c r="A18" s="96" t="str">
        <f>VLOOKUP(E18,'LISTADO ATM'!$A$2:$C$900,3,0)</f>
        <v>SUR</v>
      </c>
      <c r="B18" s="113">
        <v>335809452</v>
      </c>
      <c r="C18" s="97">
        <v>44257.8596875</v>
      </c>
      <c r="D18" s="96" t="s">
        <v>2472</v>
      </c>
      <c r="E18" s="106">
        <v>249</v>
      </c>
      <c r="F18" s="96" t="str">
        <f>VLOOKUP(E18,VIP!$A$2:$O11555,2,0)</f>
        <v>DRBR249</v>
      </c>
      <c r="G18" s="96" t="str">
        <f>VLOOKUP(E18,'LISTADO ATM'!$A$2:$B$899,2,0)</f>
        <v xml:space="preserve">ATM Banco Agrícola Neiba </v>
      </c>
      <c r="H18" s="96" t="str">
        <f>VLOOKUP(E18,VIP!$A$2:$O16476,7,FALSE)</f>
        <v>Si</v>
      </c>
      <c r="I18" s="96" t="str">
        <f>VLOOKUP(E18,VIP!$A$2:$O8441,8,FALSE)</f>
        <v>Si</v>
      </c>
      <c r="J18" s="96" t="str">
        <f>VLOOKUP(E18,VIP!$A$2:$O8391,8,FALSE)</f>
        <v>Si</v>
      </c>
      <c r="K18" s="96" t="str">
        <f>VLOOKUP(E18,VIP!$A$2:$O11965,6,0)</f>
        <v>NO</v>
      </c>
      <c r="L18" s="98" t="s">
        <v>2430</v>
      </c>
      <c r="M18" s="101" t="s">
        <v>2510</v>
      </c>
      <c r="N18" s="168" t="s">
        <v>2513</v>
      </c>
      <c r="O18" s="96" t="s">
        <v>2477</v>
      </c>
      <c r="P18" s="101"/>
      <c r="Q18" s="131">
        <v>44259.569444444445</v>
      </c>
    </row>
    <row r="19" spans="1:17" s="102" customFormat="1" ht="18" x14ac:dyDescent="0.25">
      <c r="A19" s="96" t="str">
        <f>VLOOKUP(E19,'LISTADO ATM'!$A$2:$C$900,3,0)</f>
        <v>DISTRITO NACIONAL</v>
      </c>
      <c r="B19" s="113">
        <v>335809772</v>
      </c>
      <c r="C19" s="97">
        <v>44258.399560185186</v>
      </c>
      <c r="D19" s="96" t="s">
        <v>2189</v>
      </c>
      <c r="E19" s="106">
        <v>979</v>
      </c>
      <c r="F19" s="96" t="str">
        <f>VLOOKUP(E19,VIP!$A$2:$O11566,2,0)</f>
        <v>DRBR979</v>
      </c>
      <c r="G19" s="96" t="str">
        <f>VLOOKUP(E19,'LISTADO ATM'!$A$2:$B$899,2,0)</f>
        <v xml:space="preserve">ATM Oficina Luperón I </v>
      </c>
      <c r="H19" s="96" t="str">
        <f>VLOOKUP(E19,VIP!$A$2:$O16487,7,FALSE)</f>
        <v>Si</v>
      </c>
      <c r="I19" s="96" t="str">
        <f>VLOOKUP(E19,VIP!$A$2:$O8452,8,FALSE)</f>
        <v>Si</v>
      </c>
      <c r="J19" s="96" t="str">
        <f>VLOOKUP(E19,VIP!$A$2:$O8402,8,FALSE)</f>
        <v>Si</v>
      </c>
      <c r="K19" s="96" t="str">
        <f>VLOOKUP(E19,VIP!$A$2:$O11976,6,0)</f>
        <v>NO</v>
      </c>
      <c r="L19" s="98" t="s">
        <v>2254</v>
      </c>
      <c r="M19" s="101" t="s">
        <v>2510</v>
      </c>
      <c r="N19" s="168" t="s">
        <v>2513</v>
      </c>
      <c r="O19" s="96" t="s">
        <v>2478</v>
      </c>
      <c r="P19" s="101"/>
      <c r="Q19" s="131">
        <v>44259.65902777778</v>
      </c>
    </row>
    <row r="20" spans="1:17" s="102" customFormat="1" ht="18" x14ac:dyDescent="0.25">
      <c r="A20" s="96" t="str">
        <f>VLOOKUP(E20,'LISTADO ATM'!$A$2:$C$900,3,0)</f>
        <v>DISTRITO NACIONAL</v>
      </c>
      <c r="B20" s="113">
        <v>335810189</v>
      </c>
      <c r="C20" s="97">
        <v>44258.489560185182</v>
      </c>
      <c r="D20" s="96" t="s">
        <v>2472</v>
      </c>
      <c r="E20" s="106">
        <v>697</v>
      </c>
      <c r="F20" s="96" t="str">
        <f>VLOOKUP(E20,VIP!$A$2:$O11596,2,0)</f>
        <v>DRBR697</v>
      </c>
      <c r="G20" s="96" t="str">
        <f>VLOOKUP(E20,'LISTADO ATM'!$A$2:$B$899,2,0)</f>
        <v>ATM Hipermercado Olé Ciudad Juan Bosch</v>
      </c>
      <c r="H20" s="96" t="str">
        <f>VLOOKUP(E20,VIP!$A$2:$O16517,7,FALSE)</f>
        <v>Si</v>
      </c>
      <c r="I20" s="96" t="str">
        <f>VLOOKUP(E20,VIP!$A$2:$O8482,8,FALSE)</f>
        <v>Si</v>
      </c>
      <c r="J20" s="96" t="str">
        <f>VLOOKUP(E20,VIP!$A$2:$O8432,8,FALSE)</f>
        <v>Si</v>
      </c>
      <c r="K20" s="96" t="str">
        <f>VLOOKUP(E20,VIP!$A$2:$O12006,6,0)</f>
        <v>NO</v>
      </c>
      <c r="L20" s="98" t="s">
        <v>2430</v>
      </c>
      <c r="M20" s="101" t="s">
        <v>2510</v>
      </c>
      <c r="N20" s="169" t="s">
        <v>2513</v>
      </c>
      <c r="O20" s="96" t="s">
        <v>2477</v>
      </c>
      <c r="P20" s="101"/>
      <c r="Q20" s="131">
        <v>44259.61041666667</v>
      </c>
    </row>
    <row r="21" spans="1:17" s="102" customFormat="1" ht="18" x14ac:dyDescent="0.25">
      <c r="A21" s="96" t="str">
        <f>VLOOKUP(E21,'LISTADO ATM'!$A$2:$C$900,3,0)</f>
        <v>SUR</v>
      </c>
      <c r="B21" s="113">
        <v>335810265</v>
      </c>
      <c r="C21" s="97">
        <v>44258.512731481482</v>
      </c>
      <c r="D21" s="96" t="s">
        <v>2472</v>
      </c>
      <c r="E21" s="106">
        <v>252</v>
      </c>
      <c r="F21" s="96" t="str">
        <f>VLOOKUP(E21,VIP!$A$2:$O11593,2,0)</f>
        <v>DRBR252</v>
      </c>
      <c r="G21" s="96" t="str">
        <f>VLOOKUP(E21,'LISTADO ATM'!$A$2:$B$899,2,0)</f>
        <v xml:space="preserve">ATM Banco Agrícola (Barahona) </v>
      </c>
      <c r="H21" s="96" t="str">
        <f>VLOOKUP(E21,VIP!$A$2:$O16514,7,FALSE)</f>
        <v>Si</v>
      </c>
      <c r="I21" s="96" t="str">
        <f>VLOOKUP(E21,VIP!$A$2:$O8479,8,FALSE)</f>
        <v>Si</v>
      </c>
      <c r="J21" s="96" t="str">
        <f>VLOOKUP(E21,VIP!$A$2:$O8429,8,FALSE)</f>
        <v>Si</v>
      </c>
      <c r="K21" s="96" t="str">
        <f>VLOOKUP(E21,VIP!$A$2:$O12003,6,0)</f>
        <v>NO</v>
      </c>
      <c r="L21" s="98" t="s">
        <v>2430</v>
      </c>
      <c r="M21" s="101" t="s">
        <v>2510</v>
      </c>
      <c r="N21" s="99" t="s">
        <v>2476</v>
      </c>
      <c r="O21" s="96" t="s">
        <v>2477</v>
      </c>
      <c r="P21" s="101"/>
      <c r="Q21" s="131">
        <v>44259.609722222223</v>
      </c>
    </row>
    <row r="22" spans="1:17" s="102" customFormat="1" ht="18" x14ac:dyDescent="0.25">
      <c r="A22" s="96" t="str">
        <f>VLOOKUP(E22,'LISTADO ATM'!$A$2:$C$900,3,0)</f>
        <v>ESTE</v>
      </c>
      <c r="B22" s="113">
        <v>335810284</v>
      </c>
      <c r="C22" s="97">
        <v>44258.520462962966</v>
      </c>
      <c r="D22" s="96" t="s">
        <v>2189</v>
      </c>
      <c r="E22" s="106">
        <v>111</v>
      </c>
      <c r="F22" s="96" t="str">
        <f>VLOOKUP(E22,VIP!$A$2:$O11590,2,0)</f>
        <v>DRBR111</v>
      </c>
      <c r="G22" s="96" t="str">
        <f>VLOOKUP(E22,'LISTADO ATM'!$A$2:$B$899,2,0)</f>
        <v xml:space="preserve">ATM Oficina San Pedro </v>
      </c>
      <c r="H22" s="96" t="str">
        <f>VLOOKUP(E22,VIP!$A$2:$O16511,7,FALSE)</f>
        <v>Si</v>
      </c>
      <c r="I22" s="96" t="str">
        <f>VLOOKUP(E22,VIP!$A$2:$O8476,8,FALSE)</f>
        <v>Si</v>
      </c>
      <c r="J22" s="96" t="str">
        <f>VLOOKUP(E22,VIP!$A$2:$O8426,8,FALSE)</f>
        <v>Si</v>
      </c>
      <c r="K22" s="96" t="str">
        <f>VLOOKUP(E22,VIP!$A$2:$O12000,6,0)</f>
        <v>SI</v>
      </c>
      <c r="L22" s="98" t="s">
        <v>2228</v>
      </c>
      <c r="M22" s="99" t="s">
        <v>2469</v>
      </c>
      <c r="N22" s="99" t="s">
        <v>2506</v>
      </c>
      <c r="O22" s="96" t="s">
        <v>2478</v>
      </c>
      <c r="P22" s="101"/>
      <c r="Q22" s="99" t="s">
        <v>2228</v>
      </c>
    </row>
    <row r="23" spans="1:17" s="102" customFormat="1" ht="18" x14ac:dyDescent="0.25">
      <c r="A23" s="96" t="str">
        <f>VLOOKUP(E23,'LISTADO ATM'!$A$2:$C$900,3,0)</f>
        <v>DISTRITO NACIONAL</v>
      </c>
      <c r="B23" s="113">
        <v>335810299</v>
      </c>
      <c r="C23" s="97">
        <v>44258.522743055553</v>
      </c>
      <c r="D23" s="96" t="s">
        <v>2189</v>
      </c>
      <c r="E23" s="106">
        <v>115</v>
      </c>
      <c r="F23" s="96" t="str">
        <f>VLOOKUP(E23,VIP!$A$2:$O11589,2,0)</f>
        <v>DRBR115</v>
      </c>
      <c r="G23" s="96" t="str">
        <f>VLOOKUP(E23,'LISTADO ATM'!$A$2:$B$899,2,0)</f>
        <v xml:space="preserve">ATM Oficina Megacentro I </v>
      </c>
      <c r="H23" s="96" t="str">
        <f>VLOOKUP(E23,VIP!$A$2:$O16510,7,FALSE)</f>
        <v>Si</v>
      </c>
      <c r="I23" s="96" t="str">
        <f>VLOOKUP(E23,VIP!$A$2:$O8475,8,FALSE)</f>
        <v>Si</v>
      </c>
      <c r="J23" s="96" t="str">
        <f>VLOOKUP(E23,VIP!$A$2:$O8425,8,FALSE)</f>
        <v>Si</v>
      </c>
      <c r="K23" s="96" t="str">
        <f>VLOOKUP(E23,VIP!$A$2:$O11999,6,0)</f>
        <v>SI</v>
      </c>
      <c r="L23" s="98" t="s">
        <v>2228</v>
      </c>
      <c r="M23" s="101" t="s">
        <v>2510</v>
      </c>
      <c r="N23" s="169" t="s">
        <v>2513</v>
      </c>
      <c r="O23" s="96" t="s">
        <v>2478</v>
      </c>
      <c r="P23" s="101"/>
      <c r="Q23" s="131">
        <v>44259.587500000001</v>
      </c>
    </row>
    <row r="24" spans="1:17" s="102" customFormat="1" ht="18" x14ac:dyDescent="0.25">
      <c r="A24" s="96" t="str">
        <f>VLOOKUP(E24,'LISTADO ATM'!$A$2:$C$900,3,0)</f>
        <v>ESTE</v>
      </c>
      <c r="B24" s="113">
        <v>335810318</v>
      </c>
      <c r="C24" s="97">
        <v>44258.528229166666</v>
      </c>
      <c r="D24" s="96" t="s">
        <v>2472</v>
      </c>
      <c r="E24" s="106">
        <v>353</v>
      </c>
      <c r="F24" s="96" t="str">
        <f>VLOOKUP(E24,VIP!$A$2:$O11587,2,0)</f>
        <v>DRBR353</v>
      </c>
      <c r="G24" s="96" t="str">
        <f>VLOOKUP(E24,'LISTADO ATM'!$A$2:$B$899,2,0)</f>
        <v xml:space="preserve">ATM Estación Boulevard Juan Dolio </v>
      </c>
      <c r="H24" s="96" t="str">
        <f>VLOOKUP(E24,VIP!$A$2:$O16508,7,FALSE)</f>
        <v>Si</v>
      </c>
      <c r="I24" s="96" t="str">
        <f>VLOOKUP(E24,VIP!$A$2:$O8473,8,FALSE)</f>
        <v>Si</v>
      </c>
      <c r="J24" s="96" t="str">
        <f>VLOOKUP(E24,VIP!$A$2:$O8423,8,FALSE)</f>
        <v>Si</v>
      </c>
      <c r="K24" s="96" t="str">
        <f>VLOOKUP(E24,VIP!$A$2:$O11997,6,0)</f>
        <v>NO</v>
      </c>
      <c r="L24" s="98" t="s">
        <v>2430</v>
      </c>
      <c r="M24" s="101" t="s">
        <v>2510</v>
      </c>
      <c r="N24" s="169" t="s">
        <v>2513</v>
      </c>
      <c r="O24" s="96" t="s">
        <v>2477</v>
      </c>
      <c r="P24" s="101"/>
      <c r="Q24" s="131">
        <v>44259.60833333333</v>
      </c>
    </row>
    <row r="25" spans="1:17" s="102" customFormat="1" ht="18" x14ac:dyDescent="0.25">
      <c r="A25" s="96" t="str">
        <f>VLOOKUP(E25,'LISTADO ATM'!$A$2:$C$900,3,0)</f>
        <v>ESTE</v>
      </c>
      <c r="B25" s="113">
        <v>335810414</v>
      </c>
      <c r="C25" s="97">
        <v>44258.572604166664</v>
      </c>
      <c r="D25" s="96" t="s">
        <v>2189</v>
      </c>
      <c r="E25" s="106">
        <v>268</v>
      </c>
      <c r="F25" s="96" t="str">
        <f>VLOOKUP(E25,VIP!$A$2:$O11582,2,0)</f>
        <v>DRBR268</v>
      </c>
      <c r="G25" s="96" t="str">
        <f>VLOOKUP(E25,'LISTADO ATM'!$A$2:$B$899,2,0)</f>
        <v xml:space="preserve">ATM Autobanco La Altagracia (Higuey) </v>
      </c>
      <c r="H25" s="96" t="str">
        <f>VLOOKUP(E25,VIP!$A$2:$O16503,7,FALSE)</f>
        <v>Si</v>
      </c>
      <c r="I25" s="96" t="str">
        <f>VLOOKUP(E25,VIP!$A$2:$O8468,8,FALSE)</f>
        <v>Si</v>
      </c>
      <c r="J25" s="96" t="str">
        <f>VLOOKUP(E25,VIP!$A$2:$O8418,8,FALSE)</f>
        <v>Si</v>
      </c>
      <c r="K25" s="96" t="str">
        <f>VLOOKUP(E25,VIP!$A$2:$O11992,6,0)</f>
        <v>NO</v>
      </c>
      <c r="L25" s="98" t="s">
        <v>2228</v>
      </c>
      <c r="M25" s="101" t="s">
        <v>2510</v>
      </c>
      <c r="N25" s="169" t="s">
        <v>2513</v>
      </c>
      <c r="O25" s="96" t="s">
        <v>2478</v>
      </c>
      <c r="P25" s="101"/>
      <c r="Q25" s="131">
        <v>44259.586111111108</v>
      </c>
    </row>
    <row r="26" spans="1:17" s="102" customFormat="1" ht="18" x14ac:dyDescent="0.25">
      <c r="A26" s="96" t="str">
        <f>VLOOKUP(E26,'LISTADO ATM'!$A$2:$C$900,3,0)</f>
        <v>DISTRITO NACIONAL</v>
      </c>
      <c r="B26" s="113">
        <v>335810439</v>
      </c>
      <c r="C26" s="97">
        <v>44258.586481481485</v>
      </c>
      <c r="D26" s="96" t="s">
        <v>2189</v>
      </c>
      <c r="E26" s="106">
        <v>415</v>
      </c>
      <c r="F26" s="96" t="str">
        <f>VLOOKUP(E26,VIP!$A$2:$O11581,2,0)</f>
        <v>DRBR415</v>
      </c>
      <c r="G26" s="96" t="str">
        <f>VLOOKUP(E26,'LISTADO ATM'!$A$2:$B$899,2,0)</f>
        <v xml:space="preserve">ATM Autobanco San Martín I </v>
      </c>
      <c r="H26" s="96" t="str">
        <f>VLOOKUP(E26,VIP!$A$2:$O16502,7,FALSE)</f>
        <v>Si</v>
      </c>
      <c r="I26" s="96" t="str">
        <f>VLOOKUP(E26,VIP!$A$2:$O8467,8,FALSE)</f>
        <v>Si</v>
      </c>
      <c r="J26" s="96" t="str">
        <f>VLOOKUP(E26,VIP!$A$2:$O8417,8,FALSE)</f>
        <v>Si</v>
      </c>
      <c r="K26" s="96" t="str">
        <f>VLOOKUP(E26,VIP!$A$2:$O11991,6,0)</f>
        <v>NO</v>
      </c>
      <c r="L26" s="98" t="s">
        <v>2228</v>
      </c>
      <c r="M26" s="101" t="s">
        <v>2510</v>
      </c>
      <c r="N26" s="169" t="s">
        <v>2513</v>
      </c>
      <c r="O26" s="96" t="s">
        <v>2478</v>
      </c>
      <c r="P26" s="101"/>
      <c r="Q26" s="131">
        <v>44259.620138888888</v>
      </c>
    </row>
    <row r="27" spans="1:17" s="102" customFormat="1" ht="18" x14ac:dyDescent="0.25">
      <c r="A27" s="96" t="str">
        <f>VLOOKUP(E27,'LISTADO ATM'!$A$2:$C$900,3,0)</f>
        <v>DISTRITO NACIONAL</v>
      </c>
      <c r="B27" s="113">
        <v>335810479</v>
      </c>
      <c r="C27" s="97">
        <v>44258.599189814813</v>
      </c>
      <c r="D27" s="96" t="s">
        <v>2189</v>
      </c>
      <c r="E27" s="106">
        <v>929</v>
      </c>
      <c r="F27" s="96" t="str">
        <f>VLOOKUP(E27,VIP!$A$2:$O11580,2,0)</f>
        <v>DRBR929</v>
      </c>
      <c r="G27" s="96" t="str">
        <f>VLOOKUP(E27,'LISTADO ATM'!$A$2:$B$899,2,0)</f>
        <v>ATM Autoservicio Nacional El Conde</v>
      </c>
      <c r="H27" s="96" t="str">
        <f>VLOOKUP(E27,VIP!$A$2:$O16501,7,FALSE)</f>
        <v>Si</v>
      </c>
      <c r="I27" s="96" t="str">
        <f>VLOOKUP(E27,VIP!$A$2:$O8466,8,FALSE)</f>
        <v>Si</v>
      </c>
      <c r="J27" s="96" t="str">
        <f>VLOOKUP(E27,VIP!$A$2:$O8416,8,FALSE)</f>
        <v>Si</v>
      </c>
      <c r="K27" s="96" t="str">
        <f>VLOOKUP(E27,VIP!$A$2:$O11990,6,0)</f>
        <v>NO</v>
      </c>
      <c r="L27" s="98" t="s">
        <v>2228</v>
      </c>
      <c r="M27" s="101" t="s">
        <v>2510</v>
      </c>
      <c r="N27" s="169" t="s">
        <v>2513</v>
      </c>
      <c r="O27" s="96" t="s">
        <v>2478</v>
      </c>
      <c r="P27" s="101"/>
      <c r="Q27" s="131">
        <v>44259.585416666669</v>
      </c>
    </row>
    <row r="28" spans="1:17" s="102" customFormat="1" ht="18" x14ac:dyDescent="0.25">
      <c r="A28" s="96" t="str">
        <f>VLOOKUP(E28,'LISTADO ATM'!$A$2:$C$900,3,0)</f>
        <v>DISTRITO NACIONAL</v>
      </c>
      <c r="B28" s="113">
        <v>335810482</v>
      </c>
      <c r="C28" s="97">
        <v>44258.599618055552</v>
      </c>
      <c r="D28" s="96" t="s">
        <v>2472</v>
      </c>
      <c r="E28" s="106">
        <v>557</v>
      </c>
      <c r="F28" s="96" t="str">
        <f>VLOOKUP(E28,VIP!$A$2:$O11579,2,0)</f>
        <v>DRBR022</v>
      </c>
      <c r="G28" s="96" t="str">
        <f>VLOOKUP(E28,'LISTADO ATM'!$A$2:$B$899,2,0)</f>
        <v xml:space="preserve">ATM Multicentro La Sirena Ave. Mella </v>
      </c>
      <c r="H28" s="96" t="str">
        <f>VLOOKUP(E28,VIP!$A$2:$O16500,7,FALSE)</f>
        <v>Si</v>
      </c>
      <c r="I28" s="96" t="str">
        <f>VLOOKUP(E28,VIP!$A$2:$O8465,8,FALSE)</f>
        <v>Si</v>
      </c>
      <c r="J28" s="96" t="str">
        <f>VLOOKUP(E28,VIP!$A$2:$O8415,8,FALSE)</f>
        <v>Si</v>
      </c>
      <c r="K28" s="96" t="str">
        <f>VLOOKUP(E28,VIP!$A$2:$O11989,6,0)</f>
        <v>SI</v>
      </c>
      <c r="L28" s="98" t="s">
        <v>2462</v>
      </c>
      <c r="M28" s="101" t="s">
        <v>2510</v>
      </c>
      <c r="N28" s="169" t="s">
        <v>2513</v>
      </c>
      <c r="O28" s="96" t="s">
        <v>2477</v>
      </c>
      <c r="P28" s="101"/>
      <c r="Q28" s="131">
        <v>44259.606249999997</v>
      </c>
    </row>
    <row r="29" spans="1:17" s="102" customFormat="1" ht="18" x14ac:dyDescent="0.25">
      <c r="A29" s="96" t="str">
        <f>VLOOKUP(E29,'LISTADO ATM'!$A$2:$C$900,3,0)</f>
        <v>NORTE</v>
      </c>
      <c r="B29" s="113">
        <v>335810518</v>
      </c>
      <c r="C29" s="97">
        <v>44258.616932870369</v>
      </c>
      <c r="D29" s="96" t="s">
        <v>2190</v>
      </c>
      <c r="E29" s="106">
        <v>290</v>
      </c>
      <c r="F29" s="96" t="str">
        <f>VLOOKUP(E29,VIP!$A$2:$O11583,2,0)</f>
        <v>DRBR290</v>
      </c>
      <c r="G29" s="96" t="str">
        <f>VLOOKUP(E29,'LISTADO ATM'!$A$2:$B$899,2,0)</f>
        <v xml:space="preserve">ATM Oficina San Francisco de Macorís </v>
      </c>
      <c r="H29" s="96" t="str">
        <f>VLOOKUP(E29,VIP!$A$2:$O16504,7,FALSE)</f>
        <v>Si</v>
      </c>
      <c r="I29" s="96" t="str">
        <f>VLOOKUP(E29,VIP!$A$2:$O8469,8,FALSE)</f>
        <v>Si</v>
      </c>
      <c r="J29" s="96" t="str">
        <f>VLOOKUP(E29,VIP!$A$2:$O8419,8,FALSE)</f>
        <v>Si</v>
      </c>
      <c r="K29" s="96" t="str">
        <f>VLOOKUP(E29,VIP!$A$2:$O11993,6,0)</f>
        <v>NO</v>
      </c>
      <c r="L29" s="98" t="s">
        <v>2228</v>
      </c>
      <c r="M29" s="101" t="s">
        <v>2510</v>
      </c>
      <c r="N29" s="99" t="s">
        <v>2506</v>
      </c>
      <c r="O29" s="96" t="s">
        <v>2508</v>
      </c>
      <c r="P29" s="101"/>
      <c r="Q29" s="131">
        <v>44259.409722222219</v>
      </c>
    </row>
    <row r="30" spans="1:17" s="102" customFormat="1" ht="18" x14ac:dyDescent="0.25">
      <c r="A30" s="96" t="str">
        <f>VLOOKUP(E30,'LISTADO ATM'!$A$2:$C$900,3,0)</f>
        <v>DISTRITO NACIONAL</v>
      </c>
      <c r="B30" s="113">
        <v>335810524</v>
      </c>
      <c r="C30" s="97">
        <v>44258.619456018518</v>
      </c>
      <c r="D30" s="96" t="s">
        <v>2472</v>
      </c>
      <c r="E30" s="106">
        <v>889</v>
      </c>
      <c r="F30" s="96" t="str">
        <f>VLOOKUP(E30,VIP!$A$2:$O11582,2,0)</f>
        <v>DRBR889</v>
      </c>
      <c r="G30" s="96" t="str">
        <f>VLOOKUP(E30,'LISTADO ATM'!$A$2:$B$899,2,0)</f>
        <v>ATM Oficina Plaza Lama Máximo Gómez II</v>
      </c>
      <c r="H30" s="96" t="str">
        <f>VLOOKUP(E30,VIP!$A$2:$O16503,7,FALSE)</f>
        <v>Si</v>
      </c>
      <c r="I30" s="96" t="str">
        <f>VLOOKUP(E30,VIP!$A$2:$O8468,8,FALSE)</f>
        <v>Si</v>
      </c>
      <c r="J30" s="96" t="str">
        <f>VLOOKUP(E30,VIP!$A$2:$O8418,8,FALSE)</f>
        <v>Si</v>
      </c>
      <c r="K30" s="96" t="str">
        <f>VLOOKUP(E30,VIP!$A$2:$O11992,6,0)</f>
        <v>NO</v>
      </c>
      <c r="L30" s="98" t="s">
        <v>2430</v>
      </c>
      <c r="M30" s="101" t="s">
        <v>2510</v>
      </c>
      <c r="N30" s="99" t="s">
        <v>2476</v>
      </c>
      <c r="O30" s="96" t="s">
        <v>2477</v>
      </c>
      <c r="P30" s="101"/>
      <c r="Q30" s="131">
        <v>44259.612500000003</v>
      </c>
    </row>
    <row r="31" spans="1:17" s="102" customFormat="1" ht="18" x14ac:dyDescent="0.25">
      <c r="A31" s="96" t="str">
        <f>VLOOKUP(E31,'LISTADO ATM'!$A$2:$C$900,3,0)</f>
        <v>DISTRITO NACIONAL</v>
      </c>
      <c r="B31" s="113">
        <v>335810529</v>
      </c>
      <c r="C31" s="97">
        <v>44258.622349537036</v>
      </c>
      <c r="D31" s="96" t="s">
        <v>2189</v>
      </c>
      <c r="E31" s="106">
        <v>790</v>
      </c>
      <c r="F31" s="96" t="str">
        <f>VLOOKUP(E31,VIP!$A$2:$O11581,2,0)</f>
        <v>DRBR16I</v>
      </c>
      <c r="G31" s="96" t="str">
        <f>VLOOKUP(E31,'LISTADO ATM'!$A$2:$B$899,2,0)</f>
        <v xml:space="preserve">ATM Oficina Bella Vista Mall I </v>
      </c>
      <c r="H31" s="96" t="str">
        <f>VLOOKUP(E31,VIP!$A$2:$O16502,7,FALSE)</f>
        <v>Si</v>
      </c>
      <c r="I31" s="96" t="str">
        <f>VLOOKUP(E31,VIP!$A$2:$O8467,8,FALSE)</f>
        <v>Si</v>
      </c>
      <c r="J31" s="96" t="str">
        <f>VLOOKUP(E31,VIP!$A$2:$O8417,8,FALSE)</f>
        <v>Si</v>
      </c>
      <c r="K31" s="96" t="str">
        <f>VLOOKUP(E31,VIP!$A$2:$O11991,6,0)</f>
        <v>SI</v>
      </c>
      <c r="L31" s="98" t="s">
        <v>2228</v>
      </c>
      <c r="M31" s="101" t="s">
        <v>2510</v>
      </c>
      <c r="N31" s="169" t="s">
        <v>2513</v>
      </c>
      <c r="O31" s="96" t="s">
        <v>2478</v>
      </c>
      <c r="P31" s="101"/>
      <c r="Q31" s="131">
        <v>44259.422222222223</v>
      </c>
    </row>
    <row r="32" spans="1:17" s="102" customFormat="1" ht="18" x14ac:dyDescent="0.25">
      <c r="A32" s="96" t="str">
        <f>VLOOKUP(E32,'LISTADO ATM'!$A$2:$C$900,3,0)</f>
        <v>DISTRITO NACIONAL</v>
      </c>
      <c r="B32" s="113">
        <v>335810547</v>
      </c>
      <c r="C32" s="97">
        <v>44258.625659722224</v>
      </c>
      <c r="D32" s="96" t="s">
        <v>2472</v>
      </c>
      <c r="E32" s="106">
        <v>938</v>
      </c>
      <c r="F32" s="96" t="str">
        <f>VLOOKUP(E32,VIP!$A$2:$O11580,2,0)</f>
        <v>DRBR938</v>
      </c>
      <c r="G32" s="96" t="str">
        <f>VLOOKUP(E32,'LISTADO ATM'!$A$2:$B$899,2,0)</f>
        <v xml:space="preserve">ATM Autobanco Oficina Filadelfia Plaza </v>
      </c>
      <c r="H32" s="96" t="str">
        <f>VLOOKUP(E32,VIP!$A$2:$O16501,7,FALSE)</f>
        <v>Si</v>
      </c>
      <c r="I32" s="96" t="str">
        <f>VLOOKUP(E32,VIP!$A$2:$O8466,8,FALSE)</f>
        <v>Si</v>
      </c>
      <c r="J32" s="96" t="str">
        <f>VLOOKUP(E32,VIP!$A$2:$O8416,8,FALSE)</f>
        <v>Si</v>
      </c>
      <c r="K32" s="96" t="str">
        <f>VLOOKUP(E32,VIP!$A$2:$O11990,6,0)</f>
        <v>NO</v>
      </c>
      <c r="L32" s="98" t="s">
        <v>2462</v>
      </c>
      <c r="M32" s="99" t="s">
        <v>2469</v>
      </c>
      <c r="N32" s="99" t="s">
        <v>2476</v>
      </c>
      <c r="O32" s="96" t="s">
        <v>2477</v>
      </c>
      <c r="P32" s="101"/>
      <c r="Q32" s="99" t="s">
        <v>2462</v>
      </c>
    </row>
    <row r="33" spans="1:17" s="102" customFormat="1" ht="18" x14ac:dyDescent="0.25">
      <c r="A33" s="96" t="str">
        <f>VLOOKUP(E33,'LISTADO ATM'!$A$2:$C$900,3,0)</f>
        <v>DISTRITO NACIONAL</v>
      </c>
      <c r="B33" s="113">
        <v>335810661</v>
      </c>
      <c r="C33" s="97">
        <v>44258.657280092593</v>
      </c>
      <c r="D33" s="96" t="s">
        <v>2189</v>
      </c>
      <c r="E33" s="106">
        <v>29</v>
      </c>
      <c r="F33" s="96" t="str">
        <f>VLOOKUP(E33,VIP!$A$2:$O11586,2,0)</f>
        <v>DRBR029</v>
      </c>
      <c r="G33" s="96" t="str">
        <f>VLOOKUP(E33,'LISTADO ATM'!$A$2:$B$899,2,0)</f>
        <v xml:space="preserve">ATM AFP </v>
      </c>
      <c r="H33" s="96" t="str">
        <f>VLOOKUP(E33,VIP!$A$2:$O16507,7,FALSE)</f>
        <v>Si</v>
      </c>
      <c r="I33" s="96" t="str">
        <f>VLOOKUP(E33,VIP!$A$2:$O8472,8,FALSE)</f>
        <v>Si</v>
      </c>
      <c r="J33" s="96" t="str">
        <f>VLOOKUP(E33,VIP!$A$2:$O8422,8,FALSE)</f>
        <v>Si</v>
      </c>
      <c r="K33" s="96" t="str">
        <f>VLOOKUP(E33,VIP!$A$2:$O11996,6,0)</f>
        <v>NO</v>
      </c>
      <c r="L33" s="98" t="s">
        <v>2496</v>
      </c>
      <c r="M33" s="101" t="s">
        <v>2510</v>
      </c>
      <c r="N33" s="169" t="s">
        <v>2513</v>
      </c>
      <c r="O33" s="96" t="s">
        <v>2478</v>
      </c>
      <c r="P33" s="101"/>
      <c r="Q33" s="131">
        <v>44259.615972222222</v>
      </c>
    </row>
    <row r="34" spans="1:17" s="102" customFormat="1" ht="18" x14ac:dyDescent="0.25">
      <c r="A34" s="96" t="str">
        <f>VLOOKUP(E34,'LISTADO ATM'!$A$2:$C$900,3,0)</f>
        <v>ESTE</v>
      </c>
      <c r="B34" s="113">
        <v>335810662</v>
      </c>
      <c r="C34" s="97">
        <v>44258.658101851855</v>
      </c>
      <c r="D34" s="96" t="s">
        <v>2189</v>
      </c>
      <c r="E34" s="106">
        <v>495</v>
      </c>
      <c r="F34" s="96" t="e">
        <f>VLOOKUP(E34,VIP!$A$2:$O11585,2,0)</f>
        <v>#N/A</v>
      </c>
      <c r="G34" s="96" t="str">
        <f>VLOOKUP(E34,'LISTADO ATM'!$A$2:$B$899,2,0)</f>
        <v>ATM Cemento PANAM</v>
      </c>
      <c r="H34" s="96" t="e">
        <f>VLOOKUP(E34,VIP!$A$2:$O16506,7,FALSE)</f>
        <v>#N/A</v>
      </c>
      <c r="I34" s="96" t="e">
        <f>VLOOKUP(E34,VIP!$A$2:$O8471,8,FALSE)</f>
        <v>#N/A</v>
      </c>
      <c r="J34" s="96" t="e">
        <f>VLOOKUP(E34,VIP!$A$2:$O8421,8,FALSE)</f>
        <v>#N/A</v>
      </c>
      <c r="K34" s="96" t="e">
        <f>VLOOKUP(E34,VIP!$A$2:$O11995,6,0)</f>
        <v>#N/A</v>
      </c>
      <c r="L34" s="98" t="s">
        <v>2254</v>
      </c>
      <c r="M34" s="169" t="s">
        <v>2510</v>
      </c>
      <c r="N34" s="169" t="s">
        <v>2513</v>
      </c>
      <c r="O34" s="96" t="s">
        <v>2478</v>
      </c>
      <c r="P34" s="101"/>
      <c r="Q34" s="168">
        <v>44259.521527777775</v>
      </c>
    </row>
    <row r="35" spans="1:17" ht="18" x14ac:dyDescent="0.25">
      <c r="A35" s="96" t="str">
        <f>VLOOKUP(E35,'LISTADO ATM'!$A$2:$C$900,3,0)</f>
        <v>DISTRITO NACIONAL</v>
      </c>
      <c r="B35" s="113">
        <v>335810673</v>
      </c>
      <c r="C35" s="97">
        <v>44258.662291666667</v>
      </c>
      <c r="D35" s="96" t="s">
        <v>2189</v>
      </c>
      <c r="E35" s="106">
        <v>696</v>
      </c>
      <c r="F35" s="96" t="str">
        <f>VLOOKUP(E35,VIP!$A$2:$O11582,2,0)</f>
        <v>DRBR696</v>
      </c>
      <c r="G35" s="96" t="str">
        <f>VLOOKUP(E35,'LISTADO ATM'!$A$2:$B$899,2,0)</f>
        <v>ATM Olé Jacobo Majluta</v>
      </c>
      <c r="H35" s="96" t="str">
        <f>VLOOKUP(E35,VIP!$A$2:$O16503,7,FALSE)</f>
        <v>Si</v>
      </c>
      <c r="I35" s="96" t="str">
        <f>VLOOKUP(E35,VIP!$A$2:$O8468,8,FALSE)</f>
        <v>Si</v>
      </c>
      <c r="J35" s="96" t="str">
        <f>VLOOKUP(E35,VIP!$A$2:$O8418,8,FALSE)</f>
        <v>Si</v>
      </c>
      <c r="K35" s="96" t="str">
        <f>VLOOKUP(E35,VIP!$A$2:$O11992,6,0)</f>
        <v>NO</v>
      </c>
      <c r="L35" s="98" t="s">
        <v>2496</v>
      </c>
      <c r="M35" s="101" t="s">
        <v>2510</v>
      </c>
      <c r="N35" s="169" t="s">
        <v>2513</v>
      </c>
      <c r="O35" s="96" t="s">
        <v>2478</v>
      </c>
      <c r="P35" s="101"/>
      <c r="Q35" s="131">
        <v>44259.618055555555</v>
      </c>
    </row>
    <row r="36" spans="1:17" ht="18" x14ac:dyDescent="0.25">
      <c r="A36" s="96" t="str">
        <f>VLOOKUP(E36,'LISTADO ATM'!$A$2:$C$900,3,0)</f>
        <v>DISTRITO NACIONAL</v>
      </c>
      <c r="B36" s="113">
        <v>335810684</v>
      </c>
      <c r="C36" s="97">
        <v>44258.667175925926</v>
      </c>
      <c r="D36" s="96" t="s">
        <v>2472</v>
      </c>
      <c r="E36" s="106">
        <v>13</v>
      </c>
      <c r="F36" s="96" t="str">
        <f>VLOOKUP(E36,VIP!$A$2:$O11580,2,0)</f>
        <v>DRBR013</v>
      </c>
      <c r="G36" s="96" t="str">
        <f>VLOOKUP(E36,'LISTADO ATM'!$A$2:$B$899,2,0)</f>
        <v xml:space="preserve">ATM CDEEE </v>
      </c>
      <c r="H36" s="96" t="str">
        <f>VLOOKUP(E36,VIP!$A$2:$O16501,7,FALSE)</f>
        <v>Si</v>
      </c>
      <c r="I36" s="96" t="str">
        <f>VLOOKUP(E36,VIP!$A$2:$O8466,8,FALSE)</f>
        <v>Si</v>
      </c>
      <c r="J36" s="96" t="str">
        <f>VLOOKUP(E36,VIP!$A$2:$O8416,8,FALSE)</f>
        <v>Si</v>
      </c>
      <c r="K36" s="96" t="str">
        <f>VLOOKUP(E36,VIP!$A$2:$O11990,6,0)</f>
        <v>NO</v>
      </c>
      <c r="L36" s="98" t="s">
        <v>2462</v>
      </c>
      <c r="M36" s="101" t="s">
        <v>2510</v>
      </c>
      <c r="N36" s="99" t="s">
        <v>2476</v>
      </c>
      <c r="O36" s="96" t="s">
        <v>2477</v>
      </c>
      <c r="P36" s="101"/>
      <c r="Q36" s="131">
        <v>44259.531944444447</v>
      </c>
    </row>
    <row r="37" spans="1:17" ht="18" x14ac:dyDescent="0.25">
      <c r="A37" s="96" t="str">
        <f>VLOOKUP(E37,'LISTADO ATM'!$A$2:$C$900,3,0)</f>
        <v>DISTRITO NACIONAL</v>
      </c>
      <c r="B37" s="113">
        <v>335810690</v>
      </c>
      <c r="C37" s="97">
        <v>44258.669120370374</v>
      </c>
      <c r="D37" s="96" t="s">
        <v>2472</v>
      </c>
      <c r="E37" s="106">
        <v>267</v>
      </c>
      <c r="F37" s="96" t="str">
        <f>VLOOKUP(E37,VIP!$A$2:$O11592,2,0)</f>
        <v>DRBR267</v>
      </c>
      <c r="G37" s="96" t="str">
        <f>VLOOKUP(E37,'LISTADO ATM'!$A$2:$B$899,2,0)</f>
        <v xml:space="preserve">ATM Centro de Caja México </v>
      </c>
      <c r="H37" s="96" t="str">
        <f>VLOOKUP(E37,VIP!$A$2:$O16513,7,FALSE)</f>
        <v>Si</v>
      </c>
      <c r="I37" s="96" t="str">
        <f>VLOOKUP(E37,VIP!$A$2:$O8478,8,FALSE)</f>
        <v>Si</v>
      </c>
      <c r="J37" s="96" t="str">
        <f>VLOOKUP(E37,VIP!$A$2:$O8428,8,FALSE)</f>
        <v>Si</v>
      </c>
      <c r="K37" s="96" t="str">
        <f>VLOOKUP(E37,VIP!$A$2:$O12002,6,0)</f>
        <v>NO</v>
      </c>
      <c r="L37" s="98" t="s">
        <v>2462</v>
      </c>
      <c r="M37" s="101" t="s">
        <v>2510</v>
      </c>
      <c r="N37" s="99" t="s">
        <v>2476</v>
      </c>
      <c r="O37" s="96" t="s">
        <v>2477</v>
      </c>
      <c r="P37" s="101"/>
      <c r="Q37" s="131">
        <v>44259.605555555558</v>
      </c>
    </row>
    <row r="38" spans="1:17" ht="18" x14ac:dyDescent="0.25">
      <c r="A38" s="96" t="str">
        <f>VLOOKUP(E38,'LISTADO ATM'!$A$2:$C$900,3,0)</f>
        <v>DISTRITO NACIONAL</v>
      </c>
      <c r="B38" s="113">
        <v>335810820</v>
      </c>
      <c r="C38" s="97">
        <v>44258.712673611109</v>
      </c>
      <c r="D38" s="96" t="s">
        <v>2189</v>
      </c>
      <c r="E38" s="106">
        <v>527</v>
      </c>
      <c r="F38" s="96" t="str">
        <f>VLOOKUP(E38,VIP!$A$2:$O11591,2,0)</f>
        <v>DRBR527</v>
      </c>
      <c r="G38" s="96" t="str">
        <f>VLOOKUP(E38,'LISTADO ATM'!$A$2:$B$899,2,0)</f>
        <v>ATM Oficina Zona Oriental II</v>
      </c>
      <c r="H38" s="96" t="str">
        <f>VLOOKUP(E38,VIP!$A$2:$O16512,7,FALSE)</f>
        <v>Si</v>
      </c>
      <c r="I38" s="96" t="str">
        <f>VLOOKUP(E38,VIP!$A$2:$O8477,8,FALSE)</f>
        <v>Si</v>
      </c>
      <c r="J38" s="96" t="str">
        <f>VLOOKUP(E38,VIP!$A$2:$O8427,8,FALSE)</f>
        <v>Si</v>
      </c>
      <c r="K38" s="96" t="str">
        <f>VLOOKUP(E38,VIP!$A$2:$O12001,6,0)</f>
        <v>SI</v>
      </c>
      <c r="L38" s="98" t="s">
        <v>2228</v>
      </c>
      <c r="M38" s="169" t="s">
        <v>2510</v>
      </c>
      <c r="N38" s="169" t="s">
        <v>2513</v>
      </c>
      <c r="O38" s="96" t="s">
        <v>2478</v>
      </c>
      <c r="P38" s="101"/>
      <c r="Q38" s="168">
        <v>44259.758333333331</v>
      </c>
    </row>
    <row r="39" spans="1:17" ht="18" x14ac:dyDescent="0.25">
      <c r="A39" s="96" t="str">
        <f>VLOOKUP(E39,'LISTADO ATM'!$A$2:$C$900,3,0)</f>
        <v>ESTE</v>
      </c>
      <c r="B39" s="113">
        <v>335810825</v>
      </c>
      <c r="C39" s="97">
        <v>44258.715173611112</v>
      </c>
      <c r="D39" s="96" t="s">
        <v>2487</v>
      </c>
      <c r="E39" s="106">
        <v>608</v>
      </c>
      <c r="F39" s="96" t="str">
        <f>VLOOKUP(E39,VIP!$A$2:$O11590,2,0)</f>
        <v>DRBR305</v>
      </c>
      <c r="G39" s="96" t="str">
        <f>VLOOKUP(E39,'LISTADO ATM'!$A$2:$B$899,2,0)</f>
        <v xml:space="preserve">ATM Oficina Jumbo (San Pedro) </v>
      </c>
      <c r="H39" s="96" t="str">
        <f>VLOOKUP(E39,VIP!$A$2:$O16511,7,FALSE)</f>
        <v>Si</v>
      </c>
      <c r="I39" s="96" t="str">
        <f>VLOOKUP(E39,VIP!$A$2:$O8476,8,FALSE)</f>
        <v>Si</v>
      </c>
      <c r="J39" s="96" t="str">
        <f>VLOOKUP(E39,VIP!$A$2:$O8426,8,FALSE)</f>
        <v>Si</v>
      </c>
      <c r="K39" s="96" t="str">
        <f>VLOOKUP(E39,VIP!$A$2:$O12000,6,0)</f>
        <v>SI</v>
      </c>
      <c r="L39" s="98" t="s">
        <v>2430</v>
      </c>
      <c r="M39" s="101" t="s">
        <v>2510</v>
      </c>
      <c r="N39" s="99" t="s">
        <v>2476</v>
      </c>
      <c r="O39" s="96" t="s">
        <v>2490</v>
      </c>
      <c r="P39" s="101"/>
      <c r="Q39" s="131">
        <v>44259.603472222225</v>
      </c>
    </row>
    <row r="40" spans="1:17" ht="18" x14ac:dyDescent="0.25">
      <c r="A40" s="96" t="str">
        <f>VLOOKUP(E40,'LISTADO ATM'!$A$2:$C$900,3,0)</f>
        <v>ESTE</v>
      </c>
      <c r="B40" s="113">
        <v>335810828</v>
      </c>
      <c r="C40" s="97">
        <v>44258.716979166667</v>
      </c>
      <c r="D40" s="96" t="s">
        <v>2487</v>
      </c>
      <c r="E40" s="106">
        <v>609</v>
      </c>
      <c r="F40" s="96" t="str">
        <f>VLOOKUP(E40,VIP!$A$2:$O11589,2,0)</f>
        <v>DRBR120</v>
      </c>
      <c r="G40" s="96" t="str">
        <f>VLOOKUP(E40,'LISTADO ATM'!$A$2:$B$899,2,0)</f>
        <v xml:space="preserve">ATM S/M Jumbo (San Pedro) </v>
      </c>
      <c r="H40" s="96" t="str">
        <f>VLOOKUP(E40,VIP!$A$2:$O16510,7,FALSE)</f>
        <v>Si</v>
      </c>
      <c r="I40" s="96" t="str">
        <f>VLOOKUP(E40,VIP!$A$2:$O8475,8,FALSE)</f>
        <v>Si</v>
      </c>
      <c r="J40" s="96" t="str">
        <f>VLOOKUP(E40,VIP!$A$2:$O8425,8,FALSE)</f>
        <v>Si</v>
      </c>
      <c r="K40" s="96" t="str">
        <f>VLOOKUP(E40,VIP!$A$2:$O11999,6,0)</f>
        <v>NO</v>
      </c>
      <c r="L40" s="98" t="s">
        <v>2430</v>
      </c>
      <c r="M40" s="101" t="s">
        <v>2510</v>
      </c>
      <c r="N40" s="99" t="s">
        <v>2476</v>
      </c>
      <c r="O40" s="96" t="s">
        <v>2490</v>
      </c>
      <c r="P40" s="101"/>
      <c r="Q40" s="131">
        <v>44259.431250000001</v>
      </c>
    </row>
    <row r="41" spans="1:17" ht="18" x14ac:dyDescent="0.25">
      <c r="A41" s="96" t="str">
        <f>VLOOKUP(E41,'LISTADO ATM'!$A$2:$C$900,3,0)</f>
        <v>ESTE</v>
      </c>
      <c r="B41" s="113">
        <v>335810834</v>
      </c>
      <c r="C41" s="97">
        <v>44258.719826388886</v>
      </c>
      <c r="D41" s="96" t="s">
        <v>2189</v>
      </c>
      <c r="E41" s="106">
        <v>963</v>
      </c>
      <c r="F41" s="96" t="str">
        <f>VLOOKUP(E41,VIP!$A$2:$O11588,2,0)</f>
        <v>DRBR963</v>
      </c>
      <c r="G41" s="96" t="str">
        <f>VLOOKUP(E41,'LISTADO ATM'!$A$2:$B$899,2,0)</f>
        <v xml:space="preserve">ATM Multiplaza La Romana </v>
      </c>
      <c r="H41" s="96" t="str">
        <f>VLOOKUP(E41,VIP!$A$2:$O16509,7,FALSE)</f>
        <v>Si</v>
      </c>
      <c r="I41" s="96" t="str">
        <f>VLOOKUP(E41,VIP!$A$2:$O8474,8,FALSE)</f>
        <v>Si</v>
      </c>
      <c r="J41" s="96" t="str">
        <f>VLOOKUP(E41,VIP!$A$2:$O8424,8,FALSE)</f>
        <v>Si</v>
      </c>
      <c r="K41" s="96" t="str">
        <f>VLOOKUP(E41,VIP!$A$2:$O11998,6,0)</f>
        <v>NO</v>
      </c>
      <c r="L41" s="98" t="s">
        <v>2228</v>
      </c>
      <c r="M41" s="101" t="s">
        <v>2510</v>
      </c>
      <c r="N41" s="169" t="s">
        <v>2513</v>
      </c>
      <c r="O41" s="96" t="s">
        <v>2478</v>
      </c>
      <c r="P41" s="101"/>
      <c r="Q41" s="131">
        <v>44259.584027777775</v>
      </c>
    </row>
    <row r="42" spans="1:17" ht="18" x14ac:dyDescent="0.25">
      <c r="A42" s="96" t="str">
        <f>VLOOKUP(E42,'LISTADO ATM'!$A$2:$C$900,3,0)</f>
        <v>ESTE</v>
      </c>
      <c r="B42" s="113">
        <v>335810835</v>
      </c>
      <c r="C42" s="97">
        <v>44258.722013888888</v>
      </c>
      <c r="D42" s="96" t="s">
        <v>2189</v>
      </c>
      <c r="E42" s="106">
        <v>742</v>
      </c>
      <c r="F42" s="96" t="str">
        <f>VLOOKUP(E42,VIP!$A$2:$O11587,2,0)</f>
        <v>DRBR990</v>
      </c>
      <c r="G42" s="96" t="str">
        <f>VLOOKUP(E42,'LISTADO ATM'!$A$2:$B$899,2,0)</f>
        <v xml:space="preserve">ATM Oficina Plaza del Rey (La Romana) </v>
      </c>
      <c r="H42" s="96" t="str">
        <f>VLOOKUP(E42,VIP!$A$2:$O16508,7,FALSE)</f>
        <v>Si</v>
      </c>
      <c r="I42" s="96" t="str">
        <f>VLOOKUP(E42,VIP!$A$2:$O8473,8,FALSE)</f>
        <v>Si</v>
      </c>
      <c r="J42" s="96" t="str">
        <f>VLOOKUP(E42,VIP!$A$2:$O8423,8,FALSE)</f>
        <v>Si</v>
      </c>
      <c r="K42" s="96" t="str">
        <f>VLOOKUP(E42,VIP!$A$2:$O11997,6,0)</f>
        <v>NO</v>
      </c>
      <c r="L42" s="98" t="s">
        <v>2228</v>
      </c>
      <c r="M42" s="101" t="s">
        <v>2510</v>
      </c>
      <c r="N42" s="169" t="s">
        <v>2513</v>
      </c>
      <c r="O42" s="96" t="s">
        <v>2478</v>
      </c>
      <c r="P42" s="101"/>
      <c r="Q42" s="131">
        <v>44259.62222222222</v>
      </c>
    </row>
    <row r="43" spans="1:17" ht="18" x14ac:dyDescent="0.25">
      <c r="A43" s="96" t="str">
        <f>VLOOKUP(E43,'LISTADO ATM'!$A$2:$C$900,3,0)</f>
        <v>DISTRITO NACIONAL</v>
      </c>
      <c r="B43" s="113">
        <v>335810848</v>
      </c>
      <c r="C43" s="97">
        <v>44258.73164351852</v>
      </c>
      <c r="D43" s="96" t="s">
        <v>2472</v>
      </c>
      <c r="E43" s="106">
        <v>443</v>
      </c>
      <c r="F43" s="96" t="str">
        <f>VLOOKUP(E43,VIP!$A$2:$O11585,2,0)</f>
        <v>DRBR443</v>
      </c>
      <c r="G43" s="96" t="str">
        <f>VLOOKUP(E43,'LISTADO ATM'!$A$2:$B$899,2,0)</f>
        <v xml:space="preserve">ATM Edificio San Rafael </v>
      </c>
      <c r="H43" s="96" t="str">
        <f>VLOOKUP(E43,VIP!$A$2:$O16506,7,FALSE)</f>
        <v>Si</v>
      </c>
      <c r="I43" s="96" t="str">
        <f>VLOOKUP(E43,VIP!$A$2:$O8471,8,FALSE)</f>
        <v>Si</v>
      </c>
      <c r="J43" s="96" t="str">
        <f>VLOOKUP(E43,VIP!$A$2:$O8421,8,FALSE)</f>
        <v>Si</v>
      </c>
      <c r="K43" s="96" t="str">
        <f>VLOOKUP(E43,VIP!$A$2:$O11995,6,0)</f>
        <v>NO</v>
      </c>
      <c r="L43" s="98" t="s">
        <v>2430</v>
      </c>
      <c r="M43" s="99" t="s">
        <v>2469</v>
      </c>
      <c r="N43" s="99" t="s">
        <v>2476</v>
      </c>
      <c r="O43" s="96" t="s">
        <v>2477</v>
      </c>
      <c r="P43" s="101"/>
      <c r="Q43" s="99" t="s">
        <v>2430</v>
      </c>
    </row>
    <row r="44" spans="1:17" ht="18" x14ac:dyDescent="0.25">
      <c r="A44" s="96" t="str">
        <f>VLOOKUP(E44,'LISTADO ATM'!$A$2:$C$900,3,0)</f>
        <v>ESTE</v>
      </c>
      <c r="B44" s="113">
        <v>335810868</v>
      </c>
      <c r="C44" s="97">
        <v>44258.749513888892</v>
      </c>
      <c r="D44" s="96" t="s">
        <v>2189</v>
      </c>
      <c r="E44" s="106">
        <v>121</v>
      </c>
      <c r="F44" s="96" t="str">
        <f>VLOOKUP(E44,VIP!$A$2:$O11584,2,0)</f>
        <v>DRBR121</v>
      </c>
      <c r="G44" s="96" t="str">
        <f>VLOOKUP(E44,'LISTADO ATM'!$A$2:$B$899,2,0)</f>
        <v xml:space="preserve">ATM Oficina Bayaguana </v>
      </c>
      <c r="H44" s="96" t="str">
        <f>VLOOKUP(E44,VIP!$A$2:$O16505,7,FALSE)</f>
        <v>Si</v>
      </c>
      <c r="I44" s="96" t="str">
        <f>VLOOKUP(E44,VIP!$A$2:$O8470,8,FALSE)</f>
        <v>Si</v>
      </c>
      <c r="J44" s="96" t="str">
        <f>VLOOKUP(E44,VIP!$A$2:$O8420,8,FALSE)</f>
        <v>Si</v>
      </c>
      <c r="K44" s="96" t="str">
        <f>VLOOKUP(E44,VIP!$A$2:$O11994,6,0)</f>
        <v>SI</v>
      </c>
      <c r="L44" s="98" t="s">
        <v>2496</v>
      </c>
      <c r="M44" s="101" t="s">
        <v>2510</v>
      </c>
      <c r="N44" s="169" t="s">
        <v>2513</v>
      </c>
      <c r="O44" s="96" t="s">
        <v>2478</v>
      </c>
      <c r="P44" s="101"/>
      <c r="Q44" s="131">
        <v>44259.615972222222</v>
      </c>
    </row>
    <row r="45" spans="1:17" ht="18" x14ac:dyDescent="0.25">
      <c r="A45" s="96" t="str">
        <f>VLOOKUP(E45,'LISTADO ATM'!$A$2:$C$900,3,0)</f>
        <v>NORTE</v>
      </c>
      <c r="B45" s="113">
        <v>335810870</v>
      </c>
      <c r="C45" s="97">
        <v>44258.751770833333</v>
      </c>
      <c r="D45" s="96" t="s">
        <v>2190</v>
      </c>
      <c r="E45" s="106">
        <v>285</v>
      </c>
      <c r="F45" s="96" t="str">
        <f>VLOOKUP(E45,VIP!$A$2:$O11583,2,0)</f>
        <v>DRBR285</v>
      </c>
      <c r="G45" s="96" t="str">
        <f>VLOOKUP(E45,'LISTADO ATM'!$A$2:$B$899,2,0)</f>
        <v xml:space="preserve">ATM Oficina Camino Real (Puerto Plata) </v>
      </c>
      <c r="H45" s="96" t="str">
        <f>VLOOKUP(E45,VIP!$A$2:$O16504,7,FALSE)</f>
        <v>Si</v>
      </c>
      <c r="I45" s="96" t="str">
        <f>VLOOKUP(E45,VIP!$A$2:$O8469,8,FALSE)</f>
        <v>Si</v>
      </c>
      <c r="J45" s="96" t="str">
        <f>VLOOKUP(E45,VIP!$A$2:$O8419,8,FALSE)</f>
        <v>Si</v>
      </c>
      <c r="K45" s="96" t="str">
        <f>VLOOKUP(E45,VIP!$A$2:$O11993,6,0)</f>
        <v>NO</v>
      </c>
      <c r="L45" s="98" t="s">
        <v>2228</v>
      </c>
      <c r="M45" s="101" t="s">
        <v>2510</v>
      </c>
      <c r="N45" s="169" t="s">
        <v>2513</v>
      </c>
      <c r="O45" s="96" t="s">
        <v>2507</v>
      </c>
      <c r="P45" s="101"/>
      <c r="Q45" s="131">
        <v>44259.42083333333</v>
      </c>
    </row>
    <row r="46" spans="1:17" ht="18" x14ac:dyDescent="0.25">
      <c r="A46" s="96" t="str">
        <f>VLOOKUP(E46,'LISTADO ATM'!$A$2:$C$900,3,0)</f>
        <v>NORTE</v>
      </c>
      <c r="B46" s="113">
        <v>335810878</v>
      </c>
      <c r="C46" s="97">
        <v>44258.784849537034</v>
      </c>
      <c r="D46" s="96" t="s">
        <v>2500</v>
      </c>
      <c r="E46" s="106">
        <v>720</v>
      </c>
      <c r="F46" s="96" t="str">
        <f>VLOOKUP(E46,VIP!$A$2:$O11582,2,0)</f>
        <v>DRBR12E</v>
      </c>
      <c r="G46" s="96" t="str">
        <f>VLOOKUP(E46,'LISTADO ATM'!$A$2:$B$899,2,0)</f>
        <v xml:space="preserve">ATM OMSA (Santiago) </v>
      </c>
      <c r="H46" s="96" t="str">
        <f>VLOOKUP(E46,VIP!$A$2:$O16503,7,FALSE)</f>
        <v>Si</v>
      </c>
      <c r="I46" s="96" t="str">
        <f>VLOOKUP(E46,VIP!$A$2:$O8468,8,FALSE)</f>
        <v>Si</v>
      </c>
      <c r="J46" s="96" t="str">
        <f>VLOOKUP(E46,VIP!$A$2:$O8418,8,FALSE)</f>
        <v>Si</v>
      </c>
      <c r="K46" s="96" t="str">
        <f>VLOOKUP(E46,VIP!$A$2:$O11992,6,0)</f>
        <v>NO</v>
      </c>
      <c r="L46" s="98" t="s">
        <v>2462</v>
      </c>
      <c r="M46" s="101" t="s">
        <v>2510</v>
      </c>
      <c r="N46" s="99" t="s">
        <v>2506</v>
      </c>
      <c r="O46" s="96" t="s">
        <v>2501</v>
      </c>
      <c r="P46" s="101"/>
      <c r="Q46" s="131">
        <v>44259.404861111114</v>
      </c>
    </row>
    <row r="47" spans="1:17" ht="18" x14ac:dyDescent="0.25">
      <c r="A47" s="96" t="str">
        <f>VLOOKUP(E47,'LISTADO ATM'!$A$2:$C$900,3,0)</f>
        <v>DISTRITO NACIONAL</v>
      </c>
      <c r="B47" s="113">
        <v>335810879</v>
      </c>
      <c r="C47" s="97">
        <v>44258.7890625</v>
      </c>
      <c r="D47" s="96" t="s">
        <v>2189</v>
      </c>
      <c r="E47" s="106">
        <v>85</v>
      </c>
      <c r="F47" s="96" t="str">
        <f>VLOOKUP(E47,VIP!$A$2:$O11581,2,0)</f>
        <v>DRBR085</v>
      </c>
      <c r="G47" s="96" t="str">
        <f>VLOOKUP(E47,'LISTADO ATM'!$A$2:$B$899,2,0)</f>
        <v xml:space="preserve">ATM Oficina San Isidro (Fuerza Aérea) </v>
      </c>
      <c r="H47" s="96" t="str">
        <f>VLOOKUP(E47,VIP!$A$2:$O16502,7,FALSE)</f>
        <v>Si</v>
      </c>
      <c r="I47" s="96" t="str">
        <f>VLOOKUP(E47,VIP!$A$2:$O8467,8,FALSE)</f>
        <v>Si</v>
      </c>
      <c r="J47" s="96" t="str">
        <f>VLOOKUP(E47,VIP!$A$2:$O8417,8,FALSE)</f>
        <v>Si</v>
      </c>
      <c r="K47" s="96" t="str">
        <f>VLOOKUP(E47,VIP!$A$2:$O11991,6,0)</f>
        <v>NO</v>
      </c>
      <c r="L47" s="98" t="s">
        <v>2228</v>
      </c>
      <c r="M47" s="101" t="s">
        <v>2510</v>
      </c>
      <c r="N47" s="169" t="s">
        <v>2513</v>
      </c>
      <c r="O47" s="96" t="s">
        <v>2478</v>
      </c>
      <c r="P47" s="101"/>
      <c r="Q47" s="131">
        <v>44259.57916666667</v>
      </c>
    </row>
    <row r="48" spans="1:17" ht="18" x14ac:dyDescent="0.25">
      <c r="A48" s="96" t="str">
        <f>VLOOKUP(E48,'LISTADO ATM'!$A$2:$C$900,3,0)</f>
        <v>ESTE</v>
      </c>
      <c r="B48" s="113">
        <v>335810881</v>
      </c>
      <c r="C48" s="97">
        <v>44258.801435185182</v>
      </c>
      <c r="D48" s="96" t="s">
        <v>2189</v>
      </c>
      <c r="E48" s="106">
        <v>842</v>
      </c>
      <c r="F48" s="96" t="str">
        <f>VLOOKUP(E48,VIP!$A$2:$O11593,2,0)</f>
        <v>DRBR842</v>
      </c>
      <c r="G48" s="96" t="str">
        <f>VLOOKUP(E48,'LISTADO ATM'!$A$2:$B$899,2,0)</f>
        <v xml:space="preserve">ATM Plaza Orense II (La Romana) </v>
      </c>
      <c r="H48" s="96" t="str">
        <f>VLOOKUP(E48,VIP!$A$2:$O16514,7,FALSE)</f>
        <v>Si</v>
      </c>
      <c r="I48" s="96" t="str">
        <f>VLOOKUP(E48,VIP!$A$2:$O8479,8,FALSE)</f>
        <v>Si</v>
      </c>
      <c r="J48" s="96" t="str">
        <f>VLOOKUP(E48,VIP!$A$2:$O8429,8,FALSE)</f>
        <v>Si</v>
      </c>
      <c r="K48" s="96" t="str">
        <f>VLOOKUP(E48,VIP!$A$2:$O12003,6,0)</f>
        <v>NO</v>
      </c>
      <c r="L48" s="98" t="s">
        <v>2228</v>
      </c>
      <c r="M48" s="101" t="s">
        <v>2510</v>
      </c>
      <c r="N48" s="169" t="s">
        <v>2513</v>
      </c>
      <c r="O48" s="96" t="s">
        <v>2478</v>
      </c>
      <c r="P48" s="101"/>
      <c r="Q48" s="131">
        <v>44259.548611111109</v>
      </c>
    </row>
    <row r="49" spans="1:17" ht="18" x14ac:dyDescent="0.25">
      <c r="A49" s="96" t="str">
        <f>VLOOKUP(E49,'LISTADO ATM'!$A$2:$C$900,3,0)</f>
        <v>DISTRITO NACIONAL</v>
      </c>
      <c r="B49" s="113">
        <v>335810884</v>
      </c>
      <c r="C49" s="97">
        <v>44258.833402777775</v>
      </c>
      <c r="D49" s="96" t="s">
        <v>2189</v>
      </c>
      <c r="E49" s="106">
        <v>54</v>
      </c>
      <c r="F49" s="96" t="str">
        <f>VLOOKUP(E49,VIP!$A$2:$O11591,2,0)</f>
        <v>DRBR054</v>
      </c>
      <c r="G49" s="96" t="str">
        <f>VLOOKUP(E49,'LISTADO ATM'!$A$2:$B$899,2,0)</f>
        <v xml:space="preserve">ATM Autoservicio Galería 360 </v>
      </c>
      <c r="H49" s="96" t="str">
        <f>VLOOKUP(E49,VIP!$A$2:$O16512,7,FALSE)</f>
        <v>Si</v>
      </c>
      <c r="I49" s="96" t="str">
        <f>VLOOKUP(E49,VIP!$A$2:$O8477,8,FALSE)</f>
        <v>Si</v>
      </c>
      <c r="J49" s="96" t="str">
        <f>VLOOKUP(E49,VIP!$A$2:$O8427,8,FALSE)</f>
        <v>Si</v>
      </c>
      <c r="K49" s="96" t="str">
        <f>VLOOKUP(E49,VIP!$A$2:$O12001,6,0)</f>
        <v>NO</v>
      </c>
      <c r="L49" s="98" t="s">
        <v>2254</v>
      </c>
      <c r="M49" s="99" t="s">
        <v>2469</v>
      </c>
      <c r="N49" s="99" t="s">
        <v>2476</v>
      </c>
      <c r="O49" s="96" t="s">
        <v>2478</v>
      </c>
      <c r="P49" s="101"/>
      <c r="Q49" s="99" t="s">
        <v>2254</v>
      </c>
    </row>
    <row r="50" spans="1:17" ht="18" x14ac:dyDescent="0.25">
      <c r="A50" s="96" t="str">
        <f>VLOOKUP(E50,'LISTADO ATM'!$A$2:$C$900,3,0)</f>
        <v>NORTE</v>
      </c>
      <c r="B50" s="113">
        <v>335810886</v>
      </c>
      <c r="C50" s="97">
        <v>44258.835868055554</v>
      </c>
      <c r="D50" s="96" t="s">
        <v>2190</v>
      </c>
      <c r="E50" s="106">
        <v>92</v>
      </c>
      <c r="F50" s="96" t="str">
        <f>VLOOKUP(E50,VIP!$A$2:$O11590,2,0)</f>
        <v>DRBR092</v>
      </c>
      <c r="G50" s="96" t="str">
        <f>VLOOKUP(E50,'LISTADO ATM'!$A$2:$B$899,2,0)</f>
        <v xml:space="preserve">ATM Oficina Salcedo </v>
      </c>
      <c r="H50" s="96" t="str">
        <f>VLOOKUP(E50,VIP!$A$2:$O16511,7,FALSE)</f>
        <v>Si</v>
      </c>
      <c r="I50" s="96" t="str">
        <f>VLOOKUP(E50,VIP!$A$2:$O8476,8,FALSE)</f>
        <v>Si</v>
      </c>
      <c r="J50" s="96" t="str">
        <f>VLOOKUP(E50,VIP!$A$2:$O8426,8,FALSE)</f>
        <v>Si</v>
      </c>
      <c r="K50" s="96" t="str">
        <f>VLOOKUP(E50,VIP!$A$2:$O12000,6,0)</f>
        <v>SI</v>
      </c>
      <c r="L50" s="98" t="s">
        <v>2228</v>
      </c>
      <c r="M50" s="101" t="s">
        <v>2510</v>
      </c>
      <c r="N50" s="99" t="s">
        <v>2476</v>
      </c>
      <c r="O50" s="96" t="s">
        <v>2507</v>
      </c>
      <c r="P50" s="101"/>
      <c r="Q50" s="131">
        <v>44259.424305555556</v>
      </c>
    </row>
    <row r="51" spans="1:17" ht="18" x14ac:dyDescent="0.25">
      <c r="A51" s="96" t="str">
        <f>VLOOKUP(E51,'LISTADO ATM'!$A$2:$C$900,3,0)</f>
        <v>NORTE</v>
      </c>
      <c r="B51" s="113">
        <v>335810890</v>
      </c>
      <c r="C51" s="97">
        <v>44258.852696759262</v>
      </c>
      <c r="D51" s="96" t="s">
        <v>2190</v>
      </c>
      <c r="E51" s="106">
        <v>936</v>
      </c>
      <c r="F51" s="96" t="str">
        <f>VLOOKUP(E51,VIP!$A$2:$O11589,2,0)</f>
        <v>DRBR936</v>
      </c>
      <c r="G51" s="96" t="str">
        <f>VLOOKUP(E51,'LISTADO ATM'!$A$2:$B$899,2,0)</f>
        <v xml:space="preserve">ATM Autobanco Oficina La Vega I </v>
      </c>
      <c r="H51" s="96" t="str">
        <f>VLOOKUP(E51,VIP!$A$2:$O16510,7,FALSE)</f>
        <v>Si</v>
      </c>
      <c r="I51" s="96" t="str">
        <f>VLOOKUP(E51,VIP!$A$2:$O8475,8,FALSE)</f>
        <v>Si</v>
      </c>
      <c r="J51" s="96" t="str">
        <f>VLOOKUP(E51,VIP!$A$2:$O8425,8,FALSE)</f>
        <v>Si</v>
      </c>
      <c r="K51" s="96" t="str">
        <f>VLOOKUP(E51,VIP!$A$2:$O11999,6,0)</f>
        <v>NO</v>
      </c>
      <c r="L51" s="98" t="s">
        <v>2254</v>
      </c>
      <c r="M51" s="169" t="s">
        <v>2510</v>
      </c>
      <c r="N51" s="99" t="s">
        <v>2476</v>
      </c>
      <c r="O51" s="96" t="s">
        <v>2507</v>
      </c>
      <c r="P51" s="101"/>
      <c r="Q51" s="168">
        <v>44259.755555555559</v>
      </c>
    </row>
    <row r="52" spans="1:17" ht="18" x14ac:dyDescent="0.25">
      <c r="A52" s="96" t="str">
        <f>VLOOKUP(E52,'LISTADO ATM'!$A$2:$C$900,3,0)</f>
        <v>DISTRITO NACIONAL</v>
      </c>
      <c r="B52" s="113">
        <v>335810891</v>
      </c>
      <c r="C52" s="97">
        <v>44258.855532407404</v>
      </c>
      <c r="D52" s="96" t="s">
        <v>2472</v>
      </c>
      <c r="E52" s="106">
        <v>744</v>
      </c>
      <c r="F52" s="96" t="str">
        <f>VLOOKUP(E52,VIP!$A$2:$O11588,2,0)</f>
        <v>DRBR289</v>
      </c>
      <c r="G52" s="96" t="str">
        <f>VLOOKUP(E52,'LISTADO ATM'!$A$2:$B$899,2,0)</f>
        <v xml:space="preserve">ATM Multicentro La Sirena Venezuela </v>
      </c>
      <c r="H52" s="96" t="str">
        <f>VLOOKUP(E52,VIP!$A$2:$O16509,7,FALSE)</f>
        <v>Si</v>
      </c>
      <c r="I52" s="96" t="str">
        <f>VLOOKUP(E52,VIP!$A$2:$O8474,8,FALSE)</f>
        <v>Si</v>
      </c>
      <c r="J52" s="96" t="str">
        <f>VLOOKUP(E52,VIP!$A$2:$O8424,8,FALSE)</f>
        <v>Si</v>
      </c>
      <c r="K52" s="96" t="str">
        <f>VLOOKUP(E52,VIP!$A$2:$O11998,6,0)</f>
        <v>SI</v>
      </c>
      <c r="L52" s="98" t="s">
        <v>2430</v>
      </c>
      <c r="M52" s="101" t="s">
        <v>2510</v>
      </c>
      <c r="N52" s="169" t="s">
        <v>2513</v>
      </c>
      <c r="O52" s="96" t="s">
        <v>2477</v>
      </c>
      <c r="P52" s="101"/>
      <c r="Q52" s="131">
        <v>44259.60833333333</v>
      </c>
    </row>
    <row r="53" spans="1:17" ht="18" x14ac:dyDescent="0.25">
      <c r="A53" s="96" t="str">
        <f>VLOOKUP(E53,'LISTADO ATM'!$A$2:$C$900,3,0)</f>
        <v>SUR</v>
      </c>
      <c r="B53" s="113">
        <v>335810892</v>
      </c>
      <c r="C53" s="97">
        <v>44258.857835648145</v>
      </c>
      <c r="D53" s="96" t="s">
        <v>2472</v>
      </c>
      <c r="E53" s="106">
        <v>512</v>
      </c>
      <c r="F53" s="96" t="str">
        <f>VLOOKUP(E53,VIP!$A$2:$O11587,2,0)</f>
        <v>DRBR512</v>
      </c>
      <c r="G53" s="96" t="str">
        <f>VLOOKUP(E53,'LISTADO ATM'!$A$2:$B$899,2,0)</f>
        <v>ATM Plaza Jesús Ferreira</v>
      </c>
      <c r="H53" s="96" t="str">
        <f>VLOOKUP(E53,VIP!$A$2:$O16508,7,FALSE)</f>
        <v>N/A</v>
      </c>
      <c r="I53" s="96" t="str">
        <f>VLOOKUP(E53,VIP!$A$2:$O8473,8,FALSE)</f>
        <v>N/A</v>
      </c>
      <c r="J53" s="96" t="str">
        <f>VLOOKUP(E53,VIP!$A$2:$O8423,8,FALSE)</f>
        <v>N/A</v>
      </c>
      <c r="K53" s="96" t="str">
        <f>VLOOKUP(E53,VIP!$A$2:$O11997,6,0)</f>
        <v>N/A</v>
      </c>
      <c r="L53" s="98" t="s">
        <v>2430</v>
      </c>
      <c r="M53" s="101" t="s">
        <v>2510</v>
      </c>
      <c r="N53" s="99" t="s">
        <v>2476</v>
      </c>
      <c r="O53" s="96" t="s">
        <v>2477</v>
      </c>
      <c r="P53" s="101"/>
      <c r="Q53" s="131">
        <v>44259.65347222222</v>
      </c>
    </row>
    <row r="54" spans="1:17" ht="18" x14ac:dyDescent="0.25">
      <c r="A54" s="96" t="str">
        <f>VLOOKUP(E54,'LISTADO ATM'!$A$2:$C$900,3,0)</f>
        <v>NORTE</v>
      </c>
      <c r="B54" s="113">
        <v>335810895</v>
      </c>
      <c r="C54" s="97">
        <v>44258.864560185182</v>
      </c>
      <c r="D54" s="96" t="s">
        <v>2190</v>
      </c>
      <c r="E54" s="106">
        <v>64</v>
      </c>
      <c r="F54" s="96" t="str">
        <f>VLOOKUP(E54,VIP!$A$2:$O11586,2,0)</f>
        <v>DRBR064</v>
      </c>
      <c r="G54" s="96" t="str">
        <f>VLOOKUP(E54,'LISTADO ATM'!$A$2:$B$899,2,0)</f>
        <v xml:space="preserve">ATM COOPALINA (Cotuí) </v>
      </c>
      <c r="H54" s="96" t="str">
        <f>VLOOKUP(E54,VIP!$A$2:$O16507,7,FALSE)</f>
        <v>Si</v>
      </c>
      <c r="I54" s="96" t="str">
        <f>VLOOKUP(E54,VIP!$A$2:$O8472,8,FALSE)</f>
        <v>Si</v>
      </c>
      <c r="J54" s="96" t="str">
        <f>VLOOKUP(E54,VIP!$A$2:$O8422,8,FALSE)</f>
        <v>Si</v>
      </c>
      <c r="K54" s="96" t="str">
        <f>VLOOKUP(E54,VIP!$A$2:$O11996,6,0)</f>
        <v>NO</v>
      </c>
      <c r="L54" s="98" t="s">
        <v>2254</v>
      </c>
      <c r="M54" s="101" t="s">
        <v>2510</v>
      </c>
      <c r="N54" s="169" t="s">
        <v>2513</v>
      </c>
      <c r="O54" s="96" t="s">
        <v>2507</v>
      </c>
      <c r="P54" s="101"/>
      <c r="Q54" s="131">
        <v>44259.658333333333</v>
      </c>
    </row>
    <row r="55" spans="1:17" ht="18" x14ac:dyDescent="0.25">
      <c r="A55" s="96" t="str">
        <f>VLOOKUP(E55,'LISTADO ATM'!$A$2:$C$900,3,0)</f>
        <v>ESTE</v>
      </c>
      <c r="B55" s="113">
        <v>335810898</v>
      </c>
      <c r="C55" s="97">
        <v>44258.918726851851</v>
      </c>
      <c r="D55" s="96" t="s">
        <v>2472</v>
      </c>
      <c r="E55" s="106">
        <v>673</v>
      </c>
      <c r="F55" s="96" t="str">
        <f>VLOOKUP(E55,VIP!$A$2:$O11585,2,0)</f>
        <v>DRBR673</v>
      </c>
      <c r="G55" s="96" t="str">
        <f>VLOOKUP(E55,'LISTADO ATM'!$A$2:$B$899,2,0)</f>
        <v>ATM Clínica Dr. Cruz Jiminián</v>
      </c>
      <c r="H55" s="96" t="str">
        <f>VLOOKUP(E55,VIP!$A$2:$O16506,7,FALSE)</f>
        <v>Si</v>
      </c>
      <c r="I55" s="96" t="str">
        <f>VLOOKUP(E55,VIP!$A$2:$O8471,8,FALSE)</f>
        <v>Si</v>
      </c>
      <c r="J55" s="96" t="str">
        <f>VLOOKUP(E55,VIP!$A$2:$O8421,8,FALSE)</f>
        <v>Si</v>
      </c>
      <c r="K55" s="96" t="str">
        <f>VLOOKUP(E55,VIP!$A$2:$O11995,6,0)</f>
        <v>NO</v>
      </c>
      <c r="L55" s="98" t="s">
        <v>2430</v>
      </c>
      <c r="M55" s="101" t="s">
        <v>2510</v>
      </c>
      <c r="N55" s="99" t="s">
        <v>2476</v>
      </c>
      <c r="O55" s="96" t="s">
        <v>2477</v>
      </c>
      <c r="P55" s="101"/>
      <c r="Q55" s="131">
        <v>44259.609027777777</v>
      </c>
    </row>
    <row r="56" spans="1:17" ht="18" x14ac:dyDescent="0.25">
      <c r="A56" s="96" t="str">
        <f>VLOOKUP(E56,'LISTADO ATM'!$A$2:$C$900,3,0)</f>
        <v>DISTRITO NACIONAL</v>
      </c>
      <c r="B56" s="113">
        <v>335810899</v>
      </c>
      <c r="C56" s="97">
        <v>44258.920949074076</v>
      </c>
      <c r="D56" s="96" t="s">
        <v>2487</v>
      </c>
      <c r="E56" s="106">
        <v>721</v>
      </c>
      <c r="F56" s="96" t="str">
        <f>VLOOKUP(E56,VIP!$A$2:$O11584,2,0)</f>
        <v>DRBR23A</v>
      </c>
      <c r="G56" s="96" t="str">
        <f>VLOOKUP(E56,'LISTADO ATM'!$A$2:$B$899,2,0)</f>
        <v xml:space="preserve">ATM Oficina Charles de Gaulle II </v>
      </c>
      <c r="H56" s="96" t="str">
        <f>VLOOKUP(E56,VIP!$A$2:$O16505,7,FALSE)</f>
        <v>Si</v>
      </c>
      <c r="I56" s="96" t="str">
        <f>VLOOKUP(E56,VIP!$A$2:$O8470,8,FALSE)</f>
        <v>Si</v>
      </c>
      <c r="J56" s="96" t="str">
        <f>VLOOKUP(E56,VIP!$A$2:$O8420,8,FALSE)</f>
        <v>Si</v>
      </c>
      <c r="K56" s="96" t="str">
        <f>VLOOKUP(E56,VIP!$A$2:$O11994,6,0)</f>
        <v>NO</v>
      </c>
      <c r="L56" s="98" t="s">
        <v>2430</v>
      </c>
      <c r="M56" s="101" t="s">
        <v>2510</v>
      </c>
      <c r="N56" s="99" t="s">
        <v>2476</v>
      </c>
      <c r="O56" s="96" t="s">
        <v>2490</v>
      </c>
      <c r="P56" s="101"/>
      <c r="Q56" s="131">
        <v>44259.43472222222</v>
      </c>
    </row>
    <row r="57" spans="1:17" ht="18" x14ac:dyDescent="0.25">
      <c r="A57" s="96" t="str">
        <f>VLOOKUP(E57,'LISTADO ATM'!$A$2:$C$900,3,0)</f>
        <v>DISTRITO NACIONAL</v>
      </c>
      <c r="B57" s="113">
        <v>335810900</v>
      </c>
      <c r="C57" s="97">
        <v>44258.922719907408</v>
      </c>
      <c r="D57" s="96" t="s">
        <v>2487</v>
      </c>
      <c r="E57" s="106">
        <v>722</v>
      </c>
      <c r="F57" s="96" t="str">
        <f>VLOOKUP(E57,VIP!$A$2:$O11583,2,0)</f>
        <v>DRBR393</v>
      </c>
      <c r="G57" s="96" t="str">
        <f>VLOOKUP(E57,'LISTADO ATM'!$A$2:$B$899,2,0)</f>
        <v xml:space="preserve">ATM Oficina Charles de Gaulle III </v>
      </c>
      <c r="H57" s="96" t="str">
        <f>VLOOKUP(E57,VIP!$A$2:$O16504,7,FALSE)</f>
        <v>Si</v>
      </c>
      <c r="I57" s="96" t="str">
        <f>VLOOKUP(E57,VIP!$A$2:$O8469,8,FALSE)</f>
        <v>Si</v>
      </c>
      <c r="J57" s="96" t="str">
        <f>VLOOKUP(E57,VIP!$A$2:$O8419,8,FALSE)</f>
        <v>Si</v>
      </c>
      <c r="K57" s="96" t="str">
        <f>VLOOKUP(E57,VIP!$A$2:$O11993,6,0)</f>
        <v>SI</v>
      </c>
      <c r="L57" s="98" t="s">
        <v>2430</v>
      </c>
      <c r="M57" s="101" t="s">
        <v>2510</v>
      </c>
      <c r="N57" s="99" t="s">
        <v>2476</v>
      </c>
      <c r="O57" s="96" t="s">
        <v>2490</v>
      </c>
      <c r="P57" s="101"/>
      <c r="Q57" s="131">
        <v>44259.432638888888</v>
      </c>
    </row>
    <row r="58" spans="1:17" ht="18" x14ac:dyDescent="0.25">
      <c r="A58" s="96" t="str">
        <f>VLOOKUP(E58,'LISTADO ATM'!$A$2:$C$900,3,0)</f>
        <v>DISTRITO NACIONAL</v>
      </c>
      <c r="B58" s="113">
        <v>335810901</v>
      </c>
      <c r="C58" s="97">
        <v>44258.938460648147</v>
      </c>
      <c r="D58" s="96" t="s">
        <v>2189</v>
      </c>
      <c r="E58" s="106">
        <v>516</v>
      </c>
      <c r="F58" s="96" t="str">
        <f>VLOOKUP(E58,VIP!$A$2:$O11582,2,0)</f>
        <v>DRBR516</v>
      </c>
      <c r="G58" s="96" t="str">
        <f>VLOOKUP(E58,'LISTADO ATM'!$A$2:$B$899,2,0)</f>
        <v xml:space="preserve">ATM Oficina Gascue </v>
      </c>
      <c r="H58" s="96" t="str">
        <f>VLOOKUP(E58,VIP!$A$2:$O16503,7,FALSE)</f>
        <v>Si</v>
      </c>
      <c r="I58" s="96" t="str">
        <f>VLOOKUP(E58,VIP!$A$2:$O8468,8,FALSE)</f>
        <v>Si</v>
      </c>
      <c r="J58" s="96" t="str">
        <f>VLOOKUP(E58,VIP!$A$2:$O8418,8,FALSE)</f>
        <v>Si</v>
      </c>
      <c r="K58" s="96" t="str">
        <f>VLOOKUP(E58,VIP!$A$2:$O11992,6,0)</f>
        <v>SI</v>
      </c>
      <c r="L58" s="98" t="s">
        <v>2254</v>
      </c>
      <c r="M58" s="101" t="s">
        <v>2510</v>
      </c>
      <c r="N58" s="169" t="s">
        <v>2513</v>
      </c>
      <c r="O58" s="96" t="s">
        <v>2478</v>
      </c>
      <c r="P58" s="101"/>
      <c r="Q58" s="131">
        <v>44259.427777777775</v>
      </c>
    </row>
    <row r="59" spans="1:17" ht="18" x14ac:dyDescent="0.25">
      <c r="A59" s="96" t="str">
        <f>VLOOKUP(E59,'LISTADO ATM'!$A$2:$C$900,3,0)</f>
        <v>DISTRITO NACIONAL</v>
      </c>
      <c r="B59" s="113">
        <v>335810903</v>
      </c>
      <c r="C59" s="97">
        <v>44258.978125000001</v>
      </c>
      <c r="D59" s="96" t="s">
        <v>2189</v>
      </c>
      <c r="E59" s="106">
        <v>31</v>
      </c>
      <c r="F59" s="96" t="str">
        <f>VLOOKUP(E59,VIP!$A$2:$O11603,2,0)</f>
        <v>DRBR031</v>
      </c>
      <c r="G59" s="96" t="str">
        <f>VLOOKUP(E59,'LISTADO ATM'!$A$2:$B$899,2,0)</f>
        <v xml:space="preserve">ATM Oficina San Martín I </v>
      </c>
      <c r="H59" s="96" t="str">
        <f>VLOOKUP(E59,VIP!$A$2:$O16524,7,FALSE)</f>
        <v>Si</v>
      </c>
      <c r="I59" s="96" t="str">
        <f>VLOOKUP(E59,VIP!$A$2:$O8489,8,FALSE)</f>
        <v>Si</v>
      </c>
      <c r="J59" s="96" t="str">
        <f>VLOOKUP(E59,VIP!$A$2:$O8439,8,FALSE)</f>
        <v>Si</v>
      </c>
      <c r="K59" s="96" t="str">
        <f>VLOOKUP(E59,VIP!$A$2:$O12013,6,0)</f>
        <v>NO</v>
      </c>
      <c r="L59" s="98" t="s">
        <v>2228</v>
      </c>
      <c r="M59" s="101" t="s">
        <v>2510</v>
      </c>
      <c r="N59" s="169" t="s">
        <v>2513</v>
      </c>
      <c r="O59" s="96" t="s">
        <v>2478</v>
      </c>
      <c r="P59" s="101"/>
      <c r="Q59" s="131">
        <v>44259.589583333334</v>
      </c>
    </row>
    <row r="60" spans="1:17" ht="18" x14ac:dyDescent="0.25">
      <c r="A60" s="96" t="str">
        <f>VLOOKUP(E60,'LISTADO ATM'!$A$2:$C$900,3,0)</f>
        <v>SUR</v>
      </c>
      <c r="B60" s="113">
        <v>335810904</v>
      </c>
      <c r="C60" s="97">
        <v>44258.978564814817</v>
      </c>
      <c r="D60" s="96" t="s">
        <v>2189</v>
      </c>
      <c r="E60" s="106">
        <v>5</v>
      </c>
      <c r="F60" s="96" t="str">
        <f>VLOOKUP(E60,VIP!$A$2:$O11602,2,0)</f>
        <v>DRBR005</v>
      </c>
      <c r="G60" s="96" t="str">
        <f>VLOOKUP(E60,'LISTADO ATM'!$A$2:$B$899,2,0)</f>
        <v>ATM Oficina Autoservicio Villa Ofelia (San Juan)</v>
      </c>
      <c r="H60" s="96" t="str">
        <f>VLOOKUP(E60,VIP!$A$2:$O16523,7,FALSE)</f>
        <v>Si</v>
      </c>
      <c r="I60" s="96" t="str">
        <f>VLOOKUP(E60,VIP!$A$2:$O8488,8,FALSE)</f>
        <v>Si</v>
      </c>
      <c r="J60" s="96" t="str">
        <f>VLOOKUP(E60,VIP!$A$2:$O8438,8,FALSE)</f>
        <v>Si</v>
      </c>
      <c r="K60" s="96" t="str">
        <f>VLOOKUP(E60,VIP!$A$2:$O12012,6,0)</f>
        <v>NO</v>
      </c>
      <c r="L60" s="98" t="s">
        <v>2228</v>
      </c>
      <c r="M60" s="101" t="s">
        <v>2510</v>
      </c>
      <c r="N60" s="169" t="s">
        <v>2513</v>
      </c>
      <c r="O60" s="96" t="s">
        <v>2478</v>
      </c>
      <c r="P60" s="101"/>
      <c r="Q60" s="131">
        <v>44259.660416666666</v>
      </c>
    </row>
    <row r="61" spans="1:17" ht="18" x14ac:dyDescent="0.25">
      <c r="A61" s="96" t="str">
        <f>VLOOKUP(E61,'LISTADO ATM'!$A$2:$C$900,3,0)</f>
        <v>DISTRITO NACIONAL</v>
      </c>
      <c r="B61" s="113">
        <v>335810905</v>
      </c>
      <c r="C61" s="97">
        <v>44258.979537037034</v>
      </c>
      <c r="D61" s="96" t="s">
        <v>2189</v>
      </c>
      <c r="E61" s="106">
        <v>425</v>
      </c>
      <c r="F61" s="96" t="str">
        <f>VLOOKUP(E61,VIP!$A$2:$O11601,2,0)</f>
        <v>DRBR425</v>
      </c>
      <c r="G61" s="96" t="str">
        <f>VLOOKUP(E61,'LISTADO ATM'!$A$2:$B$899,2,0)</f>
        <v xml:space="preserve">ATM UNP Jumbo Luperón II </v>
      </c>
      <c r="H61" s="96" t="str">
        <f>VLOOKUP(E61,VIP!$A$2:$O16522,7,FALSE)</f>
        <v>Si</v>
      </c>
      <c r="I61" s="96" t="str">
        <f>VLOOKUP(E61,VIP!$A$2:$O8487,8,FALSE)</f>
        <v>Si</v>
      </c>
      <c r="J61" s="96" t="str">
        <f>VLOOKUP(E61,VIP!$A$2:$O8437,8,FALSE)</f>
        <v>Si</v>
      </c>
      <c r="K61" s="96" t="str">
        <f>VLOOKUP(E61,VIP!$A$2:$O12011,6,0)</f>
        <v>NO</v>
      </c>
      <c r="L61" s="98" t="s">
        <v>2228</v>
      </c>
      <c r="M61" s="101" t="s">
        <v>2510</v>
      </c>
      <c r="N61" s="169" t="s">
        <v>2513</v>
      </c>
      <c r="O61" s="96" t="s">
        <v>2478</v>
      </c>
      <c r="P61" s="101"/>
      <c r="Q61" s="131">
        <v>44259.660416666666</v>
      </c>
    </row>
    <row r="62" spans="1:17" ht="18" x14ac:dyDescent="0.25">
      <c r="A62" s="96" t="str">
        <f>VLOOKUP(E62,'LISTADO ATM'!$A$2:$C$900,3,0)</f>
        <v>NORTE</v>
      </c>
      <c r="B62" s="113">
        <v>335810906</v>
      </c>
      <c r="C62" s="97">
        <v>44258.980555555558</v>
      </c>
      <c r="D62" s="96" t="s">
        <v>2487</v>
      </c>
      <c r="E62" s="106">
        <v>774</v>
      </c>
      <c r="F62" s="96" t="str">
        <f>VLOOKUP(E62,VIP!$A$2:$O11600,2,0)</f>
        <v>DRBR061</v>
      </c>
      <c r="G62" s="96" t="str">
        <f>VLOOKUP(E62,'LISTADO ATM'!$A$2:$B$899,2,0)</f>
        <v xml:space="preserve">ATM Oficina Montecristi </v>
      </c>
      <c r="H62" s="96" t="str">
        <f>VLOOKUP(E62,VIP!$A$2:$O16521,7,FALSE)</f>
        <v>Si</v>
      </c>
      <c r="I62" s="96" t="str">
        <f>VLOOKUP(E62,VIP!$A$2:$O8486,8,FALSE)</f>
        <v>Si</v>
      </c>
      <c r="J62" s="96" t="str">
        <f>VLOOKUP(E62,VIP!$A$2:$O8436,8,FALSE)</f>
        <v>Si</v>
      </c>
      <c r="K62" s="96" t="str">
        <f>VLOOKUP(E62,VIP!$A$2:$O12010,6,0)</f>
        <v>NO</v>
      </c>
      <c r="L62" s="98" t="s">
        <v>2430</v>
      </c>
      <c r="M62" s="101" t="s">
        <v>2510</v>
      </c>
      <c r="N62" s="99" t="s">
        <v>2476</v>
      </c>
      <c r="O62" s="96" t="s">
        <v>2490</v>
      </c>
      <c r="P62" s="101"/>
      <c r="Q62" s="131">
        <v>44259.433333333334</v>
      </c>
    </row>
    <row r="63" spans="1:17" ht="18" x14ac:dyDescent="0.25">
      <c r="A63" s="96" t="str">
        <f>VLOOKUP(E63,'LISTADO ATM'!$A$2:$C$900,3,0)</f>
        <v>DISTRITO NACIONAL</v>
      </c>
      <c r="B63" s="113">
        <v>335810908</v>
      </c>
      <c r="C63" s="97">
        <v>44258.982638888891</v>
      </c>
      <c r="D63" s="96" t="s">
        <v>2189</v>
      </c>
      <c r="E63" s="106">
        <v>476</v>
      </c>
      <c r="F63" s="96" t="str">
        <f>VLOOKUP(E63,VIP!$A$2:$O11598,2,0)</f>
        <v>DRBR476</v>
      </c>
      <c r="G63" s="96" t="str">
        <f>VLOOKUP(E63,'LISTADO ATM'!$A$2:$B$899,2,0)</f>
        <v xml:space="preserve">ATM Multicentro La Sirena Las Caobas </v>
      </c>
      <c r="H63" s="96" t="str">
        <f>VLOOKUP(E63,VIP!$A$2:$O16519,7,FALSE)</f>
        <v>Si</v>
      </c>
      <c r="I63" s="96" t="str">
        <f>VLOOKUP(E63,VIP!$A$2:$O8484,8,FALSE)</f>
        <v>Si</v>
      </c>
      <c r="J63" s="96" t="str">
        <f>VLOOKUP(E63,VIP!$A$2:$O8434,8,FALSE)</f>
        <v>Si</v>
      </c>
      <c r="K63" s="96" t="str">
        <f>VLOOKUP(E63,VIP!$A$2:$O12008,6,0)</f>
        <v>SI</v>
      </c>
      <c r="L63" s="98" t="s">
        <v>2254</v>
      </c>
      <c r="M63" s="101" t="s">
        <v>2510</v>
      </c>
      <c r="N63" s="169" t="s">
        <v>2513</v>
      </c>
      <c r="O63" s="96" t="s">
        <v>2478</v>
      </c>
      <c r="P63" s="101"/>
      <c r="Q63" s="131">
        <v>44259.665277777778</v>
      </c>
    </row>
    <row r="64" spans="1:17" ht="18" x14ac:dyDescent="0.25">
      <c r="A64" s="96" t="str">
        <f>VLOOKUP(E64,'LISTADO ATM'!$A$2:$C$900,3,0)</f>
        <v>DISTRITO NACIONAL</v>
      </c>
      <c r="B64" s="113">
        <v>335810909</v>
      </c>
      <c r="C64" s="97">
        <v>44258.991979166669</v>
      </c>
      <c r="D64" s="96" t="s">
        <v>2472</v>
      </c>
      <c r="E64" s="106">
        <v>627</v>
      </c>
      <c r="F64" s="96" t="str">
        <f>VLOOKUP(E64,VIP!$A$2:$O11597,2,0)</f>
        <v>DRBR163</v>
      </c>
      <c r="G64" s="96" t="str">
        <f>VLOOKUP(E64,'LISTADO ATM'!$A$2:$B$899,2,0)</f>
        <v xml:space="preserve">ATM CAASD </v>
      </c>
      <c r="H64" s="96" t="str">
        <f>VLOOKUP(E64,VIP!$A$2:$O16518,7,FALSE)</f>
        <v>Si</v>
      </c>
      <c r="I64" s="96" t="str">
        <f>VLOOKUP(E64,VIP!$A$2:$O8483,8,FALSE)</f>
        <v>Si</v>
      </c>
      <c r="J64" s="96" t="str">
        <f>VLOOKUP(E64,VIP!$A$2:$O8433,8,FALSE)</f>
        <v>Si</v>
      </c>
      <c r="K64" s="96" t="str">
        <f>VLOOKUP(E64,VIP!$A$2:$O12007,6,0)</f>
        <v>NO</v>
      </c>
      <c r="L64" s="98" t="s">
        <v>2462</v>
      </c>
      <c r="M64" s="101" t="s">
        <v>2510</v>
      </c>
      <c r="N64" s="99" t="s">
        <v>2476</v>
      </c>
      <c r="O64" s="96" t="s">
        <v>2477</v>
      </c>
      <c r="P64" s="101"/>
      <c r="Q64" s="131">
        <v>44259.60833333333</v>
      </c>
    </row>
    <row r="65" spans="1:17" ht="18" x14ac:dyDescent="0.25">
      <c r="A65" s="96" t="str">
        <f>VLOOKUP(E65,'LISTADO ATM'!$A$2:$C$900,3,0)</f>
        <v>DISTRITO NACIONAL</v>
      </c>
      <c r="B65" s="113">
        <v>335810910</v>
      </c>
      <c r="C65" s="97">
        <v>44258.9924537037</v>
      </c>
      <c r="D65" s="96" t="s">
        <v>2472</v>
      </c>
      <c r="E65" s="106">
        <v>640</v>
      </c>
      <c r="F65" s="96" t="str">
        <f>VLOOKUP(E65,VIP!$A$2:$O11596,2,0)</f>
        <v>DRBR640</v>
      </c>
      <c r="G65" s="96" t="str">
        <f>VLOOKUP(E65,'LISTADO ATM'!$A$2:$B$899,2,0)</f>
        <v xml:space="preserve">ATM Ministerio Obras Públicas </v>
      </c>
      <c r="H65" s="96" t="str">
        <f>VLOOKUP(E65,VIP!$A$2:$O16517,7,FALSE)</f>
        <v>Si</v>
      </c>
      <c r="I65" s="96" t="str">
        <f>VLOOKUP(E65,VIP!$A$2:$O8482,8,FALSE)</f>
        <v>Si</v>
      </c>
      <c r="J65" s="96" t="str">
        <f>VLOOKUP(E65,VIP!$A$2:$O8432,8,FALSE)</f>
        <v>Si</v>
      </c>
      <c r="K65" s="96" t="str">
        <f>VLOOKUP(E65,VIP!$A$2:$O12006,6,0)</f>
        <v>NO</v>
      </c>
      <c r="L65" s="98" t="s">
        <v>2462</v>
      </c>
      <c r="M65" s="101" t="s">
        <v>2510</v>
      </c>
      <c r="N65" s="99" t="s">
        <v>2476</v>
      </c>
      <c r="O65" s="96" t="s">
        <v>2477</v>
      </c>
      <c r="P65" s="101"/>
      <c r="Q65" s="131">
        <v>44259.595138888886</v>
      </c>
    </row>
    <row r="66" spans="1:17" ht="18" x14ac:dyDescent="0.25">
      <c r="A66" s="96" t="str">
        <f>VLOOKUP(E66,'LISTADO ATM'!$A$2:$C$900,3,0)</f>
        <v>ESTE</v>
      </c>
      <c r="B66" s="113">
        <v>335810913</v>
      </c>
      <c r="C66" s="97">
        <v>44259.000428240739</v>
      </c>
      <c r="D66" s="96" t="s">
        <v>2189</v>
      </c>
      <c r="E66" s="106">
        <v>211</v>
      </c>
      <c r="F66" s="96" t="str">
        <f>VLOOKUP(E66,VIP!$A$2:$O11595,2,0)</f>
        <v>DRBR211</v>
      </c>
      <c r="G66" s="96" t="str">
        <f>VLOOKUP(E66,'LISTADO ATM'!$A$2:$B$899,2,0)</f>
        <v xml:space="preserve">ATM Oficina La Romana I </v>
      </c>
      <c r="H66" s="96" t="str">
        <f>VLOOKUP(E66,VIP!$A$2:$O16516,7,FALSE)</f>
        <v>Si</v>
      </c>
      <c r="I66" s="96" t="str">
        <f>VLOOKUP(E66,VIP!$A$2:$O8481,8,FALSE)</f>
        <v>Si</v>
      </c>
      <c r="J66" s="96" t="str">
        <f>VLOOKUP(E66,VIP!$A$2:$O8431,8,FALSE)</f>
        <v>Si</v>
      </c>
      <c r="K66" s="96" t="str">
        <f>VLOOKUP(E66,VIP!$A$2:$O12005,6,0)</f>
        <v>NO</v>
      </c>
      <c r="L66" s="98" t="s">
        <v>2440</v>
      </c>
      <c r="M66" s="101" t="s">
        <v>2510</v>
      </c>
      <c r="N66" s="169" t="s">
        <v>2513</v>
      </c>
      <c r="O66" s="96" t="s">
        <v>2478</v>
      </c>
      <c r="P66" s="101"/>
      <c r="Q66" s="131">
        <v>44259.53125</v>
      </c>
    </row>
    <row r="67" spans="1:17" ht="18" x14ac:dyDescent="0.25">
      <c r="A67" s="96" t="str">
        <f>VLOOKUP(E67,'LISTADO ATM'!$A$2:$C$900,3,0)</f>
        <v>DISTRITO NACIONAL</v>
      </c>
      <c r="B67" s="113">
        <v>335810914</v>
      </c>
      <c r="C67" s="97">
        <v>44259.001469907409</v>
      </c>
      <c r="D67" s="96" t="s">
        <v>2189</v>
      </c>
      <c r="E67" s="106">
        <v>10</v>
      </c>
      <c r="F67" s="96" t="str">
        <f>VLOOKUP(E67,VIP!$A$2:$O11594,2,0)</f>
        <v>DRBR010</v>
      </c>
      <c r="G67" s="96" t="str">
        <f>VLOOKUP(E67,'LISTADO ATM'!$A$2:$B$899,2,0)</f>
        <v xml:space="preserve">ATM Ministerio Salud Pública </v>
      </c>
      <c r="H67" s="96" t="str">
        <f>VLOOKUP(E67,VIP!$A$2:$O16515,7,FALSE)</f>
        <v>Si</v>
      </c>
      <c r="I67" s="96" t="str">
        <f>VLOOKUP(E67,VIP!$A$2:$O8480,8,FALSE)</f>
        <v>Si</v>
      </c>
      <c r="J67" s="96" t="str">
        <f>VLOOKUP(E67,VIP!$A$2:$O8430,8,FALSE)</f>
        <v>Si</v>
      </c>
      <c r="K67" s="96" t="str">
        <f>VLOOKUP(E67,VIP!$A$2:$O12004,6,0)</f>
        <v>NO</v>
      </c>
      <c r="L67" s="98" t="s">
        <v>2228</v>
      </c>
      <c r="M67" s="101" t="s">
        <v>2510</v>
      </c>
      <c r="N67" s="169" t="s">
        <v>2513</v>
      </c>
      <c r="O67" s="96" t="s">
        <v>2478</v>
      </c>
      <c r="P67" s="101"/>
      <c r="Q67" s="131">
        <v>44259.59097222222</v>
      </c>
    </row>
    <row r="68" spans="1:17" ht="18" x14ac:dyDescent="0.25">
      <c r="A68" s="96" t="str">
        <f>VLOOKUP(E68,'LISTADO ATM'!$A$2:$C$900,3,0)</f>
        <v>DISTRITO NACIONAL</v>
      </c>
      <c r="B68" s="113">
        <v>335810915</v>
      </c>
      <c r="C68" s="97">
        <v>44259.002418981479</v>
      </c>
      <c r="D68" s="96" t="s">
        <v>2189</v>
      </c>
      <c r="E68" s="106">
        <v>240</v>
      </c>
      <c r="F68" s="96" t="str">
        <f>VLOOKUP(E68,VIP!$A$2:$O11593,2,0)</f>
        <v>DRBR24D</v>
      </c>
      <c r="G68" s="96" t="str">
        <f>VLOOKUP(E68,'LISTADO ATM'!$A$2:$B$899,2,0)</f>
        <v xml:space="preserve">ATM Oficina Carrefour I </v>
      </c>
      <c r="H68" s="96" t="str">
        <f>VLOOKUP(E68,VIP!$A$2:$O16514,7,FALSE)</f>
        <v>Si</v>
      </c>
      <c r="I68" s="96" t="str">
        <f>VLOOKUP(E68,VIP!$A$2:$O8479,8,FALSE)</f>
        <v>Si</v>
      </c>
      <c r="J68" s="96" t="str">
        <f>VLOOKUP(E68,VIP!$A$2:$O8429,8,FALSE)</f>
        <v>Si</v>
      </c>
      <c r="K68" s="96" t="str">
        <f>VLOOKUP(E68,VIP!$A$2:$O12003,6,0)</f>
        <v>SI</v>
      </c>
      <c r="L68" s="98" t="s">
        <v>2228</v>
      </c>
      <c r="M68" s="101" t="s">
        <v>2510</v>
      </c>
      <c r="N68" s="169" t="s">
        <v>2513</v>
      </c>
      <c r="O68" s="96" t="s">
        <v>2478</v>
      </c>
      <c r="P68" s="101"/>
      <c r="Q68" s="131">
        <v>44259.581250000003</v>
      </c>
    </row>
    <row r="69" spans="1:17" ht="18" x14ac:dyDescent="0.25">
      <c r="A69" s="96" t="str">
        <f>VLOOKUP(E69,'LISTADO ATM'!$A$2:$C$900,3,0)</f>
        <v>DISTRITO NACIONAL</v>
      </c>
      <c r="B69" s="113">
        <v>335810916</v>
      </c>
      <c r="C69" s="97">
        <v>44259.002858796295</v>
      </c>
      <c r="D69" s="96" t="s">
        <v>2189</v>
      </c>
      <c r="E69" s="106">
        <v>473</v>
      </c>
      <c r="F69" s="96" t="str">
        <f>VLOOKUP(E69,VIP!$A$2:$O11592,2,0)</f>
        <v>DRBR473</v>
      </c>
      <c r="G69" s="96" t="str">
        <f>VLOOKUP(E69,'LISTADO ATM'!$A$2:$B$899,2,0)</f>
        <v xml:space="preserve">ATM Oficina Carrefour II </v>
      </c>
      <c r="H69" s="96" t="str">
        <f>VLOOKUP(E69,VIP!$A$2:$O16513,7,FALSE)</f>
        <v>Si</v>
      </c>
      <c r="I69" s="96" t="str">
        <f>VLOOKUP(E69,VIP!$A$2:$O8478,8,FALSE)</f>
        <v>Si</v>
      </c>
      <c r="J69" s="96" t="str">
        <f>VLOOKUP(E69,VIP!$A$2:$O8428,8,FALSE)</f>
        <v>Si</v>
      </c>
      <c r="K69" s="96" t="str">
        <f>VLOOKUP(E69,VIP!$A$2:$O12002,6,0)</f>
        <v>NO</v>
      </c>
      <c r="L69" s="98" t="s">
        <v>2228</v>
      </c>
      <c r="M69" s="101" t="s">
        <v>2510</v>
      </c>
      <c r="N69" s="169" t="s">
        <v>2513</v>
      </c>
      <c r="O69" s="96" t="s">
        <v>2478</v>
      </c>
      <c r="P69" s="101"/>
      <c r="Q69" s="131">
        <v>44259.586111111108</v>
      </c>
    </row>
    <row r="70" spans="1:17" ht="18" x14ac:dyDescent="0.25">
      <c r="A70" s="96" t="str">
        <f>VLOOKUP(E70,'LISTADO ATM'!$A$2:$C$900,3,0)</f>
        <v>DISTRITO NACIONAL</v>
      </c>
      <c r="B70" s="113">
        <v>335810917</v>
      </c>
      <c r="C70" s="97">
        <v>44259.006701388891</v>
      </c>
      <c r="D70" s="96" t="s">
        <v>2189</v>
      </c>
      <c r="E70" s="106">
        <v>935</v>
      </c>
      <c r="F70" s="96" t="str">
        <f>VLOOKUP(E70,VIP!$A$2:$O11591,2,0)</f>
        <v>DRBR16J</v>
      </c>
      <c r="G70" s="96" t="str">
        <f>VLOOKUP(E70,'LISTADO ATM'!$A$2:$B$899,2,0)</f>
        <v xml:space="preserve">ATM Oficina John F. Kennedy </v>
      </c>
      <c r="H70" s="96" t="str">
        <f>VLOOKUP(E70,VIP!$A$2:$O16512,7,FALSE)</f>
        <v>Si</v>
      </c>
      <c r="I70" s="96" t="str">
        <f>VLOOKUP(E70,VIP!$A$2:$O8477,8,FALSE)</f>
        <v>Si</v>
      </c>
      <c r="J70" s="96" t="str">
        <f>VLOOKUP(E70,VIP!$A$2:$O8427,8,FALSE)</f>
        <v>Si</v>
      </c>
      <c r="K70" s="96" t="str">
        <f>VLOOKUP(E70,VIP!$A$2:$O12001,6,0)</f>
        <v>SI</v>
      </c>
      <c r="L70" s="98" t="s">
        <v>2228</v>
      </c>
      <c r="M70" s="99" t="s">
        <v>2469</v>
      </c>
      <c r="N70" s="99" t="s">
        <v>2476</v>
      </c>
      <c r="O70" s="96" t="s">
        <v>2478</v>
      </c>
      <c r="P70" s="101"/>
      <c r="Q70" s="99" t="s">
        <v>2228</v>
      </c>
    </row>
    <row r="71" spans="1:17" ht="18" x14ac:dyDescent="0.25">
      <c r="A71" s="96" t="str">
        <f>VLOOKUP(E71,'LISTADO ATM'!$A$2:$C$900,3,0)</f>
        <v>DISTRITO NACIONAL</v>
      </c>
      <c r="B71" s="113">
        <v>335810918</v>
      </c>
      <c r="C71" s="97">
        <v>44259.011597222219</v>
      </c>
      <c r="D71" s="96" t="s">
        <v>2189</v>
      </c>
      <c r="E71" s="106">
        <v>35</v>
      </c>
      <c r="F71" s="96" t="str">
        <f>VLOOKUP(E71,VIP!$A$2:$O11590,2,0)</f>
        <v>DRBR035</v>
      </c>
      <c r="G71" s="96" t="str">
        <f>VLOOKUP(E71,'LISTADO ATM'!$A$2:$B$899,2,0)</f>
        <v xml:space="preserve">ATM Dirección General de Aduanas I </v>
      </c>
      <c r="H71" s="96" t="str">
        <f>VLOOKUP(E71,VIP!$A$2:$O16511,7,FALSE)</f>
        <v>Si</v>
      </c>
      <c r="I71" s="96" t="str">
        <f>VLOOKUP(E71,VIP!$A$2:$O8476,8,FALSE)</f>
        <v>Si</v>
      </c>
      <c r="J71" s="96" t="str">
        <f>VLOOKUP(E71,VIP!$A$2:$O8426,8,FALSE)</f>
        <v>Si</v>
      </c>
      <c r="K71" s="96" t="str">
        <f>VLOOKUP(E71,VIP!$A$2:$O12000,6,0)</f>
        <v>NO</v>
      </c>
      <c r="L71" s="98" t="s">
        <v>2228</v>
      </c>
      <c r="M71" s="99" t="s">
        <v>2469</v>
      </c>
      <c r="N71" s="99" t="s">
        <v>2476</v>
      </c>
      <c r="O71" s="96" t="s">
        <v>2478</v>
      </c>
      <c r="P71" s="101"/>
      <c r="Q71" s="99" t="s">
        <v>2228</v>
      </c>
    </row>
    <row r="72" spans="1:17" ht="18" x14ac:dyDescent="0.25">
      <c r="A72" s="96" t="str">
        <f>VLOOKUP(E72,'LISTADO ATM'!$A$2:$C$900,3,0)</f>
        <v>DISTRITO NACIONAL</v>
      </c>
      <c r="B72" s="113">
        <v>335810919</v>
      </c>
      <c r="C72" s="97">
        <v>44259.012372685182</v>
      </c>
      <c r="D72" s="96" t="s">
        <v>2189</v>
      </c>
      <c r="E72" s="106">
        <v>169</v>
      </c>
      <c r="F72" s="96" t="str">
        <f>VLOOKUP(E72,VIP!$A$2:$O11589,2,0)</f>
        <v>DRBR169</v>
      </c>
      <c r="G72" s="96" t="str">
        <f>VLOOKUP(E72,'LISTADO ATM'!$A$2:$B$899,2,0)</f>
        <v xml:space="preserve">ATM Oficina Caonabo </v>
      </c>
      <c r="H72" s="96" t="str">
        <f>VLOOKUP(E72,VIP!$A$2:$O16510,7,FALSE)</f>
        <v>Si</v>
      </c>
      <c r="I72" s="96" t="str">
        <f>VLOOKUP(E72,VIP!$A$2:$O8475,8,FALSE)</f>
        <v>Si</v>
      </c>
      <c r="J72" s="96" t="str">
        <f>VLOOKUP(E72,VIP!$A$2:$O8425,8,FALSE)</f>
        <v>Si</v>
      </c>
      <c r="K72" s="96" t="str">
        <f>VLOOKUP(E72,VIP!$A$2:$O11999,6,0)</f>
        <v>NO</v>
      </c>
      <c r="L72" s="98" t="s">
        <v>2228</v>
      </c>
      <c r="M72" s="101" t="s">
        <v>2510</v>
      </c>
      <c r="N72" s="169" t="s">
        <v>2513</v>
      </c>
      <c r="O72" s="96" t="s">
        <v>2478</v>
      </c>
      <c r="P72" s="101"/>
      <c r="Q72" s="131">
        <v>44259.59375</v>
      </c>
    </row>
    <row r="73" spans="1:17" ht="18" x14ac:dyDescent="0.25">
      <c r="A73" s="96" t="str">
        <f>VLOOKUP(E73,'LISTADO ATM'!$A$2:$C$900,3,0)</f>
        <v>DISTRITO NACIONAL</v>
      </c>
      <c r="B73" s="113">
        <v>335810920</v>
      </c>
      <c r="C73" s="97">
        <v>44259.013252314813</v>
      </c>
      <c r="D73" s="96" t="s">
        <v>2189</v>
      </c>
      <c r="E73" s="106">
        <v>225</v>
      </c>
      <c r="F73" s="96" t="str">
        <f>VLOOKUP(E73,VIP!$A$2:$O11588,2,0)</f>
        <v>DRBR225</v>
      </c>
      <c r="G73" s="96" t="str">
        <f>VLOOKUP(E73,'LISTADO ATM'!$A$2:$B$899,2,0)</f>
        <v xml:space="preserve">ATM S/M Nacional Arroyo Hondo </v>
      </c>
      <c r="H73" s="96" t="str">
        <f>VLOOKUP(E73,VIP!$A$2:$O16509,7,FALSE)</f>
        <v>Si</v>
      </c>
      <c r="I73" s="96" t="str">
        <f>VLOOKUP(E73,VIP!$A$2:$O8474,8,FALSE)</f>
        <v>Si</v>
      </c>
      <c r="J73" s="96" t="str">
        <f>VLOOKUP(E73,VIP!$A$2:$O8424,8,FALSE)</f>
        <v>Si</v>
      </c>
      <c r="K73" s="96" t="str">
        <f>VLOOKUP(E73,VIP!$A$2:$O11998,6,0)</f>
        <v>NO</v>
      </c>
      <c r="L73" s="98" t="s">
        <v>2228</v>
      </c>
      <c r="M73" s="101" t="s">
        <v>2510</v>
      </c>
      <c r="N73" s="169" t="s">
        <v>2513</v>
      </c>
      <c r="O73" s="96" t="s">
        <v>2478</v>
      </c>
      <c r="P73" s="101"/>
      <c r="Q73" s="131">
        <v>44259.59375</v>
      </c>
    </row>
    <row r="74" spans="1:17" ht="18" x14ac:dyDescent="0.25">
      <c r="A74" s="96" t="str">
        <f>VLOOKUP(E74,'LISTADO ATM'!$A$2:$C$900,3,0)</f>
        <v>DISTRITO NACIONAL</v>
      </c>
      <c r="B74" s="113">
        <v>335810921</v>
      </c>
      <c r="C74" s="97">
        <v>44259.014085648145</v>
      </c>
      <c r="D74" s="96" t="s">
        <v>2189</v>
      </c>
      <c r="E74" s="106">
        <v>321</v>
      </c>
      <c r="F74" s="96" t="str">
        <f>VLOOKUP(E74,VIP!$A$2:$O11587,2,0)</f>
        <v>DRBR321</v>
      </c>
      <c r="G74" s="96" t="str">
        <f>VLOOKUP(E74,'LISTADO ATM'!$A$2:$B$899,2,0)</f>
        <v xml:space="preserve">ATM Oficina Jiménez Moya I </v>
      </c>
      <c r="H74" s="96" t="str">
        <f>VLOOKUP(E74,VIP!$A$2:$O16508,7,FALSE)</f>
        <v>Si</v>
      </c>
      <c r="I74" s="96" t="str">
        <f>VLOOKUP(E74,VIP!$A$2:$O8473,8,FALSE)</f>
        <v>Si</v>
      </c>
      <c r="J74" s="96" t="str">
        <f>VLOOKUP(E74,VIP!$A$2:$O8423,8,FALSE)</f>
        <v>Si</v>
      </c>
      <c r="K74" s="96" t="str">
        <f>VLOOKUP(E74,VIP!$A$2:$O11997,6,0)</f>
        <v>NO</v>
      </c>
      <c r="L74" s="98" t="s">
        <v>2228</v>
      </c>
      <c r="M74" s="101" t="s">
        <v>2510</v>
      </c>
      <c r="N74" s="169" t="s">
        <v>2513</v>
      </c>
      <c r="O74" s="96" t="s">
        <v>2478</v>
      </c>
      <c r="P74" s="101"/>
      <c r="Q74" s="131">
        <v>44259.59375</v>
      </c>
    </row>
    <row r="75" spans="1:17" ht="18" x14ac:dyDescent="0.25">
      <c r="A75" s="96" t="str">
        <f>VLOOKUP(E75,'LISTADO ATM'!$A$2:$C$900,3,0)</f>
        <v>NORTE</v>
      </c>
      <c r="B75" s="113">
        <v>335810922</v>
      </c>
      <c r="C75" s="97">
        <v>44259.01457175926</v>
      </c>
      <c r="D75" s="96" t="s">
        <v>2189</v>
      </c>
      <c r="E75" s="106">
        <v>496</v>
      </c>
      <c r="F75" s="96" t="str">
        <f>VLOOKUP(E75,VIP!$A$2:$O11586,2,0)</f>
        <v>DRBR496</v>
      </c>
      <c r="G75" s="96" t="str">
        <f>VLOOKUP(E75,'LISTADO ATM'!$A$2:$B$899,2,0)</f>
        <v xml:space="preserve">ATM Multicentro La Sirena Bonao </v>
      </c>
      <c r="H75" s="96" t="str">
        <f>VLOOKUP(E75,VIP!$A$2:$O16507,7,FALSE)</f>
        <v>Si</v>
      </c>
      <c r="I75" s="96" t="str">
        <f>VLOOKUP(E75,VIP!$A$2:$O8472,8,FALSE)</f>
        <v>Si</v>
      </c>
      <c r="J75" s="96" t="str">
        <f>VLOOKUP(E75,VIP!$A$2:$O8422,8,FALSE)</f>
        <v>Si</v>
      </c>
      <c r="K75" s="96" t="str">
        <f>VLOOKUP(E75,VIP!$A$2:$O11996,6,0)</f>
        <v>NO</v>
      </c>
      <c r="L75" s="98" t="s">
        <v>2228</v>
      </c>
      <c r="M75" s="101" t="s">
        <v>2510</v>
      </c>
      <c r="N75" s="99" t="s">
        <v>2476</v>
      </c>
      <c r="O75" s="96" t="s">
        <v>2478</v>
      </c>
      <c r="P75" s="101"/>
      <c r="Q75" s="131">
        <v>44259.589583333334</v>
      </c>
    </row>
    <row r="76" spans="1:17" ht="18" x14ac:dyDescent="0.25">
      <c r="A76" s="96" t="str">
        <f>VLOOKUP(E76,'LISTADO ATM'!$A$2:$C$900,3,0)</f>
        <v>DISTRITO NACIONAL</v>
      </c>
      <c r="B76" s="113">
        <v>335810923</v>
      </c>
      <c r="C76" s="97">
        <v>44259.015208333331</v>
      </c>
      <c r="D76" s="96" t="s">
        <v>2189</v>
      </c>
      <c r="E76" s="106">
        <v>517</v>
      </c>
      <c r="F76" s="96" t="str">
        <f>VLOOKUP(E76,VIP!$A$2:$O11585,2,0)</f>
        <v>DRBR517</v>
      </c>
      <c r="G76" s="96" t="str">
        <f>VLOOKUP(E76,'LISTADO ATM'!$A$2:$B$899,2,0)</f>
        <v xml:space="preserve">ATM Autobanco Oficina Sans Soucí </v>
      </c>
      <c r="H76" s="96" t="str">
        <f>VLOOKUP(E76,VIP!$A$2:$O16506,7,FALSE)</f>
        <v>Si</v>
      </c>
      <c r="I76" s="96" t="str">
        <f>VLOOKUP(E76,VIP!$A$2:$O8471,8,FALSE)</f>
        <v>Si</v>
      </c>
      <c r="J76" s="96" t="str">
        <f>VLOOKUP(E76,VIP!$A$2:$O8421,8,FALSE)</f>
        <v>Si</v>
      </c>
      <c r="K76" s="96" t="str">
        <f>VLOOKUP(E76,VIP!$A$2:$O11995,6,0)</f>
        <v>SI</v>
      </c>
      <c r="L76" s="98" t="s">
        <v>2228</v>
      </c>
      <c r="M76" s="99" t="s">
        <v>2469</v>
      </c>
      <c r="N76" s="99" t="s">
        <v>2476</v>
      </c>
      <c r="O76" s="96" t="s">
        <v>2478</v>
      </c>
      <c r="P76" s="101"/>
      <c r="Q76" s="99" t="s">
        <v>2228</v>
      </c>
    </row>
    <row r="77" spans="1:17" ht="18" x14ac:dyDescent="0.25">
      <c r="A77" s="96" t="str">
        <f>VLOOKUP(E77,'LISTADO ATM'!$A$2:$C$900,3,0)</f>
        <v>DISTRITO NACIONAL</v>
      </c>
      <c r="B77" s="113">
        <v>335810924</v>
      </c>
      <c r="C77" s="97">
        <v>44259.0158912037</v>
      </c>
      <c r="D77" s="96" t="s">
        <v>2189</v>
      </c>
      <c r="E77" s="106">
        <v>87</v>
      </c>
      <c r="F77" s="96" t="str">
        <f>VLOOKUP(E77,VIP!$A$2:$O11584,2,0)</f>
        <v>DRBR087</v>
      </c>
      <c r="G77" s="96" t="str">
        <f>VLOOKUP(E77,'LISTADO ATM'!$A$2:$B$899,2,0)</f>
        <v xml:space="preserve">ATM Autoservicio Sarasota </v>
      </c>
      <c r="H77" s="96" t="str">
        <f>VLOOKUP(E77,VIP!$A$2:$O16505,7,FALSE)</f>
        <v>Si</v>
      </c>
      <c r="I77" s="96" t="str">
        <f>VLOOKUP(E77,VIP!$A$2:$O8470,8,FALSE)</f>
        <v>Si</v>
      </c>
      <c r="J77" s="96" t="str">
        <f>VLOOKUP(E77,VIP!$A$2:$O8420,8,FALSE)</f>
        <v>Si</v>
      </c>
      <c r="K77" s="96" t="str">
        <f>VLOOKUP(E77,VIP!$A$2:$O11994,6,0)</f>
        <v>NO</v>
      </c>
      <c r="L77" s="98" t="s">
        <v>2228</v>
      </c>
      <c r="M77" s="99" t="s">
        <v>2469</v>
      </c>
      <c r="N77" s="99" t="s">
        <v>2476</v>
      </c>
      <c r="O77" s="96" t="s">
        <v>2478</v>
      </c>
      <c r="P77" s="101"/>
      <c r="Q77" s="99" t="s">
        <v>2228</v>
      </c>
    </row>
    <row r="78" spans="1:17" ht="18" x14ac:dyDescent="0.25">
      <c r="A78" s="96" t="str">
        <f>VLOOKUP(E78,'LISTADO ATM'!$A$2:$C$900,3,0)</f>
        <v>DISTRITO NACIONAL</v>
      </c>
      <c r="B78" s="113">
        <v>335810925</v>
      </c>
      <c r="C78" s="97">
        <v>44259.016446759262</v>
      </c>
      <c r="D78" s="96" t="s">
        <v>2189</v>
      </c>
      <c r="E78" s="106">
        <v>623</v>
      </c>
      <c r="F78" s="96" t="str">
        <f>VLOOKUP(E78,VIP!$A$2:$O11583,2,0)</f>
        <v>DRBR623</v>
      </c>
      <c r="G78" s="96" t="str">
        <f>VLOOKUP(E78,'LISTADO ATM'!$A$2:$B$899,2,0)</f>
        <v xml:space="preserve">ATM Operaciones Especiales (Manoguayabo) </v>
      </c>
      <c r="H78" s="96" t="str">
        <f>VLOOKUP(E78,VIP!$A$2:$O16504,7,FALSE)</f>
        <v>Si</v>
      </c>
      <c r="I78" s="96" t="str">
        <f>VLOOKUP(E78,VIP!$A$2:$O8469,8,FALSE)</f>
        <v>Si</v>
      </c>
      <c r="J78" s="96" t="str">
        <f>VLOOKUP(E78,VIP!$A$2:$O8419,8,FALSE)</f>
        <v>Si</v>
      </c>
      <c r="K78" s="96" t="str">
        <f>VLOOKUP(E78,VIP!$A$2:$O11993,6,0)</f>
        <v>No</v>
      </c>
      <c r="L78" s="98" t="s">
        <v>2228</v>
      </c>
      <c r="M78" s="99" t="s">
        <v>2469</v>
      </c>
      <c r="N78" s="99" t="s">
        <v>2476</v>
      </c>
      <c r="O78" s="96" t="s">
        <v>2478</v>
      </c>
      <c r="P78" s="101"/>
      <c r="Q78" s="99" t="s">
        <v>2228</v>
      </c>
    </row>
    <row r="79" spans="1:17" ht="18" x14ac:dyDescent="0.25">
      <c r="A79" s="96" t="str">
        <f>VLOOKUP(E79,'LISTADO ATM'!$A$2:$C$900,3,0)</f>
        <v>DISTRITO NACIONAL</v>
      </c>
      <c r="B79" s="113">
        <v>335810926</v>
      </c>
      <c r="C79" s="97">
        <v>44259.019004629627</v>
      </c>
      <c r="D79" s="96" t="s">
        <v>2472</v>
      </c>
      <c r="E79" s="106">
        <v>698</v>
      </c>
      <c r="F79" s="96" t="str">
        <f>VLOOKUP(E79,VIP!$A$2:$O11587,2,0)</f>
        <v>DRBR698</v>
      </c>
      <c r="G79" s="96" t="str">
        <f>VLOOKUP(E79,'LISTADO ATM'!$A$2:$B$899,2,0)</f>
        <v>ATM Parador Bellamar</v>
      </c>
      <c r="H79" s="96" t="str">
        <f>VLOOKUP(E79,VIP!$A$2:$O16508,7,FALSE)</f>
        <v>Si</v>
      </c>
      <c r="I79" s="96" t="str">
        <f>VLOOKUP(E79,VIP!$A$2:$O8473,8,FALSE)</f>
        <v>Si</v>
      </c>
      <c r="J79" s="96" t="str">
        <f>VLOOKUP(E79,VIP!$A$2:$O8423,8,FALSE)</f>
        <v>Si</v>
      </c>
      <c r="K79" s="96" t="str">
        <f>VLOOKUP(E79,VIP!$A$2:$O11997,6,0)</f>
        <v>NO</v>
      </c>
      <c r="L79" s="98" t="s">
        <v>2430</v>
      </c>
      <c r="M79" s="101" t="s">
        <v>2510</v>
      </c>
      <c r="N79" s="99" t="s">
        <v>2476</v>
      </c>
      <c r="O79" s="96" t="s">
        <v>2477</v>
      </c>
      <c r="P79" s="101"/>
      <c r="Q79" s="131">
        <v>44259.602083333331</v>
      </c>
    </row>
    <row r="80" spans="1:17" ht="18" x14ac:dyDescent="0.25">
      <c r="A80" s="96" t="str">
        <f>VLOOKUP(E80,'LISTADO ATM'!$A$2:$C$900,3,0)</f>
        <v>DISTRITO NACIONAL</v>
      </c>
      <c r="B80" s="113">
        <v>335810927</v>
      </c>
      <c r="C80" s="97">
        <v>44259.023530092592</v>
      </c>
      <c r="D80" s="96" t="s">
        <v>2472</v>
      </c>
      <c r="E80" s="106">
        <v>355</v>
      </c>
      <c r="F80" s="96" t="str">
        <f>VLOOKUP(E80,VIP!$A$2:$O11586,2,0)</f>
        <v>DRBR355</v>
      </c>
      <c r="G80" s="96" t="str">
        <f>VLOOKUP(E80,'LISTADO ATM'!$A$2:$B$899,2,0)</f>
        <v xml:space="preserve">ATM UNP Metro II </v>
      </c>
      <c r="H80" s="96" t="str">
        <f>VLOOKUP(E80,VIP!$A$2:$O16507,7,FALSE)</f>
        <v>Si</v>
      </c>
      <c r="I80" s="96" t="str">
        <f>VLOOKUP(E80,VIP!$A$2:$O8472,8,FALSE)</f>
        <v>Si</v>
      </c>
      <c r="J80" s="96" t="str">
        <f>VLOOKUP(E80,VIP!$A$2:$O8422,8,FALSE)</f>
        <v>Si</v>
      </c>
      <c r="K80" s="96" t="str">
        <f>VLOOKUP(E80,VIP!$A$2:$O11996,6,0)</f>
        <v>SI</v>
      </c>
      <c r="L80" s="98" t="s">
        <v>2430</v>
      </c>
      <c r="M80" s="101" t="s">
        <v>2510</v>
      </c>
      <c r="N80" s="99" t="s">
        <v>2476</v>
      </c>
      <c r="O80" s="96" t="s">
        <v>2477</v>
      </c>
      <c r="P80" s="101"/>
      <c r="Q80" s="131">
        <v>44259.613194444442</v>
      </c>
    </row>
    <row r="81" spans="1:17" ht="18" x14ac:dyDescent="0.25">
      <c r="A81" s="96" t="str">
        <f>VLOOKUP(E81,'LISTADO ATM'!$A$2:$C$900,3,0)</f>
        <v>NORTE</v>
      </c>
      <c r="B81" s="113">
        <v>335810928</v>
      </c>
      <c r="C81" s="97">
        <v>44259.066678240742</v>
      </c>
      <c r="D81" s="96" t="s">
        <v>2190</v>
      </c>
      <c r="E81" s="106">
        <v>854</v>
      </c>
      <c r="F81" s="96" t="str">
        <f>VLOOKUP(E81,VIP!$A$2:$O11585,2,0)</f>
        <v>DRBR854</v>
      </c>
      <c r="G81" s="96" t="str">
        <f>VLOOKUP(E81,'LISTADO ATM'!$A$2:$B$899,2,0)</f>
        <v xml:space="preserve">ATM Centro Comercial Blanco Batista </v>
      </c>
      <c r="H81" s="96" t="str">
        <f>VLOOKUP(E81,VIP!$A$2:$O16506,7,FALSE)</f>
        <v>Si</v>
      </c>
      <c r="I81" s="96" t="str">
        <f>VLOOKUP(E81,VIP!$A$2:$O8471,8,FALSE)</f>
        <v>Si</v>
      </c>
      <c r="J81" s="96" t="str">
        <f>VLOOKUP(E81,VIP!$A$2:$O8421,8,FALSE)</f>
        <v>Si</v>
      </c>
      <c r="K81" s="96" t="str">
        <f>VLOOKUP(E81,VIP!$A$2:$O11995,6,0)</f>
        <v>NO</v>
      </c>
      <c r="L81" s="98" t="s">
        <v>2228</v>
      </c>
      <c r="M81" s="101" t="s">
        <v>2510</v>
      </c>
      <c r="N81" s="169" t="s">
        <v>2513</v>
      </c>
      <c r="O81" s="96" t="s">
        <v>2497</v>
      </c>
      <c r="P81" s="101"/>
      <c r="Q81" s="131">
        <v>44259.411111111112</v>
      </c>
    </row>
    <row r="82" spans="1:17" ht="18" x14ac:dyDescent="0.25">
      <c r="A82" s="96" t="str">
        <f>VLOOKUP(E82,'LISTADO ATM'!$A$2:$C$900,3,0)</f>
        <v>NORTE</v>
      </c>
      <c r="B82" s="113">
        <v>335810929</v>
      </c>
      <c r="C82" s="97">
        <v>44259.079583333332</v>
      </c>
      <c r="D82" s="96" t="s">
        <v>2190</v>
      </c>
      <c r="E82" s="106">
        <v>63</v>
      </c>
      <c r="F82" s="96" t="str">
        <f>VLOOKUP(E82,VIP!$A$2:$O11588,2,0)</f>
        <v>DRBR063</v>
      </c>
      <c r="G82" s="96" t="str">
        <f>VLOOKUP(E82,'LISTADO ATM'!$A$2:$B$899,2,0)</f>
        <v xml:space="preserve">ATM Oficina Villa Vásquez (Montecristi) </v>
      </c>
      <c r="H82" s="96" t="str">
        <f>VLOOKUP(E82,VIP!$A$2:$O16509,7,FALSE)</f>
        <v>Si</v>
      </c>
      <c r="I82" s="96" t="str">
        <f>VLOOKUP(E82,VIP!$A$2:$O8474,8,FALSE)</f>
        <v>Si</v>
      </c>
      <c r="J82" s="96" t="str">
        <f>VLOOKUP(E82,VIP!$A$2:$O8424,8,FALSE)</f>
        <v>Si</v>
      </c>
      <c r="K82" s="96" t="str">
        <f>VLOOKUP(E82,VIP!$A$2:$O11998,6,0)</f>
        <v>NO</v>
      </c>
      <c r="L82" s="98" t="s">
        <v>2228</v>
      </c>
      <c r="M82" s="101" t="s">
        <v>2510</v>
      </c>
      <c r="N82" s="169" t="s">
        <v>2513</v>
      </c>
      <c r="O82" s="96" t="s">
        <v>2497</v>
      </c>
      <c r="P82" s="101"/>
      <c r="Q82" s="131">
        <v>44259.42291666667</v>
      </c>
    </row>
    <row r="83" spans="1:17" ht="18" x14ac:dyDescent="0.25">
      <c r="A83" s="96" t="str">
        <f>VLOOKUP(E83,'LISTADO ATM'!$A$2:$C$900,3,0)</f>
        <v>DISTRITO NACIONAL</v>
      </c>
      <c r="B83" s="113">
        <v>335810940</v>
      </c>
      <c r="C83" s="97">
        <v>44259.266759259262</v>
      </c>
      <c r="D83" s="96" t="s">
        <v>2189</v>
      </c>
      <c r="E83" s="106">
        <v>39</v>
      </c>
      <c r="F83" s="96" t="str">
        <f>VLOOKUP(E83,VIP!$A$2:$O11587,2,0)</f>
        <v>DRBR039</v>
      </c>
      <c r="G83" s="96" t="str">
        <f>VLOOKUP(E83,'LISTADO ATM'!$A$2:$B$899,2,0)</f>
        <v xml:space="preserve">ATM Oficina Ovando </v>
      </c>
      <c r="H83" s="96" t="str">
        <f>VLOOKUP(E83,VIP!$A$2:$O16508,7,FALSE)</f>
        <v>Si</v>
      </c>
      <c r="I83" s="96" t="str">
        <f>VLOOKUP(E83,VIP!$A$2:$O8473,8,FALSE)</f>
        <v>No</v>
      </c>
      <c r="J83" s="96" t="str">
        <f>VLOOKUP(E83,VIP!$A$2:$O8423,8,FALSE)</f>
        <v>No</v>
      </c>
      <c r="K83" s="96" t="str">
        <f>VLOOKUP(E83,VIP!$A$2:$O11997,6,0)</f>
        <v>NO</v>
      </c>
      <c r="L83" s="98" t="s">
        <v>2254</v>
      </c>
      <c r="M83" s="101" t="s">
        <v>2510</v>
      </c>
      <c r="N83" s="169" t="s">
        <v>2513</v>
      </c>
      <c r="O83" s="96" t="s">
        <v>2478</v>
      </c>
      <c r="P83" s="101"/>
      <c r="Q83" s="131">
        <v>44259.598611111112</v>
      </c>
    </row>
    <row r="84" spans="1:17" ht="18" x14ac:dyDescent="0.25">
      <c r="A84" s="96" t="str">
        <f>VLOOKUP(E84,'LISTADO ATM'!$A$2:$C$900,3,0)</f>
        <v>DISTRITO NACIONAL</v>
      </c>
      <c r="B84" s="113">
        <v>335810942</v>
      </c>
      <c r="C84" s="97">
        <v>44259.298148148147</v>
      </c>
      <c r="D84" s="96" t="s">
        <v>2472</v>
      </c>
      <c r="E84" s="106">
        <v>560</v>
      </c>
      <c r="F84" s="96" t="str">
        <f>VLOOKUP(E84,VIP!$A$2:$O11586,2,0)</f>
        <v>DRBR229</v>
      </c>
      <c r="G84" s="96" t="str">
        <f>VLOOKUP(E84,'LISTADO ATM'!$A$2:$B$899,2,0)</f>
        <v xml:space="preserve">ATM Junta Central Electoral </v>
      </c>
      <c r="H84" s="96" t="str">
        <f>VLOOKUP(E84,VIP!$A$2:$O16507,7,FALSE)</f>
        <v>Si</v>
      </c>
      <c r="I84" s="96" t="str">
        <f>VLOOKUP(E84,VIP!$A$2:$O8472,8,FALSE)</f>
        <v>Si</v>
      </c>
      <c r="J84" s="96" t="str">
        <f>VLOOKUP(E84,VIP!$A$2:$O8422,8,FALSE)</f>
        <v>Si</v>
      </c>
      <c r="K84" s="96" t="str">
        <f>VLOOKUP(E84,VIP!$A$2:$O11996,6,0)</f>
        <v>SI</v>
      </c>
      <c r="L84" s="98" t="s">
        <v>2430</v>
      </c>
      <c r="M84" s="101" t="s">
        <v>2510</v>
      </c>
      <c r="N84" s="169" t="s">
        <v>2513</v>
      </c>
      <c r="O84" s="96" t="s">
        <v>2477</v>
      </c>
      <c r="P84" s="101"/>
      <c r="Q84" s="131">
        <v>44259.613194444442</v>
      </c>
    </row>
    <row r="85" spans="1:17" ht="18" x14ac:dyDescent="0.25">
      <c r="A85" s="96" t="str">
        <f>VLOOKUP(E85,'LISTADO ATM'!$A$2:$C$900,3,0)</f>
        <v>SUR</v>
      </c>
      <c r="B85" s="113">
        <v>335811089</v>
      </c>
      <c r="C85" s="97">
        <v>44259.373773148145</v>
      </c>
      <c r="D85" s="96" t="s">
        <v>2189</v>
      </c>
      <c r="E85" s="106">
        <v>89</v>
      </c>
      <c r="F85" s="96" t="str">
        <f>VLOOKUP(E85,VIP!$A$2:$O11598,2,0)</f>
        <v>DRBR089</v>
      </c>
      <c r="G85" s="96" t="str">
        <f>VLOOKUP(E85,'LISTADO ATM'!$A$2:$B$899,2,0)</f>
        <v xml:space="preserve">ATM UNP El Cercado (San Juan) </v>
      </c>
      <c r="H85" s="96" t="str">
        <f>VLOOKUP(E85,VIP!$A$2:$O16519,7,FALSE)</f>
        <v>Si</v>
      </c>
      <c r="I85" s="96" t="str">
        <f>VLOOKUP(E85,VIP!$A$2:$O8484,8,FALSE)</f>
        <v>Si</v>
      </c>
      <c r="J85" s="96" t="str">
        <f>VLOOKUP(E85,VIP!$A$2:$O8434,8,FALSE)</f>
        <v>Si</v>
      </c>
      <c r="K85" s="96" t="str">
        <f>VLOOKUP(E85,VIP!$A$2:$O12008,6,0)</f>
        <v>NO</v>
      </c>
      <c r="L85" s="98" t="s">
        <v>2254</v>
      </c>
      <c r="M85" s="101" t="s">
        <v>2510</v>
      </c>
      <c r="N85" s="169" t="s">
        <v>2513</v>
      </c>
      <c r="O85" s="96" t="s">
        <v>2478</v>
      </c>
      <c r="P85" s="101"/>
      <c r="Q85" s="131">
        <v>44259.601388888892</v>
      </c>
    </row>
    <row r="86" spans="1:17" ht="18" x14ac:dyDescent="0.25">
      <c r="A86" s="96" t="str">
        <f>VLOOKUP(E86,'LISTADO ATM'!$A$2:$C$900,3,0)</f>
        <v>NORTE</v>
      </c>
      <c r="B86" s="113">
        <v>335811132</v>
      </c>
      <c r="C86" s="97">
        <v>44259.384722222225</v>
      </c>
      <c r="D86" s="96" t="s">
        <v>2190</v>
      </c>
      <c r="E86" s="106">
        <v>253</v>
      </c>
      <c r="F86" s="96" t="str">
        <f>VLOOKUP(E86,VIP!$A$2:$O11597,2,0)</f>
        <v>DRBR253</v>
      </c>
      <c r="G86" s="96" t="str">
        <f>VLOOKUP(E86,'LISTADO ATM'!$A$2:$B$899,2,0)</f>
        <v xml:space="preserve">ATM Centro Cuesta Nacional (Santiago) </v>
      </c>
      <c r="H86" s="96" t="str">
        <f>VLOOKUP(E86,VIP!$A$2:$O16518,7,FALSE)</f>
        <v>Si</v>
      </c>
      <c r="I86" s="96" t="str">
        <f>VLOOKUP(E86,VIP!$A$2:$O8483,8,FALSE)</f>
        <v>Si</v>
      </c>
      <c r="J86" s="96" t="str">
        <f>VLOOKUP(E86,VIP!$A$2:$O8433,8,FALSE)</f>
        <v>Si</v>
      </c>
      <c r="K86" s="96" t="str">
        <f>VLOOKUP(E86,VIP!$A$2:$O12007,6,0)</f>
        <v>NO</v>
      </c>
      <c r="L86" s="98" t="s">
        <v>2254</v>
      </c>
      <c r="M86" s="101" t="s">
        <v>2510</v>
      </c>
      <c r="N86" s="169" t="s">
        <v>2513</v>
      </c>
      <c r="O86" s="96" t="s">
        <v>2508</v>
      </c>
      <c r="P86" s="101"/>
      <c r="Q86" s="131">
        <v>44259.595138888886</v>
      </c>
    </row>
    <row r="87" spans="1:17" ht="18" x14ac:dyDescent="0.25">
      <c r="A87" s="96" t="str">
        <f>VLOOKUP(E87,'LISTADO ATM'!$A$2:$C$900,3,0)</f>
        <v>NORTE</v>
      </c>
      <c r="B87" s="113">
        <v>335811133</v>
      </c>
      <c r="C87" s="97">
        <v>44259.384884259256</v>
      </c>
      <c r="D87" s="96" t="s">
        <v>2487</v>
      </c>
      <c r="E87" s="106">
        <v>500</v>
      </c>
      <c r="F87" s="96" t="str">
        <f>VLOOKUP(E87,VIP!$A$2:$O11605,2,0)</f>
        <v>DRBR500</v>
      </c>
      <c r="G87" s="96" t="str">
        <f>VLOOKUP(E87,'LISTADO ATM'!$A$2:$B$899,2,0)</f>
        <v xml:space="preserve">ATM UNP Cutupú </v>
      </c>
      <c r="H87" s="96" t="str">
        <f>VLOOKUP(E87,VIP!$A$2:$O16526,7,FALSE)</f>
        <v>Si</v>
      </c>
      <c r="I87" s="96" t="str">
        <f>VLOOKUP(E87,VIP!$A$2:$O8491,8,FALSE)</f>
        <v>Si</v>
      </c>
      <c r="J87" s="96" t="str">
        <f>VLOOKUP(E87,VIP!$A$2:$O8441,8,FALSE)</f>
        <v>Si</v>
      </c>
      <c r="K87" s="96" t="str">
        <f>VLOOKUP(E87,VIP!$A$2:$O12015,6,0)</f>
        <v>NO</v>
      </c>
      <c r="L87" s="98" t="s">
        <v>2481</v>
      </c>
      <c r="M87" s="101" t="s">
        <v>2510</v>
      </c>
      <c r="N87" s="169" t="s">
        <v>2513</v>
      </c>
      <c r="O87" s="96" t="s">
        <v>2516</v>
      </c>
      <c r="P87" s="101" t="s">
        <v>2517</v>
      </c>
      <c r="Q87" s="131">
        <v>44259.443055555559</v>
      </c>
    </row>
    <row r="88" spans="1:17" ht="18" x14ac:dyDescent="0.25">
      <c r="A88" s="96" t="str">
        <f>VLOOKUP(E88,'LISTADO ATM'!$A$2:$C$900,3,0)</f>
        <v>DISTRITO NACIONAL</v>
      </c>
      <c r="B88" s="113">
        <v>335811147</v>
      </c>
      <c r="C88" s="97">
        <v>44259.387499999997</v>
      </c>
      <c r="D88" s="96" t="s">
        <v>2487</v>
      </c>
      <c r="E88" s="106">
        <v>194</v>
      </c>
      <c r="F88" s="96" t="str">
        <f>VLOOKUP(E88,VIP!$A$2:$O11596,2,0)</f>
        <v>DRBR194</v>
      </c>
      <c r="G88" s="96" t="str">
        <f>VLOOKUP(E88,'LISTADO ATM'!$A$2:$B$899,2,0)</f>
        <v xml:space="preserve">ATM UNP Pantoja </v>
      </c>
      <c r="H88" s="96" t="str">
        <f>VLOOKUP(E88,VIP!$A$2:$O16517,7,FALSE)</f>
        <v>Si</v>
      </c>
      <c r="I88" s="96" t="str">
        <f>VLOOKUP(E88,VIP!$A$2:$O8482,8,FALSE)</f>
        <v>No</v>
      </c>
      <c r="J88" s="96" t="str">
        <f>VLOOKUP(E88,VIP!$A$2:$O8432,8,FALSE)</f>
        <v>No</v>
      </c>
      <c r="K88" s="96" t="str">
        <f>VLOOKUP(E88,VIP!$A$2:$O12006,6,0)</f>
        <v>NO</v>
      </c>
      <c r="L88" s="98" t="s">
        <v>2462</v>
      </c>
      <c r="M88" s="101" t="s">
        <v>2510</v>
      </c>
      <c r="N88" s="99" t="s">
        <v>2476</v>
      </c>
      <c r="O88" s="96" t="s">
        <v>2490</v>
      </c>
      <c r="P88" s="101"/>
      <c r="Q88" s="131">
        <v>44259.597222222219</v>
      </c>
    </row>
    <row r="89" spans="1:17" ht="18" x14ac:dyDescent="0.25">
      <c r="A89" s="96" t="str">
        <f>VLOOKUP(E89,'LISTADO ATM'!$A$2:$C$900,3,0)</f>
        <v>DISTRITO NACIONAL</v>
      </c>
      <c r="B89" s="113">
        <v>335811154</v>
      </c>
      <c r="C89" s="97">
        <v>44259.389710648145</v>
      </c>
      <c r="D89" s="96" t="s">
        <v>2487</v>
      </c>
      <c r="E89" s="106">
        <v>735</v>
      </c>
      <c r="F89" s="96" t="str">
        <f>VLOOKUP(E89,VIP!$A$2:$O11595,2,0)</f>
        <v>DRBR179</v>
      </c>
      <c r="G89" s="96" t="str">
        <f>VLOOKUP(E89,'LISTADO ATM'!$A$2:$B$899,2,0)</f>
        <v xml:space="preserve">ATM Oficina Independencia II  </v>
      </c>
      <c r="H89" s="96" t="str">
        <f>VLOOKUP(E89,VIP!$A$2:$O16516,7,FALSE)</f>
        <v>Si</v>
      </c>
      <c r="I89" s="96" t="str">
        <f>VLOOKUP(E89,VIP!$A$2:$O8481,8,FALSE)</f>
        <v>Si</v>
      </c>
      <c r="J89" s="96" t="str">
        <f>VLOOKUP(E89,VIP!$A$2:$O8431,8,FALSE)</f>
        <v>Si</v>
      </c>
      <c r="K89" s="96" t="str">
        <f>VLOOKUP(E89,VIP!$A$2:$O12005,6,0)</f>
        <v>NO</v>
      </c>
      <c r="L89" s="98" t="s">
        <v>2462</v>
      </c>
      <c r="M89" s="101" t="s">
        <v>2510</v>
      </c>
      <c r="N89" s="99" t="s">
        <v>2476</v>
      </c>
      <c r="O89" s="96" t="s">
        <v>2490</v>
      </c>
      <c r="P89" s="101"/>
      <c r="Q89" s="131">
        <v>44259.6875</v>
      </c>
    </row>
    <row r="90" spans="1:17" ht="18" x14ac:dyDescent="0.25">
      <c r="A90" s="96" t="str">
        <f>VLOOKUP(E90,'LISTADO ATM'!$A$2:$C$900,3,0)</f>
        <v>DISTRITO NACIONAL</v>
      </c>
      <c r="B90" s="113">
        <v>335811162</v>
      </c>
      <c r="C90" s="97">
        <v>44259.391284722224</v>
      </c>
      <c r="D90" s="96" t="s">
        <v>2472</v>
      </c>
      <c r="E90" s="106">
        <v>272</v>
      </c>
      <c r="F90" s="96" t="str">
        <f>VLOOKUP(E90,VIP!$A$2:$O11594,2,0)</f>
        <v>DRBR272</v>
      </c>
      <c r="G90" s="96" t="str">
        <f>VLOOKUP(E90,'LISTADO ATM'!$A$2:$B$899,2,0)</f>
        <v xml:space="preserve">ATM Cámara de Diputados </v>
      </c>
      <c r="H90" s="96" t="str">
        <f>VLOOKUP(E90,VIP!$A$2:$O16515,7,FALSE)</f>
        <v>Si</v>
      </c>
      <c r="I90" s="96" t="str">
        <f>VLOOKUP(E90,VIP!$A$2:$O8480,8,FALSE)</f>
        <v>Si</v>
      </c>
      <c r="J90" s="96" t="str">
        <f>VLOOKUP(E90,VIP!$A$2:$O8430,8,FALSE)</f>
        <v>Si</v>
      </c>
      <c r="K90" s="96" t="str">
        <f>VLOOKUP(E90,VIP!$A$2:$O12004,6,0)</f>
        <v>NO</v>
      </c>
      <c r="L90" s="98" t="s">
        <v>2462</v>
      </c>
      <c r="M90" s="101" t="s">
        <v>2510</v>
      </c>
      <c r="N90" s="99" t="s">
        <v>2476</v>
      </c>
      <c r="O90" s="96" t="s">
        <v>2477</v>
      </c>
      <c r="P90" s="101"/>
      <c r="Q90" s="131">
        <v>44259.60833333333</v>
      </c>
    </row>
    <row r="91" spans="1:17" ht="18" x14ac:dyDescent="0.25">
      <c r="A91" s="96" t="str">
        <f>VLOOKUP(E91,'LISTADO ATM'!$A$2:$C$900,3,0)</f>
        <v>DISTRITO NACIONAL</v>
      </c>
      <c r="B91" s="113">
        <v>335811183</v>
      </c>
      <c r="C91" s="97">
        <v>44259.397997685184</v>
      </c>
      <c r="D91" s="96" t="s">
        <v>2472</v>
      </c>
      <c r="E91" s="106">
        <v>243</v>
      </c>
      <c r="F91" s="96" t="str">
        <f>VLOOKUP(E91,VIP!$A$2:$O11593,2,0)</f>
        <v>DRBR243</v>
      </c>
      <c r="G91" s="96" t="str">
        <f>VLOOKUP(E91,'LISTADO ATM'!$A$2:$B$899,2,0)</f>
        <v xml:space="preserve">ATM Autoservicio Plaza Central  </v>
      </c>
      <c r="H91" s="96" t="str">
        <f>VLOOKUP(E91,VIP!$A$2:$O16514,7,FALSE)</f>
        <v>Si</v>
      </c>
      <c r="I91" s="96" t="str">
        <f>VLOOKUP(E91,VIP!$A$2:$O8479,8,FALSE)</f>
        <v>Si</v>
      </c>
      <c r="J91" s="96" t="str">
        <f>VLOOKUP(E91,VIP!$A$2:$O8429,8,FALSE)</f>
        <v>Si</v>
      </c>
      <c r="K91" s="96" t="str">
        <f>VLOOKUP(E91,VIP!$A$2:$O12003,6,0)</f>
        <v>SI</v>
      </c>
      <c r="L91" s="98" t="s">
        <v>2430</v>
      </c>
      <c r="M91" s="101" t="s">
        <v>2510</v>
      </c>
      <c r="N91" s="169" t="s">
        <v>2513</v>
      </c>
      <c r="O91" s="96" t="s">
        <v>2477</v>
      </c>
      <c r="P91" s="101"/>
      <c r="Q91" s="131">
        <v>44259.667361111111</v>
      </c>
    </row>
    <row r="92" spans="1:17" ht="18" x14ac:dyDescent="0.25">
      <c r="A92" s="96" t="str">
        <f>VLOOKUP(E92,'LISTADO ATM'!$A$2:$C$900,3,0)</f>
        <v>DISTRITO NACIONAL</v>
      </c>
      <c r="B92" s="113">
        <v>335811189</v>
      </c>
      <c r="C92" s="97">
        <v>44259.400312500002</v>
      </c>
      <c r="D92" s="96" t="s">
        <v>2189</v>
      </c>
      <c r="E92" s="106">
        <v>929</v>
      </c>
      <c r="F92" s="96" t="str">
        <f>VLOOKUP(E92,VIP!$A$2:$O11592,2,0)</f>
        <v>DRBR929</v>
      </c>
      <c r="G92" s="96" t="str">
        <f>VLOOKUP(E92,'LISTADO ATM'!$A$2:$B$899,2,0)</f>
        <v>ATM Autoservicio Nacional El Conde</v>
      </c>
      <c r="H92" s="96" t="str">
        <f>VLOOKUP(E92,VIP!$A$2:$O16513,7,FALSE)</f>
        <v>Si</v>
      </c>
      <c r="I92" s="96" t="str">
        <f>VLOOKUP(E92,VIP!$A$2:$O8478,8,FALSE)</f>
        <v>Si</v>
      </c>
      <c r="J92" s="96" t="str">
        <f>VLOOKUP(E92,VIP!$A$2:$O8428,8,FALSE)</f>
        <v>Si</v>
      </c>
      <c r="K92" s="96" t="str">
        <f>VLOOKUP(E92,VIP!$A$2:$O12002,6,0)</f>
        <v>NO</v>
      </c>
      <c r="L92" s="98" t="s">
        <v>2512</v>
      </c>
      <c r="M92" s="101" t="s">
        <v>2510</v>
      </c>
      <c r="N92" s="169" t="s">
        <v>2513</v>
      </c>
      <c r="O92" s="96" t="s">
        <v>2478</v>
      </c>
      <c r="P92" s="101"/>
      <c r="Q92" s="131">
        <v>44259.602083333331</v>
      </c>
    </row>
    <row r="93" spans="1:17" ht="18" x14ac:dyDescent="0.25">
      <c r="A93" s="96" t="str">
        <f>VLOOKUP(E93,'LISTADO ATM'!$A$2:$C$900,3,0)</f>
        <v>DISTRITO NACIONAL</v>
      </c>
      <c r="B93" s="113">
        <v>335811190</v>
      </c>
      <c r="C93" s="97">
        <v>44259.40152777778</v>
      </c>
      <c r="D93" s="96" t="s">
        <v>2472</v>
      </c>
      <c r="E93" s="106">
        <v>793</v>
      </c>
      <c r="F93" s="96" t="str">
        <f>VLOOKUP(E93,VIP!$A$2:$O11591,2,0)</f>
        <v>DRBR793</v>
      </c>
      <c r="G93" s="96" t="str">
        <f>VLOOKUP(E93,'LISTADO ATM'!$A$2:$B$899,2,0)</f>
        <v xml:space="preserve">ATM Centro de Caja Agora Mall </v>
      </c>
      <c r="H93" s="96" t="str">
        <f>VLOOKUP(E93,VIP!$A$2:$O16512,7,FALSE)</f>
        <v>Si</v>
      </c>
      <c r="I93" s="96" t="str">
        <f>VLOOKUP(E93,VIP!$A$2:$O8477,8,FALSE)</f>
        <v>Si</v>
      </c>
      <c r="J93" s="96" t="str">
        <f>VLOOKUP(E93,VIP!$A$2:$O8427,8,FALSE)</f>
        <v>Si</v>
      </c>
      <c r="K93" s="96" t="str">
        <f>VLOOKUP(E93,VIP!$A$2:$O12001,6,0)</f>
        <v>NO</v>
      </c>
      <c r="L93" s="98" t="s">
        <v>2511</v>
      </c>
      <c r="M93" s="101" t="s">
        <v>2510</v>
      </c>
      <c r="N93" s="99" t="s">
        <v>2476</v>
      </c>
      <c r="O93" s="96" t="s">
        <v>2477</v>
      </c>
      <c r="P93" s="101"/>
      <c r="Q93" s="131">
        <v>44259.6</v>
      </c>
    </row>
    <row r="94" spans="1:17" ht="18" x14ac:dyDescent="0.25">
      <c r="A94" s="96" t="str">
        <f>VLOOKUP(E94,'LISTADO ATM'!$A$2:$C$900,3,0)</f>
        <v>ESTE</v>
      </c>
      <c r="B94" s="113">
        <v>335811250</v>
      </c>
      <c r="C94" s="97">
        <v>44259.415949074071</v>
      </c>
      <c r="D94" s="96" t="s">
        <v>2487</v>
      </c>
      <c r="E94" s="106">
        <v>844</v>
      </c>
      <c r="F94" s="96" t="str">
        <f>VLOOKUP(E94,VIP!$A$2:$O11604,2,0)</f>
        <v>DRBR844</v>
      </c>
      <c r="G94" s="96" t="str">
        <f>VLOOKUP(E94,'LISTADO ATM'!$A$2:$B$899,2,0)</f>
        <v xml:space="preserve">ATM San Juan Shopping Center (Bávaro) </v>
      </c>
      <c r="H94" s="96" t="str">
        <f>VLOOKUP(E94,VIP!$A$2:$O16525,7,FALSE)</f>
        <v>Si</v>
      </c>
      <c r="I94" s="96" t="str">
        <f>VLOOKUP(E94,VIP!$A$2:$O8490,8,FALSE)</f>
        <v>Si</v>
      </c>
      <c r="J94" s="96" t="str">
        <f>VLOOKUP(E94,VIP!$A$2:$O8440,8,FALSE)</f>
        <v>Si</v>
      </c>
      <c r="K94" s="96" t="str">
        <f>VLOOKUP(E94,VIP!$A$2:$O12014,6,0)</f>
        <v>NO</v>
      </c>
      <c r="L94" s="98" t="s">
        <v>2481</v>
      </c>
      <c r="M94" s="101" t="s">
        <v>2510</v>
      </c>
      <c r="N94" s="169" t="s">
        <v>2513</v>
      </c>
      <c r="O94" s="96" t="s">
        <v>2515</v>
      </c>
      <c r="P94" s="101" t="s">
        <v>2517</v>
      </c>
      <c r="Q94" s="131">
        <v>44259.450694444444</v>
      </c>
    </row>
    <row r="95" spans="1:17" ht="18" x14ac:dyDescent="0.25">
      <c r="A95" s="96" t="str">
        <f>VLOOKUP(E95,'LISTADO ATM'!$A$2:$C$900,3,0)</f>
        <v>NORTE</v>
      </c>
      <c r="B95" s="113">
        <v>335811261</v>
      </c>
      <c r="C95" s="97">
        <v>44259.41746527778</v>
      </c>
      <c r="D95" s="96" t="s">
        <v>2487</v>
      </c>
      <c r="E95" s="106">
        <v>144</v>
      </c>
      <c r="F95" s="96" t="str">
        <f>VLOOKUP(E95,VIP!$A$2:$O11603,2,0)</f>
        <v>DRBR144</v>
      </c>
      <c r="G95" s="96" t="str">
        <f>VLOOKUP(E95,'LISTADO ATM'!$A$2:$B$899,2,0)</f>
        <v xml:space="preserve">ATM Oficina Villa Altagracia </v>
      </c>
      <c r="H95" s="96" t="str">
        <f>VLOOKUP(E95,VIP!$A$2:$O16524,7,FALSE)</f>
        <v>Si</v>
      </c>
      <c r="I95" s="96" t="str">
        <f>VLOOKUP(E95,VIP!$A$2:$O8489,8,FALSE)</f>
        <v>Si</v>
      </c>
      <c r="J95" s="96" t="str">
        <f>VLOOKUP(E95,VIP!$A$2:$O8439,8,FALSE)</f>
        <v>Si</v>
      </c>
      <c r="K95" s="96" t="str">
        <f>VLOOKUP(E95,VIP!$A$2:$O12013,6,0)</f>
        <v>SI</v>
      </c>
      <c r="L95" s="98" t="s">
        <v>2481</v>
      </c>
      <c r="M95" s="101" t="s">
        <v>2510</v>
      </c>
      <c r="N95" s="169" t="s">
        <v>2513</v>
      </c>
      <c r="O95" s="96" t="s">
        <v>2515</v>
      </c>
      <c r="P95" s="101" t="s">
        <v>2517</v>
      </c>
      <c r="Q95" s="131">
        <v>44259.45416666667</v>
      </c>
    </row>
    <row r="96" spans="1:17" ht="18" x14ac:dyDescent="0.25">
      <c r="A96" s="96" t="str">
        <f>VLOOKUP(E96,'LISTADO ATM'!$A$2:$C$900,3,0)</f>
        <v>SUR</v>
      </c>
      <c r="B96" s="113">
        <v>335811308</v>
      </c>
      <c r="C96" s="97">
        <v>44259.432384259257</v>
      </c>
      <c r="D96" s="96" t="s">
        <v>2189</v>
      </c>
      <c r="E96" s="106">
        <v>780</v>
      </c>
      <c r="F96" s="96" t="str">
        <f>VLOOKUP(E96,VIP!$A$2:$O11590,2,0)</f>
        <v>DRBR041</v>
      </c>
      <c r="G96" s="96" t="str">
        <f>VLOOKUP(E96,'LISTADO ATM'!$A$2:$B$899,2,0)</f>
        <v xml:space="preserve">ATM Oficina Barahona I </v>
      </c>
      <c r="H96" s="96" t="str">
        <f>VLOOKUP(E96,VIP!$A$2:$O16511,7,FALSE)</f>
        <v>Si</v>
      </c>
      <c r="I96" s="96" t="str">
        <f>VLOOKUP(E96,VIP!$A$2:$O8476,8,FALSE)</f>
        <v>Si</v>
      </c>
      <c r="J96" s="96" t="str">
        <f>VLOOKUP(E96,VIP!$A$2:$O8426,8,FALSE)</f>
        <v>Si</v>
      </c>
      <c r="K96" s="96" t="str">
        <f>VLOOKUP(E96,VIP!$A$2:$O12000,6,0)</f>
        <v>SI</v>
      </c>
      <c r="L96" s="98" t="s">
        <v>2228</v>
      </c>
      <c r="M96" s="101" t="s">
        <v>2510</v>
      </c>
      <c r="N96" s="169" t="s">
        <v>2513</v>
      </c>
      <c r="O96" s="96" t="s">
        <v>2478</v>
      </c>
      <c r="P96" s="101"/>
      <c r="Q96" s="131">
        <v>44259.518750000003</v>
      </c>
    </row>
    <row r="97" spans="1:17" ht="18" x14ac:dyDescent="0.25">
      <c r="A97" s="96" t="str">
        <f>VLOOKUP(E97,'LISTADO ATM'!$A$2:$C$900,3,0)</f>
        <v>SUR</v>
      </c>
      <c r="B97" s="113">
        <v>335811332</v>
      </c>
      <c r="C97" s="97">
        <v>44259.441111111111</v>
      </c>
      <c r="D97" s="96" t="s">
        <v>2487</v>
      </c>
      <c r="E97" s="106">
        <v>677</v>
      </c>
      <c r="F97" s="96" t="str">
        <f>VLOOKUP(E97,VIP!$A$2:$O11602,2,0)</f>
        <v>DRBR677</v>
      </c>
      <c r="G97" s="96" t="str">
        <f>VLOOKUP(E97,'LISTADO ATM'!$A$2:$B$899,2,0)</f>
        <v>ATM PBG Villa Jaragua</v>
      </c>
      <c r="H97" s="96" t="str">
        <f>VLOOKUP(E97,VIP!$A$2:$O16523,7,FALSE)</f>
        <v>Si</v>
      </c>
      <c r="I97" s="96" t="str">
        <f>VLOOKUP(E97,VIP!$A$2:$O8488,8,FALSE)</f>
        <v>Si</v>
      </c>
      <c r="J97" s="96" t="str">
        <f>VLOOKUP(E97,VIP!$A$2:$O8438,8,FALSE)</f>
        <v>Si</v>
      </c>
      <c r="K97" s="96" t="str">
        <f>VLOOKUP(E97,VIP!$A$2:$O12012,6,0)</f>
        <v>SI</v>
      </c>
      <c r="L97" s="98" t="s">
        <v>2481</v>
      </c>
      <c r="M97" s="101" t="s">
        <v>2510</v>
      </c>
      <c r="N97" s="169" t="s">
        <v>2513</v>
      </c>
      <c r="O97" s="96" t="s">
        <v>2514</v>
      </c>
      <c r="P97" s="101" t="s">
        <v>2517</v>
      </c>
      <c r="Q97" s="131">
        <v>44259.449305555558</v>
      </c>
    </row>
    <row r="98" spans="1:17" ht="18" x14ac:dyDescent="0.25">
      <c r="A98" s="96" t="str">
        <f>VLOOKUP(E98,'LISTADO ATM'!$A$2:$C$900,3,0)</f>
        <v>SUR</v>
      </c>
      <c r="B98" s="113">
        <v>335811335</v>
      </c>
      <c r="C98" s="97">
        <v>44259.441724537035</v>
      </c>
      <c r="D98" s="96" t="s">
        <v>2487</v>
      </c>
      <c r="E98" s="106">
        <v>592</v>
      </c>
      <c r="F98" s="96" t="str">
        <f>VLOOKUP(E98,VIP!$A$2:$O11601,2,0)</f>
        <v>DRBR081</v>
      </c>
      <c r="G98" s="96" t="str">
        <f>VLOOKUP(E98,'LISTADO ATM'!$A$2:$B$899,2,0)</f>
        <v xml:space="preserve">ATM Centro de Caja San Cristóbal I </v>
      </c>
      <c r="H98" s="96" t="str">
        <f>VLOOKUP(E98,VIP!$A$2:$O16522,7,FALSE)</f>
        <v>Si</v>
      </c>
      <c r="I98" s="96" t="str">
        <f>VLOOKUP(E98,VIP!$A$2:$O8487,8,FALSE)</f>
        <v>Si</v>
      </c>
      <c r="J98" s="96" t="str">
        <f>VLOOKUP(E98,VIP!$A$2:$O8437,8,FALSE)</f>
        <v>Si</v>
      </c>
      <c r="K98" s="96" t="str">
        <f>VLOOKUP(E98,VIP!$A$2:$O12011,6,0)</f>
        <v>SI</v>
      </c>
      <c r="L98" s="98" t="s">
        <v>2481</v>
      </c>
      <c r="M98" s="101" t="s">
        <v>2510</v>
      </c>
      <c r="N98" s="169" t="s">
        <v>2513</v>
      </c>
      <c r="O98" s="96" t="s">
        <v>2514</v>
      </c>
      <c r="P98" s="101" t="s">
        <v>2517</v>
      </c>
      <c r="Q98" s="131">
        <v>44259.45416666667</v>
      </c>
    </row>
    <row r="99" spans="1:17" ht="18" x14ac:dyDescent="0.25">
      <c r="A99" s="96" t="str">
        <f>VLOOKUP(E99,'LISTADO ATM'!$A$2:$C$900,3,0)</f>
        <v>DISTRITO NACIONAL</v>
      </c>
      <c r="B99" s="113">
        <v>335811337</v>
      </c>
      <c r="C99" s="97">
        <v>44259.442256944443</v>
      </c>
      <c r="D99" s="96" t="s">
        <v>2487</v>
      </c>
      <c r="E99" s="106">
        <v>14</v>
      </c>
      <c r="F99" s="96" t="str">
        <f>VLOOKUP(E99,VIP!$A$2:$O11600,2,0)</f>
        <v>DRBR014</v>
      </c>
      <c r="G99" s="96" t="str">
        <f>VLOOKUP(E99,'LISTADO ATM'!$A$2:$B$899,2,0)</f>
        <v xml:space="preserve">ATM Oficina Aeropuerto Las Américas I </v>
      </c>
      <c r="H99" s="96" t="str">
        <f>VLOOKUP(E99,VIP!$A$2:$O16521,7,FALSE)</f>
        <v>Si</v>
      </c>
      <c r="I99" s="96" t="str">
        <f>VLOOKUP(E99,VIP!$A$2:$O8486,8,FALSE)</f>
        <v>Si</v>
      </c>
      <c r="J99" s="96" t="str">
        <f>VLOOKUP(E99,VIP!$A$2:$O8436,8,FALSE)</f>
        <v>Si</v>
      </c>
      <c r="K99" s="96" t="str">
        <f>VLOOKUP(E99,VIP!$A$2:$O12010,6,0)</f>
        <v>NO</v>
      </c>
      <c r="L99" s="98" t="s">
        <v>2481</v>
      </c>
      <c r="M99" s="101" t="s">
        <v>2510</v>
      </c>
      <c r="N99" s="169" t="s">
        <v>2513</v>
      </c>
      <c r="O99" s="96" t="s">
        <v>2514</v>
      </c>
      <c r="P99" s="101" t="s">
        <v>2517</v>
      </c>
      <c r="Q99" s="131">
        <v>44259.449305555558</v>
      </c>
    </row>
    <row r="100" spans="1:17" ht="18" x14ac:dyDescent="0.25">
      <c r="A100" s="96" t="str">
        <f>VLOOKUP(E100,'LISTADO ATM'!$A$2:$C$900,3,0)</f>
        <v>SUR</v>
      </c>
      <c r="B100" s="113">
        <v>335811341</v>
      </c>
      <c r="C100" s="97">
        <v>44259.442812499998</v>
      </c>
      <c r="D100" s="96" t="s">
        <v>2487</v>
      </c>
      <c r="E100" s="106">
        <v>48</v>
      </c>
      <c r="F100" s="96" t="str">
        <f>VLOOKUP(E100,VIP!$A$2:$O11599,2,0)</f>
        <v>DRBR048</v>
      </c>
      <c r="G100" s="96" t="str">
        <f>VLOOKUP(E100,'LISTADO ATM'!$A$2:$B$899,2,0)</f>
        <v xml:space="preserve">ATM Autoservicio Neiba I </v>
      </c>
      <c r="H100" s="96" t="str">
        <f>VLOOKUP(E100,VIP!$A$2:$O16520,7,FALSE)</f>
        <v>Si</v>
      </c>
      <c r="I100" s="96" t="str">
        <f>VLOOKUP(E100,VIP!$A$2:$O8485,8,FALSE)</f>
        <v>Si</v>
      </c>
      <c r="J100" s="96" t="str">
        <f>VLOOKUP(E100,VIP!$A$2:$O8435,8,FALSE)</f>
        <v>Si</v>
      </c>
      <c r="K100" s="96" t="str">
        <f>VLOOKUP(E100,VIP!$A$2:$O12009,6,0)</f>
        <v>SI</v>
      </c>
      <c r="L100" s="98" t="s">
        <v>2481</v>
      </c>
      <c r="M100" s="101" t="s">
        <v>2510</v>
      </c>
      <c r="N100" s="169" t="s">
        <v>2513</v>
      </c>
      <c r="O100" s="96" t="s">
        <v>2514</v>
      </c>
      <c r="P100" s="101" t="s">
        <v>2517</v>
      </c>
      <c r="Q100" s="131">
        <v>44259.457638888889</v>
      </c>
    </row>
    <row r="101" spans="1:17" ht="18" x14ac:dyDescent="0.25">
      <c r="A101" s="96" t="str">
        <f>VLOOKUP(E101,'LISTADO ATM'!$A$2:$C$900,3,0)</f>
        <v>DISTRITO NACIONAL</v>
      </c>
      <c r="B101" s="113">
        <v>335811351</v>
      </c>
      <c r="C101" s="97">
        <v>44259.445277777777</v>
      </c>
      <c r="D101" s="96" t="s">
        <v>2472</v>
      </c>
      <c r="E101" s="106">
        <v>976</v>
      </c>
      <c r="F101" s="96" t="str">
        <f>VLOOKUP(E101,VIP!$A$2:$O11588,2,0)</f>
        <v>DRBR24W</v>
      </c>
      <c r="G101" s="96" t="str">
        <f>VLOOKUP(E101,'LISTADO ATM'!$A$2:$B$899,2,0)</f>
        <v xml:space="preserve">ATM Oficina Diamond Plaza I </v>
      </c>
      <c r="H101" s="96" t="str">
        <f>VLOOKUP(E101,VIP!$A$2:$O16509,7,FALSE)</f>
        <v>Si</v>
      </c>
      <c r="I101" s="96" t="str">
        <f>VLOOKUP(E101,VIP!$A$2:$O8474,8,FALSE)</f>
        <v>Si</v>
      </c>
      <c r="J101" s="96" t="str">
        <f>VLOOKUP(E101,VIP!$A$2:$O8424,8,FALSE)</f>
        <v>Si</v>
      </c>
      <c r="K101" s="96" t="str">
        <f>VLOOKUP(E101,VIP!$A$2:$O11998,6,0)</f>
        <v>NO</v>
      </c>
      <c r="L101" s="98" t="s">
        <v>2462</v>
      </c>
      <c r="M101" s="99" t="s">
        <v>2469</v>
      </c>
      <c r="N101" s="99" t="s">
        <v>2476</v>
      </c>
      <c r="O101" s="96" t="s">
        <v>2477</v>
      </c>
      <c r="P101" s="101"/>
      <c r="Q101" s="99" t="s">
        <v>2462</v>
      </c>
    </row>
    <row r="102" spans="1:17" ht="18" x14ac:dyDescent="0.25">
      <c r="A102" s="96" t="str">
        <f>VLOOKUP(E102,'LISTADO ATM'!$A$2:$C$900,3,0)</f>
        <v>DISTRITO NACIONAL</v>
      </c>
      <c r="B102" s="113">
        <v>335811372</v>
      </c>
      <c r="C102" s="97">
        <v>44259.447152777779</v>
      </c>
      <c r="D102" s="96" t="s">
        <v>2189</v>
      </c>
      <c r="E102" s="106">
        <v>493</v>
      </c>
      <c r="F102" s="96" t="str">
        <f>VLOOKUP(E102,VIP!$A$2:$O11587,2,0)</f>
        <v>DRBR493</v>
      </c>
      <c r="G102" s="96" t="str">
        <f>VLOOKUP(E102,'LISTADO ATM'!$A$2:$B$899,2,0)</f>
        <v xml:space="preserve">ATM Oficina Haina Occidental II </v>
      </c>
      <c r="H102" s="96" t="str">
        <f>VLOOKUP(E102,VIP!$A$2:$O16508,7,FALSE)</f>
        <v>Si</v>
      </c>
      <c r="I102" s="96" t="str">
        <f>VLOOKUP(E102,VIP!$A$2:$O8473,8,FALSE)</f>
        <v>Si</v>
      </c>
      <c r="J102" s="96" t="str">
        <f>VLOOKUP(E102,VIP!$A$2:$O8423,8,FALSE)</f>
        <v>Si</v>
      </c>
      <c r="K102" s="96" t="str">
        <f>VLOOKUP(E102,VIP!$A$2:$O11997,6,0)</f>
        <v>NO</v>
      </c>
      <c r="L102" s="98" t="s">
        <v>2496</v>
      </c>
      <c r="M102" s="101" t="s">
        <v>2510</v>
      </c>
      <c r="N102" s="169" t="s">
        <v>2513</v>
      </c>
      <c r="O102" s="96" t="s">
        <v>2478</v>
      </c>
      <c r="P102" s="101"/>
      <c r="Q102" s="131">
        <v>44259.618055555555</v>
      </c>
    </row>
    <row r="103" spans="1:17" ht="18" x14ac:dyDescent="0.25">
      <c r="A103" s="96" t="str">
        <f>VLOOKUP(E103,'LISTADO ATM'!$A$2:$C$900,3,0)</f>
        <v>NORTE</v>
      </c>
      <c r="B103" s="113">
        <v>335811373</v>
      </c>
      <c r="C103" s="97">
        <v>44259.447777777779</v>
      </c>
      <c r="D103" s="96" t="s">
        <v>2190</v>
      </c>
      <c r="E103" s="106">
        <v>138</v>
      </c>
      <c r="F103" s="96" t="str">
        <f>VLOOKUP(E103,VIP!$A$2:$O11616,2,0)</f>
        <v>DRBR138</v>
      </c>
      <c r="G103" s="96" t="str">
        <f>VLOOKUP(E103,'LISTADO ATM'!$A$2:$B$899,2,0)</f>
        <v xml:space="preserve">ATM UNP Fantino </v>
      </c>
      <c r="H103" s="96" t="str">
        <f>VLOOKUP(E103,VIP!$A$2:$O16537,7,FALSE)</f>
        <v>Si</v>
      </c>
      <c r="I103" s="96" t="str">
        <f>VLOOKUP(E103,VIP!$A$2:$O8502,8,FALSE)</f>
        <v>Si</v>
      </c>
      <c r="J103" s="96" t="str">
        <f>VLOOKUP(E103,VIP!$A$2:$O8452,8,FALSE)</f>
        <v>Si</v>
      </c>
      <c r="K103" s="96" t="str">
        <f>VLOOKUP(E103,VIP!$A$2:$O12026,6,0)</f>
        <v>NO</v>
      </c>
      <c r="L103" s="98" t="s">
        <v>2496</v>
      </c>
      <c r="M103" s="101" t="s">
        <v>2510</v>
      </c>
      <c r="N103" s="169" t="s">
        <v>2513</v>
      </c>
      <c r="O103" s="96" t="s">
        <v>2497</v>
      </c>
      <c r="P103" s="101"/>
      <c r="Q103" s="131">
        <v>44259.616666666669</v>
      </c>
    </row>
    <row r="104" spans="1:17" ht="18" x14ac:dyDescent="0.25">
      <c r="A104" s="96" t="str">
        <f>VLOOKUP(E104,'LISTADO ATM'!$A$2:$C$900,3,0)</f>
        <v>SUR</v>
      </c>
      <c r="B104" s="113">
        <v>335811422</v>
      </c>
      <c r="C104" s="97">
        <v>44259.462916666664</v>
      </c>
      <c r="D104" s="96" t="s">
        <v>2487</v>
      </c>
      <c r="E104" s="106">
        <v>45</v>
      </c>
      <c r="F104" s="96" t="str">
        <f>VLOOKUP(E104,VIP!$A$2:$O11615,2,0)</f>
        <v>DRBR045</v>
      </c>
      <c r="G104" s="96" t="str">
        <f>VLOOKUP(E104,'LISTADO ATM'!$A$2:$B$899,2,0)</f>
        <v xml:space="preserve">ATM Oficina Tamayo </v>
      </c>
      <c r="H104" s="96" t="str">
        <f>VLOOKUP(E104,VIP!$A$2:$O16536,7,FALSE)</f>
        <v>Si</v>
      </c>
      <c r="I104" s="96" t="str">
        <f>VLOOKUP(E104,VIP!$A$2:$O8501,8,FALSE)</f>
        <v>Si</v>
      </c>
      <c r="J104" s="96" t="str">
        <f>VLOOKUP(E104,VIP!$A$2:$O8451,8,FALSE)</f>
        <v>Si</v>
      </c>
      <c r="K104" s="96" t="str">
        <f>VLOOKUP(E104,VIP!$A$2:$O12025,6,0)</f>
        <v>SI</v>
      </c>
      <c r="L104" s="98" t="s">
        <v>2430</v>
      </c>
      <c r="M104" s="101" t="s">
        <v>2510</v>
      </c>
      <c r="N104" s="99" t="s">
        <v>2476</v>
      </c>
      <c r="O104" s="96" t="s">
        <v>2490</v>
      </c>
      <c r="P104" s="101"/>
      <c r="Q104" s="131">
        <v>44259.616666666669</v>
      </c>
    </row>
    <row r="105" spans="1:17" ht="18" x14ac:dyDescent="0.25">
      <c r="A105" s="96" t="str">
        <f>VLOOKUP(E105,'LISTADO ATM'!$A$2:$C$900,3,0)</f>
        <v>NORTE</v>
      </c>
      <c r="B105" s="113">
        <v>335811428</v>
      </c>
      <c r="C105" s="97">
        <v>44259.464907407404</v>
      </c>
      <c r="D105" s="96" t="s">
        <v>2190</v>
      </c>
      <c r="E105" s="106">
        <v>888</v>
      </c>
      <c r="F105" s="96" t="str">
        <f>VLOOKUP(E105,VIP!$A$2:$O11614,2,0)</f>
        <v>DRBR888</v>
      </c>
      <c r="G105" s="96" t="str">
        <f>VLOOKUP(E105,'LISTADO ATM'!$A$2:$B$899,2,0)</f>
        <v>ATM Oficina galeria 56 II (SFM)</v>
      </c>
      <c r="H105" s="96" t="str">
        <f>VLOOKUP(E105,VIP!$A$2:$O16535,7,FALSE)</f>
        <v>Si</v>
      </c>
      <c r="I105" s="96" t="str">
        <f>VLOOKUP(E105,VIP!$A$2:$O8500,8,FALSE)</f>
        <v>Si</v>
      </c>
      <c r="J105" s="96" t="str">
        <f>VLOOKUP(E105,VIP!$A$2:$O8450,8,FALSE)</f>
        <v>Si</v>
      </c>
      <c r="K105" s="96" t="str">
        <f>VLOOKUP(E105,VIP!$A$2:$O12024,6,0)</f>
        <v>SI</v>
      </c>
      <c r="L105" s="98" t="s">
        <v>2496</v>
      </c>
      <c r="M105" s="101" t="s">
        <v>2510</v>
      </c>
      <c r="N105" s="169" t="s">
        <v>2513</v>
      </c>
      <c r="O105" s="96" t="s">
        <v>2497</v>
      </c>
      <c r="P105" s="101"/>
      <c r="Q105" s="131">
        <v>44259.617361111108</v>
      </c>
    </row>
    <row r="106" spans="1:17" ht="18" x14ac:dyDescent="0.25">
      <c r="A106" s="96" t="str">
        <f>VLOOKUP(E106,'LISTADO ATM'!$A$2:$C$900,3,0)</f>
        <v>DISTRITO NACIONAL</v>
      </c>
      <c r="B106" s="113">
        <v>335811457</v>
      </c>
      <c r="C106" s="97">
        <v>44259.476203703707</v>
      </c>
      <c r="D106" s="96" t="s">
        <v>2189</v>
      </c>
      <c r="E106" s="106">
        <v>659</v>
      </c>
      <c r="F106" s="96" t="str">
        <f>VLOOKUP(E106,VIP!$A$2:$O11613,2,0)</f>
        <v>DRBR659</v>
      </c>
      <c r="G106" s="96" t="str">
        <f>VLOOKUP(E106,'LISTADO ATM'!$A$2:$B$899,2,0)</f>
        <v>ATM Down Town Center</v>
      </c>
      <c r="H106" s="96" t="str">
        <f>VLOOKUP(E106,VIP!$A$2:$O16534,7,FALSE)</f>
        <v>N/A</v>
      </c>
      <c r="I106" s="96" t="str">
        <f>VLOOKUP(E106,VIP!$A$2:$O8499,8,FALSE)</f>
        <v>N/A</v>
      </c>
      <c r="J106" s="96" t="str">
        <f>VLOOKUP(E106,VIP!$A$2:$O8449,8,FALSE)</f>
        <v>N/A</v>
      </c>
      <c r="K106" s="96" t="str">
        <f>VLOOKUP(E106,VIP!$A$2:$O12023,6,0)</f>
        <v>N/A</v>
      </c>
      <c r="L106" s="98" t="s">
        <v>2228</v>
      </c>
      <c r="M106" s="99" t="s">
        <v>2469</v>
      </c>
      <c r="N106" s="99" t="s">
        <v>2506</v>
      </c>
      <c r="O106" s="96" t="s">
        <v>2478</v>
      </c>
      <c r="P106" s="101"/>
      <c r="Q106" s="99" t="s">
        <v>2228</v>
      </c>
    </row>
    <row r="107" spans="1:17" ht="18" x14ac:dyDescent="0.25">
      <c r="A107" s="96" t="str">
        <f>VLOOKUP(E107,'LISTADO ATM'!$A$2:$C$900,3,0)</f>
        <v>NORTE</v>
      </c>
      <c r="B107" s="113">
        <v>335811461</v>
      </c>
      <c r="C107" s="97">
        <v>44259.477303240739</v>
      </c>
      <c r="D107" s="96" t="s">
        <v>2190</v>
      </c>
      <c r="E107" s="106">
        <v>502</v>
      </c>
      <c r="F107" s="96" t="str">
        <f>VLOOKUP(E107,VIP!$A$2:$O11612,2,0)</f>
        <v>DRBR502</v>
      </c>
      <c r="G107" s="96" t="str">
        <f>VLOOKUP(E107,'LISTADO ATM'!$A$2:$B$899,2,0)</f>
        <v xml:space="preserve">ATM Materno Infantil de (Santiago) </v>
      </c>
      <c r="H107" s="96" t="str">
        <f>VLOOKUP(E107,VIP!$A$2:$O16533,7,FALSE)</f>
        <v>Si</v>
      </c>
      <c r="I107" s="96" t="str">
        <f>VLOOKUP(E107,VIP!$A$2:$O8498,8,FALSE)</f>
        <v>Si</v>
      </c>
      <c r="J107" s="96" t="str">
        <f>VLOOKUP(E107,VIP!$A$2:$O8448,8,FALSE)</f>
        <v>Si</v>
      </c>
      <c r="K107" s="96" t="str">
        <f>VLOOKUP(E107,VIP!$A$2:$O12022,6,0)</f>
        <v>NO</v>
      </c>
      <c r="L107" s="98" t="s">
        <v>2228</v>
      </c>
      <c r="M107" s="101" t="s">
        <v>2510</v>
      </c>
      <c r="N107" s="169" t="s">
        <v>2513</v>
      </c>
      <c r="O107" s="96" t="s">
        <v>2497</v>
      </c>
      <c r="P107" s="101"/>
      <c r="Q107" s="131">
        <v>44259.595138888886</v>
      </c>
    </row>
    <row r="108" spans="1:17" ht="18" x14ac:dyDescent="0.25">
      <c r="A108" s="96" t="str">
        <f>VLOOKUP(E108,'LISTADO ATM'!$A$2:$C$900,3,0)</f>
        <v>ESTE</v>
      </c>
      <c r="B108" s="113">
        <v>335811467</v>
      </c>
      <c r="C108" s="97">
        <v>44259.482129629629</v>
      </c>
      <c r="D108" s="96" t="s">
        <v>2189</v>
      </c>
      <c r="E108" s="106">
        <v>838</v>
      </c>
      <c r="F108" s="96" t="str">
        <f>VLOOKUP(E108,VIP!$A$2:$O11611,2,0)</f>
        <v>DRBR838</v>
      </c>
      <c r="G108" s="96" t="str">
        <f>VLOOKUP(E108,'LISTADO ATM'!$A$2:$B$899,2,0)</f>
        <v xml:space="preserve">ATM UNP Consuelo </v>
      </c>
      <c r="H108" s="96" t="str">
        <f>VLOOKUP(E108,VIP!$A$2:$O16532,7,FALSE)</f>
        <v>Si</v>
      </c>
      <c r="I108" s="96" t="str">
        <f>VLOOKUP(E108,VIP!$A$2:$O8497,8,FALSE)</f>
        <v>Si</v>
      </c>
      <c r="J108" s="96" t="str">
        <f>VLOOKUP(E108,VIP!$A$2:$O8447,8,FALSE)</f>
        <v>Si</v>
      </c>
      <c r="K108" s="96" t="str">
        <f>VLOOKUP(E108,VIP!$A$2:$O12021,6,0)</f>
        <v>NO</v>
      </c>
      <c r="L108" s="98" t="s">
        <v>2254</v>
      </c>
      <c r="M108" s="99" t="s">
        <v>2469</v>
      </c>
      <c r="N108" s="99" t="s">
        <v>2506</v>
      </c>
      <c r="O108" s="96" t="s">
        <v>2478</v>
      </c>
      <c r="P108" s="101"/>
      <c r="Q108" s="99" t="s">
        <v>2254</v>
      </c>
    </row>
    <row r="109" spans="1:17" ht="18" x14ac:dyDescent="0.25">
      <c r="A109" s="96" t="str">
        <f>VLOOKUP(E109,'LISTADO ATM'!$A$2:$C$900,3,0)</f>
        <v>DISTRITO NACIONAL</v>
      </c>
      <c r="B109" s="113">
        <v>335811493</v>
      </c>
      <c r="C109" s="97">
        <v>44259.488796296297</v>
      </c>
      <c r="D109" s="96" t="s">
        <v>2189</v>
      </c>
      <c r="E109" s="106">
        <v>326</v>
      </c>
      <c r="F109" s="96" t="str">
        <f>VLOOKUP(E109,VIP!$A$2:$O11610,2,0)</f>
        <v>DRBR326</v>
      </c>
      <c r="G109" s="96" t="str">
        <f>VLOOKUP(E109,'LISTADO ATM'!$A$2:$B$899,2,0)</f>
        <v>ATM Autoservicio Jiménez Moya II</v>
      </c>
      <c r="H109" s="96" t="str">
        <f>VLOOKUP(E109,VIP!$A$2:$O16531,7,FALSE)</f>
        <v>Si</v>
      </c>
      <c r="I109" s="96" t="str">
        <f>VLOOKUP(E109,VIP!$A$2:$O8496,8,FALSE)</f>
        <v>Si</v>
      </c>
      <c r="J109" s="96" t="str">
        <f>VLOOKUP(E109,VIP!$A$2:$O8446,8,FALSE)</f>
        <v>Si</v>
      </c>
      <c r="K109" s="96" t="str">
        <f>VLOOKUP(E109,VIP!$A$2:$O12020,6,0)</f>
        <v>NO</v>
      </c>
      <c r="L109" s="98" t="s">
        <v>2496</v>
      </c>
      <c r="M109" s="99" t="s">
        <v>2469</v>
      </c>
      <c r="N109" s="99" t="s">
        <v>2476</v>
      </c>
      <c r="O109" s="96" t="s">
        <v>2478</v>
      </c>
      <c r="P109" s="101"/>
      <c r="Q109" s="99" t="s">
        <v>2496</v>
      </c>
    </row>
    <row r="110" spans="1:17" ht="18" x14ac:dyDescent="0.25">
      <c r="A110" s="96" t="str">
        <f>VLOOKUP(E110,'LISTADO ATM'!$A$2:$C$900,3,0)</f>
        <v>DISTRITO NACIONAL</v>
      </c>
      <c r="B110" s="113">
        <v>335811518</v>
      </c>
      <c r="C110" s="97">
        <v>44259.496145833335</v>
      </c>
      <c r="D110" s="96" t="s">
        <v>2472</v>
      </c>
      <c r="E110" s="106">
        <v>238</v>
      </c>
      <c r="F110" s="96" t="str">
        <f>VLOOKUP(E110,VIP!$A$2:$O11609,2,0)</f>
        <v>DRBR238</v>
      </c>
      <c r="G110" s="96" t="str">
        <f>VLOOKUP(E110,'LISTADO ATM'!$A$2:$B$899,2,0)</f>
        <v xml:space="preserve">ATM Multicentro La Sirena Charles de Gaulle </v>
      </c>
      <c r="H110" s="96" t="str">
        <f>VLOOKUP(E110,VIP!$A$2:$O16530,7,FALSE)</f>
        <v>Si</v>
      </c>
      <c r="I110" s="96" t="str">
        <f>VLOOKUP(E110,VIP!$A$2:$O8495,8,FALSE)</f>
        <v>Si</v>
      </c>
      <c r="J110" s="96" t="str">
        <f>VLOOKUP(E110,VIP!$A$2:$O8445,8,FALSE)</f>
        <v>Si</v>
      </c>
      <c r="K110" s="96" t="str">
        <f>VLOOKUP(E110,VIP!$A$2:$O12019,6,0)</f>
        <v>No</v>
      </c>
      <c r="L110" s="98" t="s">
        <v>2430</v>
      </c>
      <c r="M110" s="101" t="s">
        <v>2510</v>
      </c>
      <c r="N110" s="99" t="s">
        <v>2476</v>
      </c>
      <c r="O110" s="96" t="s">
        <v>2477</v>
      </c>
      <c r="P110" s="101"/>
      <c r="Q110" s="131">
        <v>44259.615972222222</v>
      </c>
    </row>
    <row r="111" spans="1:17" ht="18" x14ac:dyDescent="0.25">
      <c r="A111" s="96" t="str">
        <f>VLOOKUP(E111,'LISTADO ATM'!$A$2:$C$900,3,0)</f>
        <v>DISTRITO NACIONAL</v>
      </c>
      <c r="B111" s="113">
        <v>335811532</v>
      </c>
      <c r="C111" s="97">
        <v>44259.500636574077</v>
      </c>
      <c r="D111" s="96" t="s">
        <v>2472</v>
      </c>
      <c r="E111" s="106">
        <v>407</v>
      </c>
      <c r="F111" s="96" t="str">
        <f>VLOOKUP(E111,VIP!$A$2:$O11608,2,0)</f>
        <v>DRBR407</v>
      </c>
      <c r="G111" s="96" t="str">
        <f>VLOOKUP(E111,'LISTADO ATM'!$A$2:$B$899,2,0)</f>
        <v xml:space="preserve">ATM Multicentro La Sirena Villa Mella </v>
      </c>
      <c r="H111" s="96" t="str">
        <f>VLOOKUP(E111,VIP!$A$2:$O16529,7,FALSE)</f>
        <v>Si</v>
      </c>
      <c r="I111" s="96" t="str">
        <f>VLOOKUP(E111,VIP!$A$2:$O8494,8,FALSE)</f>
        <v>Si</v>
      </c>
      <c r="J111" s="96" t="str">
        <f>VLOOKUP(E111,VIP!$A$2:$O8444,8,FALSE)</f>
        <v>Si</v>
      </c>
      <c r="K111" s="96" t="str">
        <f>VLOOKUP(E111,VIP!$A$2:$O12018,6,0)</f>
        <v>NO</v>
      </c>
      <c r="L111" s="98" t="s">
        <v>2462</v>
      </c>
      <c r="M111" s="99" t="s">
        <v>2469</v>
      </c>
      <c r="N111" s="99" t="s">
        <v>2476</v>
      </c>
      <c r="O111" s="96" t="s">
        <v>2477</v>
      </c>
      <c r="P111" s="101"/>
      <c r="Q111" s="99" t="s">
        <v>2462</v>
      </c>
    </row>
    <row r="112" spans="1:17" ht="18" x14ac:dyDescent="0.25">
      <c r="A112" s="96" t="str">
        <f>VLOOKUP(E112,'LISTADO ATM'!$A$2:$C$900,3,0)</f>
        <v>SUR</v>
      </c>
      <c r="B112" s="113">
        <v>335811537</v>
      </c>
      <c r="C112" s="97">
        <v>44259.50403935185</v>
      </c>
      <c r="D112" s="96" t="s">
        <v>2487</v>
      </c>
      <c r="E112" s="106">
        <v>880</v>
      </c>
      <c r="F112" s="96" t="str">
        <f>VLOOKUP(E112,VIP!$A$2:$O11607,2,0)</f>
        <v>DRBR880</v>
      </c>
      <c r="G112" s="96" t="str">
        <f>VLOOKUP(E112,'LISTADO ATM'!$A$2:$B$899,2,0)</f>
        <v xml:space="preserve">ATM Autoservicio Barahona II </v>
      </c>
      <c r="H112" s="96" t="str">
        <f>VLOOKUP(E112,VIP!$A$2:$O16528,7,FALSE)</f>
        <v>Si</v>
      </c>
      <c r="I112" s="96" t="str">
        <f>VLOOKUP(E112,VIP!$A$2:$O8493,8,FALSE)</f>
        <v>Si</v>
      </c>
      <c r="J112" s="96" t="str">
        <f>VLOOKUP(E112,VIP!$A$2:$O8443,8,FALSE)</f>
        <v>Si</v>
      </c>
      <c r="K112" s="96" t="str">
        <f>VLOOKUP(E112,VIP!$A$2:$O12017,6,0)</f>
        <v>SI</v>
      </c>
      <c r="L112" s="98" t="s">
        <v>2430</v>
      </c>
      <c r="M112" s="101" t="s">
        <v>2510</v>
      </c>
      <c r="N112" s="99" t="s">
        <v>2476</v>
      </c>
      <c r="O112" s="96" t="s">
        <v>2490</v>
      </c>
      <c r="P112" s="101"/>
      <c r="Q112" s="131">
        <v>44259.6875</v>
      </c>
    </row>
    <row r="113" spans="1:17" ht="18" x14ac:dyDescent="0.25">
      <c r="A113" s="96" t="str">
        <f>VLOOKUP(E113,'LISTADO ATM'!$A$2:$C$900,3,0)</f>
        <v>DISTRITO NACIONAL</v>
      </c>
      <c r="B113" s="113">
        <v>335811550</v>
      </c>
      <c r="C113" s="97">
        <v>44259.507048611114</v>
      </c>
      <c r="D113" s="96" t="s">
        <v>2472</v>
      </c>
      <c r="E113" s="106">
        <v>672</v>
      </c>
      <c r="F113" s="96" t="str">
        <f>VLOOKUP(E113,VIP!$A$2:$O11606,2,0)</f>
        <v>DRBR672</v>
      </c>
      <c r="G113" s="96" t="str">
        <f>VLOOKUP(E113,'LISTADO ATM'!$A$2:$B$899,2,0)</f>
        <v>ATM Destacamento Policía Nacional La Victoria</v>
      </c>
      <c r="H113" s="96" t="str">
        <f>VLOOKUP(E113,VIP!$A$2:$O16527,7,FALSE)</f>
        <v>Si</v>
      </c>
      <c r="I113" s="96" t="str">
        <f>VLOOKUP(E113,VIP!$A$2:$O8492,8,FALSE)</f>
        <v>Si</v>
      </c>
      <c r="J113" s="96" t="str">
        <f>VLOOKUP(E113,VIP!$A$2:$O8442,8,FALSE)</f>
        <v>Si</v>
      </c>
      <c r="K113" s="96" t="str">
        <f>VLOOKUP(E113,VIP!$A$2:$O12016,6,0)</f>
        <v>SI</v>
      </c>
      <c r="L113" s="98" t="s">
        <v>2430</v>
      </c>
      <c r="M113" s="101" t="s">
        <v>2510</v>
      </c>
      <c r="N113" s="99" t="s">
        <v>2476</v>
      </c>
      <c r="O113" s="96" t="s">
        <v>2477</v>
      </c>
      <c r="P113" s="101"/>
      <c r="Q113" s="131">
        <v>44259.6875</v>
      </c>
    </row>
    <row r="114" spans="1:17" ht="18" x14ac:dyDescent="0.25">
      <c r="A114" s="96" t="str">
        <f>VLOOKUP(E114,'LISTADO ATM'!$A$2:$C$900,3,0)</f>
        <v>ESTE</v>
      </c>
      <c r="B114" s="113">
        <v>335811570</v>
      </c>
      <c r="C114" s="97">
        <v>44259.515706018516</v>
      </c>
      <c r="D114" s="96" t="s">
        <v>2189</v>
      </c>
      <c r="E114" s="106">
        <v>843</v>
      </c>
      <c r="F114" s="96" t="str">
        <f>VLOOKUP(E114,VIP!$A$2:$O11605,2,0)</f>
        <v>DRBR843</v>
      </c>
      <c r="G114" s="96" t="str">
        <f>VLOOKUP(E114,'LISTADO ATM'!$A$2:$B$899,2,0)</f>
        <v xml:space="preserve">ATM Oficina Romana Centro </v>
      </c>
      <c r="H114" s="96" t="str">
        <f>VLOOKUP(E114,VIP!$A$2:$O16526,7,FALSE)</f>
        <v>Si</v>
      </c>
      <c r="I114" s="96" t="str">
        <f>VLOOKUP(E114,VIP!$A$2:$O8491,8,FALSE)</f>
        <v>Si</v>
      </c>
      <c r="J114" s="96" t="str">
        <f>VLOOKUP(E114,VIP!$A$2:$O8441,8,FALSE)</f>
        <v>Si</v>
      </c>
      <c r="K114" s="96" t="str">
        <f>VLOOKUP(E114,VIP!$A$2:$O12015,6,0)</f>
        <v>NO</v>
      </c>
      <c r="L114" s="98" t="s">
        <v>2228</v>
      </c>
      <c r="M114" s="99" t="s">
        <v>2469</v>
      </c>
      <c r="N114" s="99" t="s">
        <v>2476</v>
      </c>
      <c r="O114" s="96" t="s">
        <v>2478</v>
      </c>
      <c r="P114" s="101"/>
      <c r="Q114" s="99" t="s">
        <v>2228</v>
      </c>
    </row>
    <row r="115" spans="1:17" ht="18" x14ac:dyDescent="0.25">
      <c r="A115" s="96" t="str">
        <f>VLOOKUP(E115,'LISTADO ATM'!$A$2:$C$900,3,0)</f>
        <v>SUR</v>
      </c>
      <c r="B115" s="113">
        <v>335811571</v>
      </c>
      <c r="C115" s="97">
        <v>44259.516967592594</v>
      </c>
      <c r="D115" s="96" t="s">
        <v>2487</v>
      </c>
      <c r="E115" s="106">
        <v>84</v>
      </c>
      <c r="F115" s="96" t="str">
        <f>VLOOKUP(E115,VIP!$A$2:$O11604,2,0)</f>
        <v>DRBR084</v>
      </c>
      <c r="G115" s="96" t="str">
        <f>VLOOKUP(E115,'LISTADO ATM'!$A$2:$B$899,2,0)</f>
        <v xml:space="preserve">ATM Oficina Multicentro Sirena San Cristóbal </v>
      </c>
      <c r="H115" s="96" t="str">
        <f>VLOOKUP(E115,VIP!$A$2:$O16525,7,FALSE)</f>
        <v>Si</v>
      </c>
      <c r="I115" s="96" t="str">
        <f>VLOOKUP(E115,VIP!$A$2:$O8490,8,FALSE)</f>
        <v>Si</v>
      </c>
      <c r="J115" s="96" t="str">
        <f>VLOOKUP(E115,VIP!$A$2:$O8440,8,FALSE)</f>
        <v>Si</v>
      </c>
      <c r="K115" s="96" t="str">
        <f>VLOOKUP(E115,VIP!$A$2:$O12014,6,0)</f>
        <v>SI</v>
      </c>
      <c r="L115" s="98" t="s">
        <v>2518</v>
      </c>
      <c r="M115" s="99" t="s">
        <v>2469</v>
      </c>
      <c r="N115" s="99" t="s">
        <v>2476</v>
      </c>
      <c r="O115" s="96" t="s">
        <v>2478</v>
      </c>
      <c r="P115" s="99" t="s">
        <v>2522</v>
      </c>
      <c r="Q115" s="99" t="s">
        <v>2518</v>
      </c>
    </row>
    <row r="116" spans="1:17" ht="18" x14ac:dyDescent="0.25">
      <c r="A116" s="96" t="str">
        <f>VLOOKUP(E116,'LISTADO ATM'!$A$2:$C$900,3,0)</f>
        <v>DISTRITO NACIONAL</v>
      </c>
      <c r="B116" s="113">
        <v>335811572</v>
      </c>
      <c r="C116" s="97">
        <v>44259.518587962964</v>
      </c>
      <c r="D116" s="96" t="s">
        <v>2189</v>
      </c>
      <c r="E116" s="106">
        <v>835</v>
      </c>
      <c r="F116" s="96" t="str">
        <f>VLOOKUP(E116,VIP!$A$2:$O11603,2,0)</f>
        <v>DRBR835</v>
      </c>
      <c r="G116" s="96" t="str">
        <f>VLOOKUP(E116,'LISTADO ATM'!$A$2:$B$899,2,0)</f>
        <v xml:space="preserve">ATM UNP Megacentro </v>
      </c>
      <c r="H116" s="96" t="str">
        <f>VLOOKUP(E116,VIP!$A$2:$O16524,7,FALSE)</f>
        <v>Si</v>
      </c>
      <c r="I116" s="96" t="str">
        <f>VLOOKUP(E116,VIP!$A$2:$O8489,8,FALSE)</f>
        <v>Si</v>
      </c>
      <c r="J116" s="96" t="str">
        <f>VLOOKUP(E116,VIP!$A$2:$O8439,8,FALSE)</f>
        <v>Si</v>
      </c>
      <c r="K116" s="96" t="str">
        <f>VLOOKUP(E116,VIP!$A$2:$O12013,6,0)</f>
        <v>SI</v>
      </c>
      <c r="L116" s="98" t="s">
        <v>2228</v>
      </c>
      <c r="M116" s="101" t="s">
        <v>2510</v>
      </c>
      <c r="N116" s="99" t="s">
        <v>2476</v>
      </c>
      <c r="O116" s="96" t="s">
        <v>2478</v>
      </c>
      <c r="P116" s="101"/>
      <c r="Q116" s="131">
        <v>44259.593055555553</v>
      </c>
    </row>
    <row r="117" spans="1:17" ht="18" x14ac:dyDescent="0.25">
      <c r="A117" s="96" t="str">
        <f>VLOOKUP(E117,'LISTADO ATM'!$A$2:$C$900,3,0)</f>
        <v>DISTRITO NACIONAL</v>
      </c>
      <c r="B117" s="113">
        <v>335811574</v>
      </c>
      <c r="C117" s="97">
        <v>44259.519583333335</v>
      </c>
      <c r="D117" s="96" t="s">
        <v>2190</v>
      </c>
      <c r="E117" s="106">
        <v>391</v>
      </c>
      <c r="F117" s="96" t="str">
        <f>VLOOKUP(E117,VIP!$A$2:$O11602,2,0)</f>
        <v>DRBR391</v>
      </c>
      <c r="G117" s="96" t="str">
        <f>VLOOKUP(E117,'LISTADO ATM'!$A$2:$B$899,2,0)</f>
        <v xml:space="preserve">ATM S/M Jumbo Luperón </v>
      </c>
      <c r="H117" s="96" t="str">
        <f>VLOOKUP(E117,VIP!$A$2:$O16523,7,FALSE)</f>
        <v>Si</v>
      </c>
      <c r="I117" s="96" t="str">
        <f>VLOOKUP(E117,VIP!$A$2:$O8488,8,FALSE)</f>
        <v>Si</v>
      </c>
      <c r="J117" s="96" t="str">
        <f>VLOOKUP(E117,VIP!$A$2:$O8438,8,FALSE)</f>
        <v>Si</v>
      </c>
      <c r="K117" s="96" t="str">
        <f>VLOOKUP(E117,VIP!$A$2:$O12012,6,0)</f>
        <v>NO</v>
      </c>
      <c r="L117" s="98" t="s">
        <v>2254</v>
      </c>
      <c r="M117" s="101" t="s">
        <v>2510</v>
      </c>
      <c r="N117" s="169" t="s">
        <v>2513</v>
      </c>
      <c r="O117" s="96" t="s">
        <v>2497</v>
      </c>
      <c r="P117" s="101"/>
      <c r="Q117" s="131">
        <v>44259.604166666664</v>
      </c>
    </row>
    <row r="118" spans="1:17" ht="18" x14ac:dyDescent="0.25">
      <c r="A118" s="96" t="str">
        <f>VLOOKUP(E118,'LISTADO ATM'!$A$2:$C$900,3,0)</f>
        <v>DISTRITO NACIONAL</v>
      </c>
      <c r="B118" s="113">
        <v>335811589</v>
      </c>
      <c r="C118" s="97">
        <v>44259.526886574073</v>
      </c>
      <c r="D118" s="96" t="s">
        <v>2189</v>
      </c>
      <c r="E118" s="106">
        <v>639</v>
      </c>
      <c r="F118" s="96" t="str">
        <f>VLOOKUP(E118,VIP!$A$2:$O11601,2,0)</f>
        <v>DRBR639</v>
      </c>
      <c r="G118" s="96" t="str">
        <f>VLOOKUP(E118,'LISTADO ATM'!$A$2:$B$899,2,0)</f>
        <v xml:space="preserve">ATM Comisión Militar MOPC </v>
      </c>
      <c r="H118" s="96" t="str">
        <f>VLOOKUP(E118,VIP!$A$2:$O16522,7,FALSE)</f>
        <v>Si</v>
      </c>
      <c r="I118" s="96" t="str">
        <f>VLOOKUP(E118,VIP!$A$2:$O8487,8,FALSE)</f>
        <v>Si</v>
      </c>
      <c r="J118" s="96" t="str">
        <f>VLOOKUP(E118,VIP!$A$2:$O8437,8,FALSE)</f>
        <v>Si</v>
      </c>
      <c r="K118" s="96" t="str">
        <f>VLOOKUP(E118,VIP!$A$2:$O12011,6,0)</f>
        <v>NO</v>
      </c>
      <c r="L118" s="98" t="s">
        <v>2228</v>
      </c>
      <c r="M118" s="99" t="s">
        <v>2469</v>
      </c>
      <c r="N118" s="99" t="s">
        <v>2476</v>
      </c>
      <c r="O118" s="96" t="s">
        <v>2478</v>
      </c>
      <c r="P118" s="101"/>
      <c r="Q118" s="99" t="s">
        <v>2228</v>
      </c>
    </row>
    <row r="119" spans="1:17" ht="18" x14ac:dyDescent="0.25">
      <c r="A119" s="96" t="str">
        <f>VLOOKUP(E119,'LISTADO ATM'!$A$2:$C$900,3,0)</f>
        <v>NORTE</v>
      </c>
      <c r="B119" s="113">
        <v>335811594</v>
      </c>
      <c r="C119" s="97">
        <v>44259.528067129628</v>
      </c>
      <c r="D119" s="96" t="s">
        <v>2190</v>
      </c>
      <c r="E119" s="106">
        <v>528</v>
      </c>
      <c r="F119" s="96" t="str">
        <f>VLOOKUP(E119,VIP!$A$2:$O11600,2,0)</f>
        <v>DRBR284</v>
      </c>
      <c r="G119" s="96" t="str">
        <f>VLOOKUP(E119,'LISTADO ATM'!$A$2:$B$899,2,0)</f>
        <v xml:space="preserve">ATM Ferretería Ochoa (Santiago) </v>
      </c>
      <c r="H119" s="96" t="str">
        <f>VLOOKUP(E119,VIP!$A$2:$O16521,7,FALSE)</f>
        <v>Si</v>
      </c>
      <c r="I119" s="96" t="str">
        <f>VLOOKUP(E119,VIP!$A$2:$O8486,8,FALSE)</f>
        <v>Si</v>
      </c>
      <c r="J119" s="96" t="str">
        <f>VLOOKUP(E119,VIP!$A$2:$O8436,8,FALSE)</f>
        <v>Si</v>
      </c>
      <c r="K119" s="96" t="str">
        <f>VLOOKUP(E119,VIP!$A$2:$O12010,6,0)</f>
        <v>NO</v>
      </c>
      <c r="L119" s="98" t="s">
        <v>2254</v>
      </c>
      <c r="M119" s="101" t="s">
        <v>2510</v>
      </c>
      <c r="N119" s="169" t="s">
        <v>2513</v>
      </c>
      <c r="O119" s="96" t="s">
        <v>2508</v>
      </c>
      <c r="P119" s="101"/>
      <c r="Q119" s="131">
        <v>44259.601388888892</v>
      </c>
    </row>
    <row r="120" spans="1:17" ht="18" x14ac:dyDescent="0.25">
      <c r="A120" s="96" t="str">
        <f>VLOOKUP(E120,'LISTADO ATM'!$A$2:$C$900,3,0)</f>
        <v>ESTE</v>
      </c>
      <c r="B120" s="113">
        <v>335811604</v>
      </c>
      <c r="C120" s="97">
        <v>44259.530474537038</v>
      </c>
      <c r="D120" s="96" t="s">
        <v>2189</v>
      </c>
      <c r="E120" s="106">
        <v>631</v>
      </c>
      <c r="F120" s="96" t="str">
        <f>VLOOKUP(E120,VIP!$A$2:$O11599,2,0)</f>
        <v>DRBR417</v>
      </c>
      <c r="G120" s="96" t="str">
        <f>VLOOKUP(E120,'LISTADO ATM'!$A$2:$B$899,2,0)</f>
        <v xml:space="preserve">ATM ASOCODEQUI (San Pedro) </v>
      </c>
      <c r="H120" s="96" t="str">
        <f>VLOOKUP(E120,VIP!$A$2:$O16520,7,FALSE)</f>
        <v>Si</v>
      </c>
      <c r="I120" s="96" t="str">
        <f>VLOOKUP(E120,VIP!$A$2:$O8485,8,FALSE)</f>
        <v>Si</v>
      </c>
      <c r="J120" s="96" t="str">
        <f>VLOOKUP(E120,VIP!$A$2:$O8435,8,FALSE)</f>
        <v>Si</v>
      </c>
      <c r="K120" s="96" t="str">
        <f>VLOOKUP(E120,VIP!$A$2:$O12009,6,0)</f>
        <v>NO</v>
      </c>
      <c r="L120" s="98" t="s">
        <v>2254</v>
      </c>
      <c r="M120" s="101" t="s">
        <v>2510</v>
      </c>
      <c r="N120" s="99" t="s">
        <v>2476</v>
      </c>
      <c r="O120" s="96" t="s">
        <v>2478</v>
      </c>
      <c r="P120" s="101"/>
      <c r="Q120" s="131">
        <v>44259.6</v>
      </c>
    </row>
    <row r="121" spans="1:17" ht="18" x14ac:dyDescent="0.25">
      <c r="A121" s="96" t="str">
        <f>VLOOKUP(E121,'LISTADO ATM'!$A$2:$C$900,3,0)</f>
        <v>NORTE</v>
      </c>
      <c r="B121" s="113">
        <v>335811606</v>
      </c>
      <c r="C121" s="97">
        <v>44259.533321759256</v>
      </c>
      <c r="D121" s="96" t="s">
        <v>2190</v>
      </c>
      <c r="E121" s="106">
        <v>383</v>
      </c>
      <c r="F121" s="96" t="str">
        <f>VLOOKUP(E121,VIP!$A$2:$O11598,2,0)</f>
        <v>DRBR383</v>
      </c>
      <c r="G121" s="96" t="str">
        <f>VLOOKUP(E121,'LISTADO ATM'!$A$2:$B$899,2,0)</f>
        <v>ATM S/M Daniel (Dajabón)</v>
      </c>
      <c r="H121" s="96" t="str">
        <f>VLOOKUP(E121,VIP!$A$2:$O16519,7,FALSE)</f>
        <v>N/A</v>
      </c>
      <c r="I121" s="96" t="str">
        <f>VLOOKUP(E121,VIP!$A$2:$O8484,8,FALSE)</f>
        <v>N/A</v>
      </c>
      <c r="J121" s="96" t="str">
        <f>VLOOKUP(E121,VIP!$A$2:$O8434,8,FALSE)</f>
        <v>N/A</v>
      </c>
      <c r="K121" s="96" t="str">
        <f>VLOOKUP(E121,VIP!$A$2:$O12008,6,0)</f>
        <v>N/A</v>
      </c>
      <c r="L121" s="98" t="s">
        <v>2228</v>
      </c>
      <c r="M121" s="99" t="s">
        <v>2469</v>
      </c>
      <c r="N121" s="99" t="s">
        <v>2476</v>
      </c>
      <c r="O121" s="96" t="s">
        <v>2497</v>
      </c>
      <c r="P121" s="101"/>
      <c r="Q121" s="99" t="s">
        <v>2228</v>
      </c>
    </row>
    <row r="122" spans="1:17" ht="18" x14ac:dyDescent="0.25">
      <c r="A122" s="96" t="str">
        <f>VLOOKUP(E122,'LISTADO ATM'!$A$2:$C$900,3,0)</f>
        <v>DISTRITO NACIONAL</v>
      </c>
      <c r="B122" s="113">
        <v>335811610</v>
      </c>
      <c r="C122" s="97">
        <v>44259.534988425927</v>
      </c>
      <c r="D122" s="96" t="s">
        <v>2472</v>
      </c>
      <c r="E122" s="106">
        <v>312</v>
      </c>
      <c r="F122" s="96" t="str">
        <f>VLOOKUP(E122,VIP!$A$2:$O11597,2,0)</f>
        <v>DRBR312</v>
      </c>
      <c r="G122" s="96" t="str">
        <f>VLOOKUP(E122,'LISTADO ATM'!$A$2:$B$899,2,0)</f>
        <v xml:space="preserve">ATM Oficina Tiradentes II (Naco) </v>
      </c>
      <c r="H122" s="96" t="str">
        <f>VLOOKUP(E122,VIP!$A$2:$O16518,7,FALSE)</f>
        <v>Si</v>
      </c>
      <c r="I122" s="96" t="str">
        <f>VLOOKUP(E122,VIP!$A$2:$O8483,8,FALSE)</f>
        <v>Si</v>
      </c>
      <c r="J122" s="96" t="str">
        <f>VLOOKUP(E122,VIP!$A$2:$O8433,8,FALSE)</f>
        <v>Si</v>
      </c>
      <c r="K122" s="96" t="str">
        <f>VLOOKUP(E122,VIP!$A$2:$O12007,6,0)</f>
        <v>NO</v>
      </c>
      <c r="L122" s="98" t="s">
        <v>2430</v>
      </c>
      <c r="M122" s="99" t="s">
        <v>2469</v>
      </c>
      <c r="N122" s="99" t="s">
        <v>2476</v>
      </c>
      <c r="O122" s="96" t="s">
        <v>2477</v>
      </c>
      <c r="P122" s="101"/>
      <c r="Q122" s="99" t="s">
        <v>2430</v>
      </c>
    </row>
    <row r="123" spans="1:17" ht="18" x14ac:dyDescent="0.25">
      <c r="A123" s="96" t="str">
        <f>VLOOKUP(E123,'LISTADO ATM'!$A$2:$C$900,3,0)</f>
        <v>SUR</v>
      </c>
      <c r="B123" s="113">
        <v>335811613</v>
      </c>
      <c r="C123" s="97">
        <v>44259.537233796298</v>
      </c>
      <c r="D123" s="96" t="s">
        <v>2487</v>
      </c>
      <c r="E123" s="106">
        <v>984</v>
      </c>
      <c r="F123" s="96" t="str">
        <f>VLOOKUP(E123,VIP!$A$2:$O11596,2,0)</f>
        <v>DRBR984</v>
      </c>
      <c r="G123" s="96" t="str">
        <f>VLOOKUP(E123,'LISTADO ATM'!$A$2:$B$899,2,0)</f>
        <v xml:space="preserve">ATM Oficina Neiba II </v>
      </c>
      <c r="H123" s="96" t="str">
        <f>VLOOKUP(E123,VIP!$A$2:$O16517,7,FALSE)</f>
        <v>Si</v>
      </c>
      <c r="I123" s="96" t="str">
        <f>VLOOKUP(E123,VIP!$A$2:$O8482,8,FALSE)</f>
        <v>Si</v>
      </c>
      <c r="J123" s="96" t="str">
        <f>VLOOKUP(E123,VIP!$A$2:$O8432,8,FALSE)</f>
        <v>Si</v>
      </c>
      <c r="K123" s="96" t="str">
        <f>VLOOKUP(E123,VIP!$A$2:$O12006,6,0)</f>
        <v>NO</v>
      </c>
      <c r="L123" s="98" t="s">
        <v>2430</v>
      </c>
      <c r="M123" s="99" t="s">
        <v>2469</v>
      </c>
      <c r="N123" s="99" t="s">
        <v>2476</v>
      </c>
      <c r="O123" s="96" t="s">
        <v>2490</v>
      </c>
      <c r="P123" s="101"/>
      <c r="Q123" s="99" t="s">
        <v>2430</v>
      </c>
    </row>
    <row r="124" spans="1:17" ht="18" x14ac:dyDescent="0.25">
      <c r="A124" s="96" t="str">
        <f>VLOOKUP(E124,'LISTADO ATM'!$A$2:$C$900,3,0)</f>
        <v>ESTE</v>
      </c>
      <c r="B124" s="113">
        <v>335811623</v>
      </c>
      <c r="C124" s="97">
        <v>44259.542569444442</v>
      </c>
      <c r="D124" s="96" t="s">
        <v>2189</v>
      </c>
      <c r="E124" s="106">
        <v>211</v>
      </c>
      <c r="F124" s="96" t="str">
        <f>VLOOKUP(E124,VIP!$A$2:$O11595,2,0)</f>
        <v>DRBR211</v>
      </c>
      <c r="G124" s="96" t="str">
        <f>VLOOKUP(E124,'LISTADO ATM'!$A$2:$B$899,2,0)</f>
        <v xml:space="preserve">ATM Oficina La Romana I </v>
      </c>
      <c r="H124" s="96" t="str">
        <f>VLOOKUP(E124,VIP!$A$2:$O16516,7,FALSE)</f>
        <v>Si</v>
      </c>
      <c r="I124" s="96" t="str">
        <f>VLOOKUP(E124,VIP!$A$2:$O8481,8,FALSE)</f>
        <v>Si</v>
      </c>
      <c r="J124" s="96" t="str">
        <f>VLOOKUP(E124,VIP!$A$2:$O8431,8,FALSE)</f>
        <v>Si</v>
      </c>
      <c r="K124" s="96" t="str">
        <f>VLOOKUP(E124,VIP!$A$2:$O12005,6,0)</f>
        <v>NO</v>
      </c>
      <c r="L124" s="98" t="s">
        <v>2228</v>
      </c>
      <c r="M124" s="99" t="s">
        <v>2469</v>
      </c>
      <c r="N124" s="99" t="s">
        <v>2476</v>
      </c>
      <c r="O124" s="96" t="s">
        <v>2478</v>
      </c>
      <c r="P124" s="101"/>
      <c r="Q124" s="99" t="s">
        <v>2228</v>
      </c>
    </row>
    <row r="125" spans="1:17" ht="18" x14ac:dyDescent="0.25">
      <c r="A125" s="96" t="str">
        <f>VLOOKUP(E125,'LISTADO ATM'!$A$2:$C$900,3,0)</f>
        <v>NORTE</v>
      </c>
      <c r="B125" s="113">
        <v>335811629</v>
      </c>
      <c r="C125" s="97">
        <v>44259.547939814816</v>
      </c>
      <c r="D125" s="96" t="s">
        <v>2189</v>
      </c>
      <c r="E125" s="106">
        <v>595</v>
      </c>
      <c r="F125" s="96" t="str">
        <f>VLOOKUP(E125,VIP!$A$2:$O11593,2,0)</f>
        <v>DRBR595</v>
      </c>
      <c r="G125" s="96" t="str">
        <f>VLOOKUP(E125,'LISTADO ATM'!$A$2:$B$899,2,0)</f>
        <v xml:space="preserve">ATM S/M Central I (Santiago) </v>
      </c>
      <c r="H125" s="96" t="str">
        <f>VLOOKUP(E125,VIP!$A$2:$O16514,7,FALSE)</f>
        <v>Si</v>
      </c>
      <c r="I125" s="96" t="str">
        <f>VLOOKUP(E125,VIP!$A$2:$O8479,8,FALSE)</f>
        <v>Si</v>
      </c>
      <c r="J125" s="96" t="str">
        <f>VLOOKUP(E125,VIP!$A$2:$O8429,8,FALSE)</f>
        <v>Si</v>
      </c>
      <c r="K125" s="96" t="str">
        <f>VLOOKUP(E125,VIP!$A$2:$O12003,6,0)</f>
        <v>NO</v>
      </c>
      <c r="L125" s="98" t="s">
        <v>2481</v>
      </c>
      <c r="M125" s="101" t="s">
        <v>2510</v>
      </c>
      <c r="N125" s="169" t="s">
        <v>2513</v>
      </c>
      <c r="O125" s="96" t="s">
        <v>2507</v>
      </c>
      <c r="P125" s="101"/>
      <c r="Q125" s="131">
        <v>44259.605555555558</v>
      </c>
    </row>
    <row r="126" spans="1:17" ht="18" x14ac:dyDescent="0.25">
      <c r="A126" s="96" t="str">
        <f>VLOOKUP(E126,'LISTADO ATM'!$A$2:$C$900,3,0)</f>
        <v>DISTRITO NACIONAL</v>
      </c>
      <c r="B126" s="113">
        <v>335811630</v>
      </c>
      <c r="C126" s="97">
        <v>44259.547997685186</v>
      </c>
      <c r="D126" s="96" t="s">
        <v>2189</v>
      </c>
      <c r="E126" s="106">
        <v>13</v>
      </c>
      <c r="F126" s="96" t="str">
        <f>VLOOKUP(E126,VIP!$A$2:$O11592,2,0)</f>
        <v>DRBR013</v>
      </c>
      <c r="G126" s="96" t="str">
        <f>VLOOKUP(E126,'LISTADO ATM'!$A$2:$B$899,2,0)</f>
        <v xml:space="preserve">ATM CDEEE </v>
      </c>
      <c r="H126" s="96" t="str">
        <f>VLOOKUP(E126,VIP!$A$2:$O16513,7,FALSE)</f>
        <v>Si</v>
      </c>
      <c r="I126" s="96" t="str">
        <f>VLOOKUP(E126,VIP!$A$2:$O8478,8,FALSE)</f>
        <v>Si</v>
      </c>
      <c r="J126" s="96" t="str">
        <f>VLOOKUP(E126,VIP!$A$2:$O8428,8,FALSE)</f>
        <v>Si</v>
      </c>
      <c r="K126" s="96" t="str">
        <f>VLOOKUP(E126,VIP!$A$2:$O12002,6,0)</f>
        <v>NO</v>
      </c>
      <c r="L126" s="98" t="s">
        <v>2228</v>
      </c>
      <c r="M126" s="99" t="s">
        <v>2469</v>
      </c>
      <c r="N126" s="99" t="s">
        <v>2476</v>
      </c>
      <c r="O126" s="96" t="s">
        <v>2478</v>
      </c>
      <c r="P126" s="101"/>
      <c r="Q126" s="99" t="s">
        <v>2228</v>
      </c>
    </row>
    <row r="127" spans="1:17" ht="18" x14ac:dyDescent="0.25">
      <c r="A127" s="96" t="str">
        <f>VLOOKUP(E127,'LISTADO ATM'!$A$2:$C$900,3,0)</f>
        <v>ESTE</v>
      </c>
      <c r="B127" s="113">
        <v>335811649</v>
      </c>
      <c r="C127" s="97">
        <v>44259.554247685184</v>
      </c>
      <c r="D127" s="96" t="s">
        <v>2487</v>
      </c>
      <c r="E127" s="106">
        <v>660</v>
      </c>
      <c r="F127" s="96" t="str">
        <f>VLOOKUP(E127,VIP!$A$2:$O11591,2,0)</f>
        <v>DRBR660</v>
      </c>
      <c r="G127" s="96" t="str">
        <f>VLOOKUP(E127,'LISTADO ATM'!$A$2:$B$899,2,0)</f>
        <v>ATM Oficina Romana Norte II</v>
      </c>
      <c r="H127" s="96" t="str">
        <f>VLOOKUP(E127,VIP!$A$2:$O16512,7,FALSE)</f>
        <v>N/A</v>
      </c>
      <c r="I127" s="96" t="str">
        <f>VLOOKUP(E127,VIP!$A$2:$O8477,8,FALSE)</f>
        <v>N/A</v>
      </c>
      <c r="J127" s="96" t="str">
        <f>VLOOKUP(E127,VIP!$A$2:$O8427,8,FALSE)</f>
        <v>N/A</v>
      </c>
      <c r="K127" s="96" t="str">
        <f>VLOOKUP(E127,VIP!$A$2:$O12001,6,0)</f>
        <v>N/A</v>
      </c>
      <c r="L127" s="98" t="s">
        <v>2430</v>
      </c>
      <c r="M127" s="99" t="s">
        <v>2469</v>
      </c>
      <c r="N127" s="99" t="s">
        <v>2476</v>
      </c>
      <c r="O127" s="96" t="s">
        <v>2490</v>
      </c>
      <c r="P127" s="101"/>
      <c r="Q127" s="99" t="s">
        <v>2430</v>
      </c>
    </row>
    <row r="128" spans="1:17" ht="18" x14ac:dyDescent="0.25">
      <c r="A128" s="96" t="str">
        <f>VLOOKUP(E128,'LISTADO ATM'!$A$2:$C$900,3,0)</f>
        <v>ESTE</v>
      </c>
      <c r="B128" s="113">
        <v>335811650</v>
      </c>
      <c r="C128" s="97">
        <v>44259.554467592592</v>
      </c>
      <c r="D128" s="96" t="s">
        <v>2487</v>
      </c>
      <c r="E128" s="106">
        <v>330</v>
      </c>
      <c r="F128" s="96" t="str">
        <f>VLOOKUP(E128,VIP!$A$2:$O11603,2,0)</f>
        <v>DRBR330</v>
      </c>
      <c r="G128" s="96" t="str">
        <f>VLOOKUP(E128,'LISTADO ATM'!$A$2:$B$899,2,0)</f>
        <v xml:space="preserve">ATM Oficina Boulevard (Higuey) </v>
      </c>
      <c r="H128" s="96" t="str">
        <f>VLOOKUP(E128,VIP!$A$2:$O16524,7,FALSE)</f>
        <v>Si</v>
      </c>
      <c r="I128" s="96" t="str">
        <f>VLOOKUP(E128,VIP!$A$2:$O8489,8,FALSE)</f>
        <v>Si</v>
      </c>
      <c r="J128" s="96" t="str">
        <f>VLOOKUP(E128,VIP!$A$2:$O8439,8,FALSE)</f>
        <v>Si</v>
      </c>
      <c r="K128" s="96" t="str">
        <f>VLOOKUP(E128,VIP!$A$2:$O12013,6,0)</f>
        <v>SI</v>
      </c>
      <c r="L128" s="98" t="s">
        <v>2481</v>
      </c>
      <c r="M128" s="101" t="s">
        <v>2510</v>
      </c>
      <c r="N128" s="169" t="s">
        <v>2513</v>
      </c>
      <c r="O128" s="96" t="s">
        <v>2515</v>
      </c>
      <c r="P128" s="101" t="s">
        <v>2517</v>
      </c>
      <c r="Q128" s="131">
        <v>44259.538194444445</v>
      </c>
    </row>
    <row r="129" spans="1:17" ht="18" x14ac:dyDescent="0.25">
      <c r="A129" s="96" t="str">
        <f>VLOOKUP(E129,'LISTADO ATM'!$A$2:$C$900,3,0)</f>
        <v>DISTRITO NACIONAL</v>
      </c>
      <c r="B129" s="113">
        <v>335811652</v>
      </c>
      <c r="C129" s="97">
        <v>44259.555798611109</v>
      </c>
      <c r="D129" s="96" t="s">
        <v>2487</v>
      </c>
      <c r="E129" s="106">
        <v>743</v>
      </c>
      <c r="F129" s="96" t="str">
        <f>VLOOKUP(E129,VIP!$A$2:$O11602,2,0)</f>
        <v>DRBR287</v>
      </c>
      <c r="G129" s="96" t="str">
        <f>VLOOKUP(E129,'LISTADO ATM'!$A$2:$B$899,2,0)</f>
        <v xml:space="preserve">ATM Oficina Los Frailes </v>
      </c>
      <c r="H129" s="96" t="str">
        <f>VLOOKUP(E129,VIP!$A$2:$O16523,7,FALSE)</f>
        <v>Si</v>
      </c>
      <c r="I129" s="96" t="str">
        <f>VLOOKUP(E129,VIP!$A$2:$O8488,8,FALSE)</f>
        <v>Si</v>
      </c>
      <c r="J129" s="96" t="str">
        <f>VLOOKUP(E129,VIP!$A$2:$O8438,8,FALSE)</f>
        <v>Si</v>
      </c>
      <c r="K129" s="96" t="str">
        <f>VLOOKUP(E129,VIP!$A$2:$O12012,6,0)</f>
        <v>SI</v>
      </c>
      <c r="L129" s="98" t="s">
        <v>2481</v>
      </c>
      <c r="M129" s="101" t="s">
        <v>2510</v>
      </c>
      <c r="N129" s="169" t="s">
        <v>2513</v>
      </c>
      <c r="O129" s="96" t="s">
        <v>2515</v>
      </c>
      <c r="P129" s="101" t="s">
        <v>2517</v>
      </c>
      <c r="Q129" s="131">
        <v>44259.658333333333</v>
      </c>
    </row>
    <row r="130" spans="1:17" ht="18" x14ac:dyDescent="0.25">
      <c r="A130" s="96" t="str">
        <f>VLOOKUP(E130,'LISTADO ATM'!$A$2:$C$900,3,0)</f>
        <v>DISTRITO NACIONAL</v>
      </c>
      <c r="B130" s="113">
        <v>335811658</v>
      </c>
      <c r="C130" s="97">
        <v>44259.560358796298</v>
      </c>
      <c r="D130" s="96" t="s">
        <v>2487</v>
      </c>
      <c r="E130" s="106">
        <v>2</v>
      </c>
      <c r="F130" s="96" t="str">
        <f>VLOOKUP(E130,VIP!$A$2:$O11601,2,0)</f>
        <v>DRBR002</v>
      </c>
      <c r="G130" s="96" t="str">
        <f>VLOOKUP(E130,'LISTADO ATM'!$A$2:$B$899,2,0)</f>
        <v>ATM Autoservicio Padre Castellano</v>
      </c>
      <c r="H130" s="96" t="str">
        <f>VLOOKUP(E130,VIP!$A$2:$O16522,7,FALSE)</f>
        <v>Si</v>
      </c>
      <c r="I130" s="96" t="str">
        <f>VLOOKUP(E130,VIP!$A$2:$O8487,8,FALSE)</f>
        <v>Si</v>
      </c>
      <c r="J130" s="96" t="str">
        <f>VLOOKUP(E130,VIP!$A$2:$O8437,8,FALSE)</f>
        <v>Si</v>
      </c>
      <c r="K130" s="96" t="str">
        <f>VLOOKUP(E130,VIP!$A$2:$O12011,6,0)</f>
        <v>NO</v>
      </c>
      <c r="L130" s="98" t="s">
        <v>2481</v>
      </c>
      <c r="M130" s="101" t="s">
        <v>2510</v>
      </c>
      <c r="N130" s="169" t="s">
        <v>2513</v>
      </c>
      <c r="O130" s="96" t="s">
        <v>2515</v>
      </c>
      <c r="P130" s="101" t="s">
        <v>2517</v>
      </c>
      <c r="Q130" s="131">
        <v>44259.652777777781</v>
      </c>
    </row>
    <row r="131" spans="1:17" ht="18" x14ac:dyDescent="0.25">
      <c r="A131" s="96" t="str">
        <f>VLOOKUP(E131,'LISTADO ATM'!$A$2:$C$900,3,0)</f>
        <v>NORTE</v>
      </c>
      <c r="B131" s="113">
        <v>335811662</v>
      </c>
      <c r="C131" s="97">
        <v>44259.561898148146</v>
      </c>
      <c r="D131" s="96" t="s">
        <v>2487</v>
      </c>
      <c r="E131" s="106">
        <v>138</v>
      </c>
      <c r="F131" s="96" t="str">
        <f>VLOOKUP(E131,VIP!$A$2:$O11600,2,0)</f>
        <v>DRBR138</v>
      </c>
      <c r="G131" s="96" t="str">
        <f>VLOOKUP(E131,'LISTADO ATM'!$A$2:$B$899,2,0)</f>
        <v xml:space="preserve">ATM UNP Fantino </v>
      </c>
      <c r="H131" s="96" t="str">
        <f>VLOOKUP(E131,VIP!$A$2:$O16521,7,FALSE)</f>
        <v>Si</v>
      </c>
      <c r="I131" s="96" t="str">
        <f>VLOOKUP(E131,VIP!$A$2:$O8486,8,FALSE)</f>
        <v>Si</v>
      </c>
      <c r="J131" s="96" t="str">
        <f>VLOOKUP(E131,VIP!$A$2:$O8436,8,FALSE)</f>
        <v>Si</v>
      </c>
      <c r="K131" s="96" t="str">
        <f>VLOOKUP(E131,VIP!$A$2:$O12010,6,0)</f>
        <v>NO</v>
      </c>
      <c r="L131" s="98" t="s">
        <v>2481</v>
      </c>
      <c r="M131" s="101" t="s">
        <v>2510</v>
      </c>
      <c r="N131" s="169" t="s">
        <v>2513</v>
      </c>
      <c r="O131" s="96" t="s">
        <v>2514</v>
      </c>
      <c r="P131" s="101" t="s">
        <v>2517</v>
      </c>
      <c r="Q131" s="131">
        <v>44259.061111111114</v>
      </c>
    </row>
    <row r="132" spans="1:17" ht="18" x14ac:dyDescent="0.25">
      <c r="A132" s="96" t="str">
        <f>VLOOKUP(E132,'LISTADO ATM'!$A$2:$C$900,3,0)</f>
        <v>DISTRITO NACIONAL</v>
      </c>
      <c r="B132" s="113">
        <v>335811665</v>
      </c>
      <c r="C132" s="97">
        <v>44259.563356481478</v>
      </c>
      <c r="D132" s="96" t="s">
        <v>2487</v>
      </c>
      <c r="E132" s="106">
        <v>369</v>
      </c>
      <c r="F132" s="96" t="e">
        <f>VLOOKUP(E132,VIP!$A$2:$O11599,2,0)</f>
        <v>#N/A</v>
      </c>
      <c r="G132" s="96" t="str">
        <f>VLOOKUP(E132,'LISTADO ATM'!$A$2:$B$899,2,0)</f>
        <v>ATM Plaza Lama Aut. Duarte</v>
      </c>
      <c r="H132" s="96" t="e">
        <f>VLOOKUP(E132,VIP!$A$2:$O16520,7,FALSE)</f>
        <v>#N/A</v>
      </c>
      <c r="I132" s="96" t="e">
        <f>VLOOKUP(E132,VIP!$A$2:$O8485,8,FALSE)</f>
        <v>#N/A</v>
      </c>
      <c r="J132" s="96" t="e">
        <f>VLOOKUP(E132,VIP!$A$2:$O8435,8,FALSE)</f>
        <v>#N/A</v>
      </c>
      <c r="K132" s="96" t="e">
        <f>VLOOKUP(E132,VIP!$A$2:$O12009,6,0)</f>
        <v>#N/A</v>
      </c>
      <c r="L132" s="98" t="s">
        <v>2481</v>
      </c>
      <c r="M132" s="101" t="s">
        <v>2510</v>
      </c>
      <c r="N132" s="169" t="s">
        <v>2513</v>
      </c>
      <c r="O132" s="96" t="s">
        <v>2514</v>
      </c>
      <c r="P132" s="101" t="s">
        <v>2517</v>
      </c>
      <c r="Q132" s="131">
        <v>44259.538194444445</v>
      </c>
    </row>
    <row r="133" spans="1:17" ht="18" x14ac:dyDescent="0.25">
      <c r="A133" s="96" t="str">
        <f>VLOOKUP(E133,'LISTADO ATM'!$A$2:$C$900,3,0)</f>
        <v>SUR</v>
      </c>
      <c r="B133" s="113">
        <v>335811668</v>
      </c>
      <c r="C133" s="97">
        <v>44259.564363425925</v>
      </c>
      <c r="D133" s="96" t="s">
        <v>2487</v>
      </c>
      <c r="E133" s="106">
        <v>765</v>
      </c>
      <c r="F133" s="96" t="str">
        <f>VLOOKUP(E133,VIP!$A$2:$O11598,2,0)</f>
        <v>DRBR191</v>
      </c>
      <c r="G133" s="96" t="str">
        <f>VLOOKUP(E133,'LISTADO ATM'!$A$2:$B$899,2,0)</f>
        <v xml:space="preserve">ATM Oficina Azua I </v>
      </c>
      <c r="H133" s="96" t="str">
        <f>VLOOKUP(E133,VIP!$A$2:$O16519,7,FALSE)</f>
        <v>Si</v>
      </c>
      <c r="I133" s="96" t="str">
        <f>VLOOKUP(E133,VIP!$A$2:$O8484,8,FALSE)</f>
        <v>Si</v>
      </c>
      <c r="J133" s="96" t="str">
        <f>VLOOKUP(E133,VIP!$A$2:$O8434,8,FALSE)</f>
        <v>Si</v>
      </c>
      <c r="K133" s="96" t="str">
        <f>VLOOKUP(E133,VIP!$A$2:$O12008,6,0)</f>
        <v>NO</v>
      </c>
      <c r="L133" s="98" t="s">
        <v>2481</v>
      </c>
      <c r="M133" s="101" t="s">
        <v>2510</v>
      </c>
      <c r="N133" s="169" t="s">
        <v>2513</v>
      </c>
      <c r="O133" s="96" t="s">
        <v>2514</v>
      </c>
      <c r="P133" s="101" t="s">
        <v>2517</v>
      </c>
      <c r="Q133" s="131">
        <v>44259.538194444445</v>
      </c>
    </row>
    <row r="134" spans="1:17" ht="18" x14ac:dyDescent="0.25">
      <c r="A134" s="96" t="str">
        <f>VLOOKUP(E134,'LISTADO ATM'!$A$2:$C$900,3,0)</f>
        <v>DISTRITO NACIONAL</v>
      </c>
      <c r="B134" s="113">
        <v>335811678</v>
      </c>
      <c r="C134" s="97">
        <v>44259.567025462966</v>
      </c>
      <c r="D134" s="96" t="s">
        <v>2189</v>
      </c>
      <c r="E134" s="106">
        <v>883</v>
      </c>
      <c r="F134" s="96" t="str">
        <f>VLOOKUP(E134,VIP!$A$2:$O11590,2,0)</f>
        <v>DRBR883</v>
      </c>
      <c r="G134" s="96" t="str">
        <f>VLOOKUP(E134,'LISTADO ATM'!$A$2:$B$899,2,0)</f>
        <v xml:space="preserve">ATM Oficina Filadelfia Plaza </v>
      </c>
      <c r="H134" s="96" t="str">
        <f>VLOOKUP(E134,VIP!$A$2:$O16511,7,FALSE)</f>
        <v>Si</v>
      </c>
      <c r="I134" s="96" t="str">
        <f>VLOOKUP(E134,VIP!$A$2:$O8476,8,FALSE)</f>
        <v>Si</v>
      </c>
      <c r="J134" s="96" t="str">
        <f>VLOOKUP(E134,VIP!$A$2:$O8426,8,FALSE)</f>
        <v>Si</v>
      </c>
      <c r="K134" s="96" t="str">
        <f>VLOOKUP(E134,VIP!$A$2:$O12000,6,0)</f>
        <v>NO</v>
      </c>
      <c r="L134" s="98" t="s">
        <v>2496</v>
      </c>
      <c r="M134" s="101" t="s">
        <v>2510</v>
      </c>
      <c r="N134" s="99" t="s">
        <v>2476</v>
      </c>
      <c r="O134" s="96" t="s">
        <v>2478</v>
      </c>
      <c r="P134" s="101"/>
      <c r="Q134" s="131">
        <v>44259.619444444441</v>
      </c>
    </row>
    <row r="135" spans="1:17" ht="18" x14ac:dyDescent="0.25">
      <c r="A135" s="96" t="str">
        <f>VLOOKUP(E135,'LISTADO ATM'!$A$2:$C$900,3,0)</f>
        <v>SUR</v>
      </c>
      <c r="B135" s="113">
        <v>335811683</v>
      </c>
      <c r="C135" s="97">
        <v>44259.571527777778</v>
      </c>
      <c r="D135" s="96" t="s">
        <v>2189</v>
      </c>
      <c r="E135" s="106">
        <v>249</v>
      </c>
      <c r="F135" s="96" t="str">
        <f>VLOOKUP(E135,VIP!$A$2:$O11589,2,0)</f>
        <v>DRBR249</v>
      </c>
      <c r="G135" s="96" t="str">
        <f>VLOOKUP(E135,'LISTADO ATM'!$A$2:$B$899,2,0)</f>
        <v xml:space="preserve">ATM Banco Agrícola Neiba </v>
      </c>
      <c r="H135" s="96" t="str">
        <f>VLOOKUP(E135,VIP!$A$2:$O16510,7,FALSE)</f>
        <v>Si</v>
      </c>
      <c r="I135" s="96" t="str">
        <f>VLOOKUP(E135,VIP!$A$2:$O8475,8,FALSE)</f>
        <v>Si</v>
      </c>
      <c r="J135" s="96" t="str">
        <f>VLOOKUP(E135,VIP!$A$2:$O8425,8,FALSE)</f>
        <v>Si</v>
      </c>
      <c r="K135" s="96" t="str">
        <f>VLOOKUP(E135,VIP!$A$2:$O11999,6,0)</f>
        <v>NO</v>
      </c>
      <c r="L135" s="98" t="s">
        <v>2496</v>
      </c>
      <c r="M135" s="99" t="s">
        <v>2469</v>
      </c>
      <c r="N135" s="99" t="s">
        <v>2476</v>
      </c>
      <c r="O135" s="96" t="s">
        <v>2478</v>
      </c>
      <c r="P135" s="101"/>
      <c r="Q135" s="99" t="s">
        <v>2496</v>
      </c>
    </row>
    <row r="136" spans="1:17" ht="18" x14ac:dyDescent="0.25">
      <c r="A136" s="96" t="str">
        <f>VLOOKUP(E136,'LISTADO ATM'!$A$2:$C$900,3,0)</f>
        <v>NORTE</v>
      </c>
      <c r="B136" s="113">
        <v>335811684</v>
      </c>
      <c r="C136" s="97">
        <v>44259.571631944447</v>
      </c>
      <c r="D136" s="96" t="s">
        <v>2190</v>
      </c>
      <c r="E136" s="106">
        <v>95</v>
      </c>
      <c r="F136" s="96" t="str">
        <f>VLOOKUP(E136,VIP!$A$2:$O11588,2,0)</f>
        <v>DRBR095</v>
      </c>
      <c r="G136" s="96" t="str">
        <f>VLOOKUP(E136,'LISTADO ATM'!$A$2:$B$899,2,0)</f>
        <v xml:space="preserve">ATM Oficina Tenares </v>
      </c>
      <c r="H136" s="96" t="str">
        <f>VLOOKUP(E136,VIP!$A$2:$O16509,7,FALSE)</f>
        <v>Si</v>
      </c>
      <c r="I136" s="96" t="str">
        <f>VLOOKUP(E136,VIP!$A$2:$O8474,8,FALSE)</f>
        <v>Si</v>
      </c>
      <c r="J136" s="96" t="str">
        <f>VLOOKUP(E136,VIP!$A$2:$O8424,8,FALSE)</f>
        <v>Si</v>
      </c>
      <c r="K136" s="96" t="str">
        <f>VLOOKUP(E136,VIP!$A$2:$O11998,6,0)</f>
        <v>SI</v>
      </c>
      <c r="L136" s="98" t="s">
        <v>2254</v>
      </c>
      <c r="M136" s="101" t="s">
        <v>2510</v>
      </c>
      <c r="N136" s="169" t="s">
        <v>2513</v>
      </c>
      <c r="O136" s="96" t="s">
        <v>2507</v>
      </c>
      <c r="P136" s="101"/>
      <c r="Q136" s="131">
        <v>44259.663888888892</v>
      </c>
    </row>
    <row r="137" spans="1:17" ht="18" x14ac:dyDescent="0.25">
      <c r="A137" s="96" t="str">
        <f>VLOOKUP(E137,'LISTADO ATM'!$A$2:$C$900,3,0)</f>
        <v>DISTRITO NACIONAL</v>
      </c>
      <c r="B137" s="113">
        <v>335811695</v>
      </c>
      <c r="C137" s="97">
        <v>44259.576574074075</v>
      </c>
      <c r="D137" s="96" t="s">
        <v>2487</v>
      </c>
      <c r="E137" s="106">
        <v>734</v>
      </c>
      <c r="F137" s="96" t="str">
        <f>VLOOKUP(E137,VIP!$A$2:$O11597,2,0)</f>
        <v>DRBR178</v>
      </c>
      <c r="G137" s="96" t="str">
        <f>VLOOKUP(E137,'LISTADO ATM'!$A$2:$B$899,2,0)</f>
        <v xml:space="preserve">ATM Oficina Independencia I </v>
      </c>
      <c r="H137" s="96" t="str">
        <f>VLOOKUP(E137,VIP!$A$2:$O16518,7,FALSE)</f>
        <v>Si</v>
      </c>
      <c r="I137" s="96" t="str">
        <f>VLOOKUP(E137,VIP!$A$2:$O8483,8,FALSE)</f>
        <v>Si</v>
      </c>
      <c r="J137" s="96" t="str">
        <f>VLOOKUP(E137,VIP!$A$2:$O8433,8,FALSE)</f>
        <v>Si</v>
      </c>
      <c r="K137" s="96" t="str">
        <f>VLOOKUP(E137,VIP!$A$2:$O12007,6,0)</f>
        <v>SI</v>
      </c>
      <c r="L137" s="98" t="s">
        <v>2440</v>
      </c>
      <c r="M137" s="101" t="s">
        <v>2510</v>
      </c>
      <c r="N137" s="169" t="s">
        <v>2513</v>
      </c>
      <c r="O137" s="96" t="s">
        <v>2516</v>
      </c>
      <c r="P137" s="101" t="s">
        <v>2517</v>
      </c>
      <c r="Q137" s="131">
        <v>44259.658333333333</v>
      </c>
    </row>
    <row r="138" spans="1:17" ht="18" x14ac:dyDescent="0.25">
      <c r="A138" s="96" t="str">
        <f>VLOOKUP(E138,'LISTADO ATM'!$A$2:$C$900,3,0)</f>
        <v>ESTE</v>
      </c>
      <c r="B138" s="113">
        <v>335811704</v>
      </c>
      <c r="C138" s="97">
        <v>44259.588043981479</v>
      </c>
      <c r="D138" s="96" t="s">
        <v>2189</v>
      </c>
      <c r="E138" s="106">
        <v>114</v>
      </c>
      <c r="F138" s="96" t="str">
        <f>VLOOKUP(E138,VIP!$A$2:$O11593,2,0)</f>
        <v>DRBR114</v>
      </c>
      <c r="G138" s="96" t="str">
        <f>VLOOKUP(E138,'LISTADO ATM'!$A$2:$B$899,2,0)</f>
        <v xml:space="preserve">ATM Oficina Hato Mayor </v>
      </c>
      <c r="H138" s="96" t="str">
        <f>VLOOKUP(E138,VIP!$A$2:$O16514,7,FALSE)</f>
        <v>Si</v>
      </c>
      <c r="I138" s="96" t="str">
        <f>VLOOKUP(E138,VIP!$A$2:$O8479,8,FALSE)</f>
        <v>Si</v>
      </c>
      <c r="J138" s="96" t="str">
        <f>VLOOKUP(E138,VIP!$A$2:$O8429,8,FALSE)</f>
        <v>Si</v>
      </c>
      <c r="K138" s="96" t="str">
        <f>VLOOKUP(E138,VIP!$A$2:$O12003,6,0)</f>
        <v>NO</v>
      </c>
      <c r="L138" s="98" t="s">
        <v>2496</v>
      </c>
      <c r="M138" s="99" t="s">
        <v>2469</v>
      </c>
      <c r="N138" s="99" t="s">
        <v>2476</v>
      </c>
      <c r="O138" s="96" t="s">
        <v>2478</v>
      </c>
      <c r="P138" s="101"/>
      <c r="Q138" s="99" t="s">
        <v>2496</v>
      </c>
    </row>
    <row r="139" spans="1:17" ht="18" x14ac:dyDescent="0.25">
      <c r="A139" s="96" t="str">
        <f>VLOOKUP(E139,'LISTADO ATM'!$A$2:$C$900,3,0)</f>
        <v>SUR</v>
      </c>
      <c r="B139" s="113">
        <v>335811708</v>
      </c>
      <c r="C139" s="97">
        <v>44259.589918981481</v>
      </c>
      <c r="D139" s="96" t="s">
        <v>2189</v>
      </c>
      <c r="E139" s="106">
        <v>33</v>
      </c>
      <c r="F139" s="96" t="str">
        <f>VLOOKUP(E139,VIP!$A$2:$O11592,2,0)</f>
        <v>DRBR033</v>
      </c>
      <c r="G139" s="96" t="str">
        <f>VLOOKUP(E139,'LISTADO ATM'!$A$2:$B$899,2,0)</f>
        <v xml:space="preserve">ATM UNP Juan de Herrera </v>
      </c>
      <c r="H139" s="96" t="str">
        <f>VLOOKUP(E139,VIP!$A$2:$O16513,7,FALSE)</f>
        <v>Si</v>
      </c>
      <c r="I139" s="96" t="str">
        <f>VLOOKUP(E139,VIP!$A$2:$O8478,8,FALSE)</f>
        <v>Si</v>
      </c>
      <c r="J139" s="96" t="str">
        <f>VLOOKUP(E139,VIP!$A$2:$O8428,8,FALSE)</f>
        <v>Si</v>
      </c>
      <c r="K139" s="96" t="str">
        <f>VLOOKUP(E139,VIP!$A$2:$O12002,6,0)</f>
        <v>NO</v>
      </c>
      <c r="L139" s="98" t="s">
        <v>2254</v>
      </c>
      <c r="M139" s="101" t="s">
        <v>2510</v>
      </c>
      <c r="N139" s="99" t="s">
        <v>2476</v>
      </c>
      <c r="O139" s="96" t="s">
        <v>2478</v>
      </c>
      <c r="P139" s="101"/>
      <c r="Q139" s="131">
        <v>44259.652083333334</v>
      </c>
    </row>
    <row r="140" spans="1:17" ht="18" x14ac:dyDescent="0.25">
      <c r="A140" s="96" t="str">
        <f>VLOOKUP(E140,'LISTADO ATM'!$A$2:$C$900,3,0)</f>
        <v>NORTE</v>
      </c>
      <c r="B140" s="113">
        <v>335811778</v>
      </c>
      <c r="C140" s="97">
        <v>44259.61755787037</v>
      </c>
      <c r="D140" s="96" t="s">
        <v>2190</v>
      </c>
      <c r="E140" s="106">
        <v>518</v>
      </c>
      <c r="F140" s="96" t="str">
        <f>VLOOKUP(E140,VIP!$A$2:$O11591,2,0)</f>
        <v>DRBR518</v>
      </c>
      <c r="G140" s="96" t="str">
        <f>VLOOKUP(E140,'LISTADO ATM'!$A$2:$B$899,2,0)</f>
        <v xml:space="preserve">ATM Autobanco Los Alamos </v>
      </c>
      <c r="H140" s="96" t="str">
        <f>VLOOKUP(E140,VIP!$A$2:$O16512,7,FALSE)</f>
        <v>Si</v>
      </c>
      <c r="I140" s="96" t="str">
        <f>VLOOKUP(E140,VIP!$A$2:$O8477,8,FALSE)</f>
        <v>Si</v>
      </c>
      <c r="J140" s="96" t="str">
        <f>VLOOKUP(E140,VIP!$A$2:$O8427,8,FALSE)</f>
        <v>Si</v>
      </c>
      <c r="K140" s="96" t="str">
        <f>VLOOKUP(E140,VIP!$A$2:$O12001,6,0)</f>
        <v>NO</v>
      </c>
      <c r="L140" s="98" t="s">
        <v>2228</v>
      </c>
      <c r="M140" s="101" t="s">
        <v>2510</v>
      </c>
      <c r="N140" s="99" t="s">
        <v>2476</v>
      </c>
      <c r="O140" s="96" t="s">
        <v>2507</v>
      </c>
      <c r="P140" s="101"/>
      <c r="Q140" s="131">
        <v>44259.658333333333</v>
      </c>
    </row>
    <row r="141" spans="1:17" ht="18" x14ac:dyDescent="0.25">
      <c r="A141" s="96" t="str">
        <f>VLOOKUP(E141,'LISTADO ATM'!$A$2:$C$900,3,0)</f>
        <v>NORTE</v>
      </c>
      <c r="B141" s="113">
        <v>335811793</v>
      </c>
      <c r="C141" s="97">
        <v>44259.622986111113</v>
      </c>
      <c r="D141" s="96" t="s">
        <v>2190</v>
      </c>
      <c r="E141" s="106">
        <v>431</v>
      </c>
      <c r="F141" s="96" t="str">
        <f>VLOOKUP(E141,VIP!$A$2:$O11589,2,0)</f>
        <v>DRBR583</v>
      </c>
      <c r="G141" s="96" t="str">
        <f>VLOOKUP(E141,'LISTADO ATM'!$A$2:$B$899,2,0)</f>
        <v xml:space="preserve">ATM Autoservicio Sol (Santiago) </v>
      </c>
      <c r="H141" s="96" t="str">
        <f>VLOOKUP(E141,VIP!$A$2:$O16510,7,FALSE)</f>
        <v>Si</v>
      </c>
      <c r="I141" s="96" t="str">
        <f>VLOOKUP(E141,VIP!$A$2:$O8475,8,FALSE)</f>
        <v>Si</v>
      </c>
      <c r="J141" s="96" t="str">
        <f>VLOOKUP(E141,VIP!$A$2:$O8425,8,FALSE)</f>
        <v>Si</v>
      </c>
      <c r="K141" s="96" t="str">
        <f>VLOOKUP(E141,VIP!$A$2:$O11999,6,0)</f>
        <v>SI</v>
      </c>
      <c r="L141" s="98" t="s">
        <v>2496</v>
      </c>
      <c r="M141" s="99" t="s">
        <v>2469</v>
      </c>
      <c r="N141" s="99" t="s">
        <v>2476</v>
      </c>
      <c r="O141" s="96" t="s">
        <v>2507</v>
      </c>
      <c r="P141" s="101"/>
      <c r="Q141" s="99" t="s">
        <v>2496</v>
      </c>
    </row>
    <row r="142" spans="1:17" ht="18" x14ac:dyDescent="0.25">
      <c r="A142" s="96" t="str">
        <f>VLOOKUP(E142,'LISTADO ATM'!$A$2:$C$900,3,0)</f>
        <v>DISTRITO NACIONAL</v>
      </c>
      <c r="B142" s="113">
        <v>335811829</v>
      </c>
      <c r="C142" s="97">
        <v>44259.630671296298</v>
      </c>
      <c r="D142" s="96" t="s">
        <v>2487</v>
      </c>
      <c r="E142" s="106">
        <v>717</v>
      </c>
      <c r="F142" s="96" t="str">
        <f>VLOOKUP(E142,VIP!$A$2:$O11596,2,0)</f>
        <v>DRBR24K</v>
      </c>
      <c r="G142" s="96" t="str">
        <f>VLOOKUP(E142,'LISTADO ATM'!$A$2:$B$899,2,0)</f>
        <v xml:space="preserve">ATM Oficina Los Alcarrizos </v>
      </c>
      <c r="H142" s="96" t="str">
        <f>VLOOKUP(E142,VIP!$A$2:$O16517,7,FALSE)</f>
        <v>Si</v>
      </c>
      <c r="I142" s="96" t="str">
        <f>VLOOKUP(E142,VIP!$A$2:$O8482,8,FALSE)</f>
        <v>Si</v>
      </c>
      <c r="J142" s="96" t="str">
        <f>VLOOKUP(E142,VIP!$A$2:$O8432,8,FALSE)</f>
        <v>Si</v>
      </c>
      <c r="K142" s="96" t="str">
        <f>VLOOKUP(E142,VIP!$A$2:$O12006,6,0)</f>
        <v>SI</v>
      </c>
      <c r="L142" s="98" t="s">
        <v>2481</v>
      </c>
      <c r="M142" s="101" t="s">
        <v>2510</v>
      </c>
      <c r="N142" s="169" t="s">
        <v>2513</v>
      </c>
      <c r="O142" s="96" t="s">
        <v>2515</v>
      </c>
      <c r="P142" s="101" t="s">
        <v>2517</v>
      </c>
      <c r="Q142" s="131">
        <v>44259.658333333333</v>
      </c>
    </row>
    <row r="143" spans="1:17" ht="18" x14ac:dyDescent="0.25">
      <c r="A143" s="96" t="str">
        <f>VLOOKUP(E143,'LISTADO ATM'!$A$2:$C$900,3,0)</f>
        <v>DISTRITO NACIONAL</v>
      </c>
      <c r="B143" s="113">
        <v>335811840</v>
      </c>
      <c r="C143" s="97">
        <v>44259.632025462961</v>
      </c>
      <c r="D143" s="96" t="s">
        <v>2487</v>
      </c>
      <c r="E143" s="106">
        <v>958</v>
      </c>
      <c r="F143" s="96" t="str">
        <f>VLOOKUP(E143,VIP!$A$2:$O11595,2,0)</f>
        <v>DRBR958</v>
      </c>
      <c r="G143" s="96" t="str">
        <f>VLOOKUP(E143,'LISTADO ATM'!$A$2:$B$899,2,0)</f>
        <v xml:space="preserve">ATM Olé Aut. San Isidro </v>
      </c>
      <c r="H143" s="96" t="str">
        <f>VLOOKUP(E143,VIP!$A$2:$O16516,7,FALSE)</f>
        <v>Si</v>
      </c>
      <c r="I143" s="96" t="str">
        <f>VLOOKUP(E143,VIP!$A$2:$O8481,8,FALSE)</f>
        <v>Si</v>
      </c>
      <c r="J143" s="96" t="str">
        <f>VLOOKUP(E143,VIP!$A$2:$O8431,8,FALSE)</f>
        <v>Si</v>
      </c>
      <c r="K143" s="96" t="str">
        <f>VLOOKUP(E143,VIP!$A$2:$O12005,6,0)</f>
        <v>NO</v>
      </c>
      <c r="L143" s="98" t="s">
        <v>2481</v>
      </c>
      <c r="M143" s="101" t="s">
        <v>2510</v>
      </c>
      <c r="N143" s="101" t="s">
        <v>2513</v>
      </c>
      <c r="O143" s="96" t="s">
        <v>2515</v>
      </c>
      <c r="P143" s="101" t="s">
        <v>2517</v>
      </c>
      <c r="Q143" s="131">
        <v>44259.654861111114</v>
      </c>
    </row>
    <row r="144" spans="1:17" ht="18" x14ac:dyDescent="0.25">
      <c r="A144" s="96" t="str">
        <f>VLOOKUP(E144,'LISTADO ATM'!$A$2:$C$900,3,0)</f>
        <v>NORTE</v>
      </c>
      <c r="B144" s="113">
        <v>335811850</v>
      </c>
      <c r="C144" s="97">
        <v>44259.635069444441</v>
      </c>
      <c r="D144" s="96" t="s">
        <v>2487</v>
      </c>
      <c r="E144" s="106">
        <v>595</v>
      </c>
      <c r="F144" s="96" t="str">
        <f>VLOOKUP(E144,VIP!$A$2:$O11594,2,0)</f>
        <v>DRBR595</v>
      </c>
      <c r="G144" s="96" t="str">
        <f>VLOOKUP(E144,'LISTADO ATM'!$A$2:$B$899,2,0)</f>
        <v xml:space="preserve">ATM S/M Central I (Santiago) </v>
      </c>
      <c r="H144" s="96" t="str">
        <f>VLOOKUP(E144,VIP!$A$2:$O16515,7,FALSE)</f>
        <v>Si</v>
      </c>
      <c r="I144" s="96" t="str">
        <f>VLOOKUP(E144,VIP!$A$2:$O8480,8,FALSE)</f>
        <v>Si</v>
      </c>
      <c r="J144" s="96" t="str">
        <f>VLOOKUP(E144,VIP!$A$2:$O8430,8,FALSE)</f>
        <v>Si</v>
      </c>
      <c r="K144" s="96" t="str">
        <f>VLOOKUP(E144,VIP!$A$2:$O12004,6,0)</f>
        <v>NO</v>
      </c>
      <c r="L144" s="98" t="s">
        <v>2481</v>
      </c>
      <c r="M144" s="101" t="s">
        <v>2510</v>
      </c>
      <c r="N144" s="101" t="s">
        <v>2513</v>
      </c>
      <c r="O144" s="96" t="s">
        <v>2515</v>
      </c>
      <c r="P144" s="101" t="s">
        <v>2517</v>
      </c>
      <c r="Q144" s="131">
        <v>44259.65347222222</v>
      </c>
    </row>
    <row r="145" spans="1:17" ht="18" x14ac:dyDescent="0.25">
      <c r="A145" s="96" t="str">
        <f>VLOOKUP(E145,'LISTADO ATM'!$A$2:$C$900,3,0)</f>
        <v>ESTE</v>
      </c>
      <c r="B145" s="113">
        <v>335811863</v>
      </c>
      <c r="C145" s="97">
        <v>44259.640162037038</v>
      </c>
      <c r="D145" s="96" t="s">
        <v>2189</v>
      </c>
      <c r="E145" s="106">
        <v>963</v>
      </c>
      <c r="F145" s="96" t="str">
        <f>VLOOKUP(E145,VIP!$A$2:$O11604,2,0)</f>
        <v>DRBR963</v>
      </c>
      <c r="G145" s="96" t="str">
        <f>VLOOKUP(E145,'LISTADO ATM'!$A$2:$B$899,2,0)</f>
        <v xml:space="preserve">ATM Multiplaza La Romana </v>
      </c>
      <c r="H145" s="96" t="str">
        <f>VLOOKUP(E145,VIP!$A$2:$O16525,7,FALSE)</f>
        <v>Si</v>
      </c>
      <c r="I145" s="96" t="str">
        <f>VLOOKUP(E145,VIP!$A$2:$O8490,8,FALSE)</f>
        <v>Si</v>
      </c>
      <c r="J145" s="96" t="str">
        <f>VLOOKUP(E145,VIP!$A$2:$O8440,8,FALSE)</f>
        <v>Si</v>
      </c>
      <c r="K145" s="96" t="str">
        <f>VLOOKUP(E145,VIP!$A$2:$O12014,6,0)</f>
        <v>NO</v>
      </c>
      <c r="L145" s="98" t="s">
        <v>2228</v>
      </c>
      <c r="M145" s="99" t="s">
        <v>2469</v>
      </c>
      <c r="N145" s="99" t="s">
        <v>2476</v>
      </c>
      <c r="O145" s="96" t="s">
        <v>2478</v>
      </c>
      <c r="P145" s="101"/>
      <c r="Q145" s="100" t="s">
        <v>2228</v>
      </c>
    </row>
    <row r="146" spans="1:17" ht="18" x14ac:dyDescent="0.25">
      <c r="A146" s="96" t="str">
        <f>VLOOKUP(E146,'LISTADO ATM'!$A$2:$C$900,3,0)</f>
        <v>NORTE</v>
      </c>
      <c r="B146" s="113">
        <v>335811868</v>
      </c>
      <c r="C146" s="97">
        <v>44259.641909722224</v>
      </c>
      <c r="D146" s="96" t="s">
        <v>2190</v>
      </c>
      <c r="E146" s="106">
        <v>129</v>
      </c>
      <c r="F146" s="96" t="str">
        <f>VLOOKUP(E146,VIP!$A$2:$O11603,2,0)</f>
        <v>DRBR129</v>
      </c>
      <c r="G146" s="96" t="str">
        <f>VLOOKUP(E146,'LISTADO ATM'!$A$2:$B$899,2,0)</f>
        <v xml:space="preserve">ATM Multicentro La Sirena (Santiago) </v>
      </c>
      <c r="H146" s="96" t="str">
        <f>VLOOKUP(E146,VIP!$A$2:$O16524,7,FALSE)</f>
        <v>Si</v>
      </c>
      <c r="I146" s="96" t="str">
        <f>VLOOKUP(E146,VIP!$A$2:$O8489,8,FALSE)</f>
        <v>Si</v>
      </c>
      <c r="J146" s="96" t="str">
        <f>VLOOKUP(E146,VIP!$A$2:$O8439,8,FALSE)</f>
        <v>Si</v>
      </c>
      <c r="K146" s="96" t="str">
        <f>VLOOKUP(E146,VIP!$A$2:$O12013,6,0)</f>
        <v>SI</v>
      </c>
      <c r="L146" s="98" t="s">
        <v>2496</v>
      </c>
      <c r="M146" s="99" t="s">
        <v>2469</v>
      </c>
      <c r="N146" s="99" t="s">
        <v>2476</v>
      </c>
      <c r="O146" s="96" t="s">
        <v>2507</v>
      </c>
      <c r="P146" s="101"/>
      <c r="Q146" s="100" t="s">
        <v>2496</v>
      </c>
    </row>
    <row r="147" spans="1:17" ht="18" x14ac:dyDescent="0.25">
      <c r="A147" s="96" t="str">
        <f>VLOOKUP(E147,'LISTADO ATM'!$A$2:$C$900,3,0)</f>
        <v>NORTE</v>
      </c>
      <c r="B147" s="113">
        <v>335811872</v>
      </c>
      <c r="C147" s="97">
        <v>44259.643819444442</v>
      </c>
      <c r="D147" s="96" t="s">
        <v>2190</v>
      </c>
      <c r="E147" s="106">
        <v>799</v>
      </c>
      <c r="F147" s="96" t="str">
        <f>VLOOKUP(E147,VIP!$A$2:$O11602,2,0)</f>
        <v>DRBR799</v>
      </c>
      <c r="G147" s="96" t="str">
        <f>VLOOKUP(E147,'LISTADO ATM'!$A$2:$B$899,2,0)</f>
        <v xml:space="preserve">ATM Clínica Corominas (Santiago) </v>
      </c>
      <c r="H147" s="96" t="str">
        <f>VLOOKUP(E147,VIP!$A$2:$O16523,7,FALSE)</f>
        <v>Si</v>
      </c>
      <c r="I147" s="96" t="str">
        <f>VLOOKUP(E147,VIP!$A$2:$O8488,8,FALSE)</f>
        <v>Si</v>
      </c>
      <c r="J147" s="96" t="str">
        <f>VLOOKUP(E147,VIP!$A$2:$O8438,8,FALSE)</f>
        <v>Si</v>
      </c>
      <c r="K147" s="96" t="str">
        <f>VLOOKUP(E147,VIP!$A$2:$O12012,6,0)</f>
        <v>NO</v>
      </c>
      <c r="L147" s="98" t="s">
        <v>2434</v>
      </c>
      <c r="M147" s="101" t="s">
        <v>2510</v>
      </c>
      <c r="N147" s="99" t="s">
        <v>2476</v>
      </c>
      <c r="O147" s="96" t="s">
        <v>2507</v>
      </c>
      <c r="P147" s="101"/>
      <c r="Q147" s="168">
        <v>44259.774305555555</v>
      </c>
    </row>
    <row r="148" spans="1:17" ht="18" x14ac:dyDescent="0.25">
      <c r="A148" s="96" t="str">
        <f>VLOOKUP(E148,'LISTADO ATM'!$A$2:$C$900,3,0)</f>
        <v>ESTE</v>
      </c>
      <c r="B148" s="113">
        <v>335811894</v>
      </c>
      <c r="C148" s="97">
        <v>44259.650752314818</v>
      </c>
      <c r="D148" s="96" t="s">
        <v>2487</v>
      </c>
      <c r="E148" s="106">
        <v>631</v>
      </c>
      <c r="F148" s="96" t="str">
        <f>VLOOKUP(E148,VIP!$A$2:$O11600,2,0)</f>
        <v>DRBR417</v>
      </c>
      <c r="G148" s="96" t="str">
        <f>VLOOKUP(E148,'LISTADO ATM'!$A$2:$B$899,2,0)</f>
        <v xml:space="preserve">ATM ASOCODEQUI (San Pedro) </v>
      </c>
      <c r="H148" s="96" t="str">
        <f>VLOOKUP(E148,VIP!$A$2:$O16521,7,FALSE)</f>
        <v>Si</v>
      </c>
      <c r="I148" s="96" t="str">
        <f>VLOOKUP(E148,VIP!$A$2:$O8486,8,FALSE)</f>
        <v>Si</v>
      </c>
      <c r="J148" s="96" t="str">
        <f>VLOOKUP(E148,VIP!$A$2:$O8436,8,FALSE)</f>
        <v>Si</v>
      </c>
      <c r="K148" s="96" t="str">
        <f>VLOOKUP(E148,VIP!$A$2:$O12010,6,0)</f>
        <v>NO</v>
      </c>
      <c r="L148" s="98" t="s">
        <v>2481</v>
      </c>
      <c r="M148" s="169" t="s">
        <v>2510</v>
      </c>
      <c r="N148" s="169" t="s">
        <v>2513</v>
      </c>
      <c r="O148" s="96" t="s">
        <v>2515</v>
      </c>
      <c r="P148" s="101" t="s">
        <v>2517</v>
      </c>
      <c r="Q148" s="168" t="s">
        <v>2481</v>
      </c>
    </row>
    <row r="149" spans="1:17" ht="18" x14ac:dyDescent="0.25">
      <c r="A149" s="96" t="str">
        <f>VLOOKUP(E149,'LISTADO ATM'!$A$2:$C$900,3,0)</f>
        <v>ESTE</v>
      </c>
      <c r="B149" s="113">
        <v>335811903</v>
      </c>
      <c r="C149" s="97">
        <v>44259.653437499997</v>
      </c>
      <c r="D149" s="96" t="s">
        <v>2189</v>
      </c>
      <c r="E149" s="106">
        <v>681</v>
      </c>
      <c r="F149" s="96" t="str">
        <f>VLOOKUP(E149,VIP!$A$2:$O11601,2,0)</f>
        <v>DRBR681</v>
      </c>
      <c r="G149" s="96" t="str">
        <f>VLOOKUP(E149,'LISTADO ATM'!$A$2:$B$899,2,0)</f>
        <v xml:space="preserve">ATM Hotel Royalton II </v>
      </c>
      <c r="H149" s="96" t="str">
        <f>VLOOKUP(E149,VIP!$A$2:$O16522,7,FALSE)</f>
        <v>Si</v>
      </c>
      <c r="I149" s="96" t="str">
        <f>VLOOKUP(E149,VIP!$A$2:$O8487,8,FALSE)</f>
        <v>Si</v>
      </c>
      <c r="J149" s="96" t="str">
        <f>VLOOKUP(E149,VIP!$A$2:$O8437,8,FALSE)</f>
        <v>Si</v>
      </c>
      <c r="K149" s="96" t="str">
        <f>VLOOKUP(E149,VIP!$A$2:$O12011,6,0)</f>
        <v>NO</v>
      </c>
      <c r="L149" s="98" t="s">
        <v>2254</v>
      </c>
      <c r="M149" s="169" t="s">
        <v>2510</v>
      </c>
      <c r="N149" s="99" t="s">
        <v>2476</v>
      </c>
      <c r="O149" s="96" t="s">
        <v>2478</v>
      </c>
      <c r="P149" s="101"/>
      <c r="Q149" s="168">
        <v>44259.749305555553</v>
      </c>
    </row>
    <row r="150" spans="1:17" ht="18" x14ac:dyDescent="0.25">
      <c r="A150" s="96" t="str">
        <f>VLOOKUP(E150,'LISTADO ATM'!$A$2:$C$900,3,0)</f>
        <v>DISTRITO NACIONAL</v>
      </c>
      <c r="B150" s="113">
        <v>335811906</v>
      </c>
      <c r="C150" s="97">
        <v>44259.654502314814</v>
      </c>
      <c r="D150" s="96" t="s">
        <v>2189</v>
      </c>
      <c r="E150" s="106">
        <v>696</v>
      </c>
      <c r="F150" s="96" t="str">
        <f>VLOOKUP(E150,VIP!$A$2:$O11600,2,0)</f>
        <v>DRBR696</v>
      </c>
      <c r="G150" s="96" t="str">
        <f>VLOOKUP(E150,'LISTADO ATM'!$A$2:$B$899,2,0)</f>
        <v>ATM Olé Jacobo Majluta</v>
      </c>
      <c r="H150" s="96" t="str">
        <f>VLOOKUP(E150,VIP!$A$2:$O16521,7,FALSE)</f>
        <v>Si</v>
      </c>
      <c r="I150" s="96" t="str">
        <f>VLOOKUP(E150,VIP!$A$2:$O8486,8,FALSE)</f>
        <v>Si</v>
      </c>
      <c r="J150" s="96" t="str">
        <f>VLOOKUP(E150,VIP!$A$2:$O8436,8,FALSE)</f>
        <v>Si</v>
      </c>
      <c r="K150" s="96" t="str">
        <f>VLOOKUP(E150,VIP!$A$2:$O12010,6,0)</f>
        <v>NO</v>
      </c>
      <c r="L150" s="98" t="s">
        <v>2496</v>
      </c>
      <c r="M150" s="99" t="s">
        <v>2469</v>
      </c>
      <c r="N150" s="99" t="s">
        <v>2476</v>
      </c>
      <c r="O150" s="96" t="s">
        <v>2478</v>
      </c>
      <c r="P150" s="101"/>
      <c r="Q150" s="100" t="s">
        <v>2496</v>
      </c>
    </row>
    <row r="151" spans="1:17" ht="18" x14ac:dyDescent="0.25">
      <c r="A151" s="96" t="str">
        <f>VLOOKUP(E151,'LISTADO ATM'!$A$2:$C$900,3,0)</f>
        <v>ESTE</v>
      </c>
      <c r="B151" s="113">
        <v>335811911</v>
      </c>
      <c r="C151" s="97">
        <v>44259.655682870369</v>
      </c>
      <c r="D151" s="96" t="s">
        <v>2189</v>
      </c>
      <c r="E151" s="106">
        <v>27</v>
      </c>
      <c r="F151" s="96" t="str">
        <f>VLOOKUP(E151,VIP!$A$2:$O11599,2,0)</f>
        <v>DRBR027</v>
      </c>
      <c r="G151" s="96" t="str">
        <f>VLOOKUP(E151,'LISTADO ATM'!$A$2:$B$899,2,0)</f>
        <v>ATM Oficina El Seibo II</v>
      </c>
      <c r="H151" s="96" t="str">
        <f>VLOOKUP(E151,VIP!$A$2:$O16520,7,FALSE)</f>
        <v>Si</v>
      </c>
      <c r="I151" s="96" t="str">
        <f>VLOOKUP(E151,VIP!$A$2:$O8485,8,FALSE)</f>
        <v>Si</v>
      </c>
      <c r="J151" s="96" t="str">
        <f>VLOOKUP(E151,VIP!$A$2:$O8435,8,FALSE)</f>
        <v>Si</v>
      </c>
      <c r="K151" s="96" t="str">
        <f>VLOOKUP(E151,VIP!$A$2:$O12009,6,0)</f>
        <v>NO</v>
      </c>
      <c r="L151" s="98" t="s">
        <v>2519</v>
      </c>
      <c r="M151" s="101" t="s">
        <v>2510</v>
      </c>
      <c r="N151" s="99" t="s">
        <v>2476</v>
      </c>
      <c r="O151" s="96" t="s">
        <v>2478</v>
      </c>
      <c r="P151" s="101"/>
      <c r="Q151" s="168">
        <v>44259.750694444447</v>
      </c>
    </row>
    <row r="152" spans="1:17" ht="18" x14ac:dyDescent="0.25">
      <c r="A152" s="96" t="str">
        <f>VLOOKUP(E152,'LISTADO ATM'!$A$2:$C$900,3,0)</f>
        <v>DISTRITO NACIONAL</v>
      </c>
      <c r="B152" s="113">
        <v>335811931</v>
      </c>
      <c r="C152" s="97">
        <v>44259.662523148145</v>
      </c>
      <c r="D152" s="96" t="s">
        <v>2189</v>
      </c>
      <c r="E152" s="106">
        <v>826</v>
      </c>
      <c r="F152" s="96" t="str">
        <f>VLOOKUP(E152,VIP!$A$2:$O11598,2,0)</f>
        <v>DRBR826</v>
      </c>
      <c r="G152" s="96" t="str">
        <f>VLOOKUP(E152,'LISTADO ATM'!$A$2:$B$899,2,0)</f>
        <v xml:space="preserve">ATM Oficina Diamond Plaza II </v>
      </c>
      <c r="H152" s="96" t="str">
        <f>VLOOKUP(E152,VIP!$A$2:$O16519,7,FALSE)</f>
        <v>Si</v>
      </c>
      <c r="I152" s="96" t="str">
        <f>VLOOKUP(E152,VIP!$A$2:$O8484,8,FALSE)</f>
        <v>Si</v>
      </c>
      <c r="J152" s="96" t="str">
        <f>VLOOKUP(E152,VIP!$A$2:$O8434,8,FALSE)</f>
        <v>Si</v>
      </c>
      <c r="K152" s="96" t="str">
        <f>VLOOKUP(E152,VIP!$A$2:$O12008,6,0)</f>
        <v>NO</v>
      </c>
      <c r="L152" s="98" t="s">
        <v>2434</v>
      </c>
      <c r="M152" s="101" t="s">
        <v>2510</v>
      </c>
      <c r="N152" s="99" t="s">
        <v>2476</v>
      </c>
      <c r="O152" s="96" t="s">
        <v>2478</v>
      </c>
      <c r="P152" s="101"/>
      <c r="Q152" s="168">
        <v>44259.774305555555</v>
      </c>
    </row>
    <row r="153" spans="1:17" ht="18" x14ac:dyDescent="0.25">
      <c r="A153" s="96" t="str">
        <f>VLOOKUP(E153,'LISTADO ATM'!$A$2:$C$900,3,0)</f>
        <v>DISTRITO NACIONAL</v>
      </c>
      <c r="B153" s="113">
        <v>335811933</v>
      </c>
      <c r="C153" s="97">
        <v>44259.663518518515</v>
      </c>
      <c r="D153" s="96" t="s">
        <v>2189</v>
      </c>
      <c r="E153" s="106">
        <v>642</v>
      </c>
      <c r="F153" s="96" t="str">
        <f>VLOOKUP(E153,VIP!$A$2:$O11597,2,0)</f>
        <v>DRBR24O</v>
      </c>
      <c r="G153" s="96" t="str">
        <f>VLOOKUP(E153,'LISTADO ATM'!$A$2:$B$899,2,0)</f>
        <v xml:space="preserve">ATM OMSA Sto. Dgo. </v>
      </c>
      <c r="H153" s="96" t="str">
        <f>VLOOKUP(E153,VIP!$A$2:$O16518,7,FALSE)</f>
        <v>Si</v>
      </c>
      <c r="I153" s="96" t="str">
        <f>VLOOKUP(E153,VIP!$A$2:$O8483,8,FALSE)</f>
        <v>Si</v>
      </c>
      <c r="J153" s="96" t="str">
        <f>VLOOKUP(E153,VIP!$A$2:$O8433,8,FALSE)</f>
        <v>Si</v>
      </c>
      <c r="K153" s="96" t="str">
        <f>VLOOKUP(E153,VIP!$A$2:$O12007,6,0)</f>
        <v>NO</v>
      </c>
      <c r="L153" s="98" t="s">
        <v>2434</v>
      </c>
      <c r="M153" s="101" t="s">
        <v>2510</v>
      </c>
      <c r="N153" s="99" t="s">
        <v>2476</v>
      </c>
      <c r="O153" s="96" t="s">
        <v>2478</v>
      </c>
      <c r="P153" s="101"/>
      <c r="Q153" s="168">
        <v>44259.774305555555</v>
      </c>
    </row>
    <row r="154" spans="1:17" ht="18" x14ac:dyDescent="0.25">
      <c r="A154" s="96" t="str">
        <f>VLOOKUP(E154,'LISTADO ATM'!$A$2:$C$900,3,0)</f>
        <v>ESTE</v>
      </c>
      <c r="B154" s="113">
        <v>335811935</v>
      </c>
      <c r="C154" s="97">
        <v>44259.664594907408</v>
      </c>
      <c r="D154" s="96" t="s">
        <v>2189</v>
      </c>
      <c r="E154" s="106">
        <v>158</v>
      </c>
      <c r="F154" s="96" t="str">
        <f>VLOOKUP(E154,VIP!$A$2:$O11596,2,0)</f>
        <v>DRBR158</v>
      </c>
      <c r="G154" s="96" t="str">
        <f>VLOOKUP(E154,'LISTADO ATM'!$A$2:$B$899,2,0)</f>
        <v xml:space="preserve">ATM Oficina Romana Norte </v>
      </c>
      <c r="H154" s="96" t="str">
        <f>VLOOKUP(E154,VIP!$A$2:$O16517,7,FALSE)</f>
        <v>Si</v>
      </c>
      <c r="I154" s="96" t="str">
        <f>VLOOKUP(E154,VIP!$A$2:$O8482,8,FALSE)</f>
        <v>Si</v>
      </c>
      <c r="J154" s="96" t="str">
        <f>VLOOKUP(E154,VIP!$A$2:$O8432,8,FALSE)</f>
        <v>Si</v>
      </c>
      <c r="K154" s="96" t="str">
        <f>VLOOKUP(E154,VIP!$A$2:$O12006,6,0)</f>
        <v>SI</v>
      </c>
      <c r="L154" s="98" t="s">
        <v>2496</v>
      </c>
      <c r="M154" s="99" t="s">
        <v>2469</v>
      </c>
      <c r="N154" s="99" t="s">
        <v>2476</v>
      </c>
      <c r="O154" s="96" t="s">
        <v>2478</v>
      </c>
      <c r="P154" s="101"/>
      <c r="Q154" s="100" t="s">
        <v>2496</v>
      </c>
    </row>
    <row r="155" spans="1:17" ht="18" x14ac:dyDescent="0.25">
      <c r="A155" s="96" t="str">
        <f>VLOOKUP(E155,'LISTADO ATM'!$A$2:$C$900,3,0)</f>
        <v>DISTRITO NACIONAL</v>
      </c>
      <c r="B155" s="113">
        <v>335811937</v>
      </c>
      <c r="C155" s="97">
        <v>44259.665266203701</v>
      </c>
      <c r="D155" s="96" t="s">
        <v>2190</v>
      </c>
      <c r="E155" s="106">
        <v>459</v>
      </c>
      <c r="F155" s="96" t="str">
        <f>VLOOKUP(E155,VIP!$A$2:$O11595,2,0)</f>
        <v>DRBR459</v>
      </c>
      <c r="G155" s="96" t="str">
        <f>VLOOKUP(E155,'LISTADO ATM'!$A$2:$B$899,2,0)</f>
        <v>ATM Estación Jima Bonao</v>
      </c>
      <c r="H155" s="96" t="str">
        <f>VLOOKUP(E155,VIP!$A$2:$O16516,7,FALSE)</f>
        <v>Si</v>
      </c>
      <c r="I155" s="96" t="str">
        <f>VLOOKUP(E155,VIP!$A$2:$O8481,8,FALSE)</f>
        <v>Si</v>
      </c>
      <c r="J155" s="96" t="str">
        <f>VLOOKUP(E155,VIP!$A$2:$O8431,8,FALSE)</f>
        <v>Si</v>
      </c>
      <c r="K155" s="96" t="str">
        <f>VLOOKUP(E155,VIP!$A$2:$O12005,6,0)</f>
        <v>NO</v>
      </c>
      <c r="L155" s="98" t="s">
        <v>2496</v>
      </c>
      <c r="M155" s="99" t="s">
        <v>2469</v>
      </c>
      <c r="N155" s="99" t="s">
        <v>2476</v>
      </c>
      <c r="O155" s="96" t="s">
        <v>2507</v>
      </c>
      <c r="P155" s="101"/>
      <c r="Q155" s="100" t="s">
        <v>2496</v>
      </c>
    </row>
    <row r="156" spans="1:17" ht="18" x14ac:dyDescent="0.25">
      <c r="A156" s="96" t="str">
        <f>VLOOKUP(E156,'LISTADO ATM'!$A$2:$C$900,3,0)</f>
        <v>DISTRITO NACIONAL</v>
      </c>
      <c r="B156" s="113">
        <v>335812061</v>
      </c>
      <c r="C156" s="97">
        <v>44259.717777777776</v>
      </c>
      <c r="D156" s="96" t="s">
        <v>2487</v>
      </c>
      <c r="E156" s="106">
        <v>516</v>
      </c>
      <c r="F156" s="96" t="str">
        <f>VLOOKUP(E156,VIP!$A$2:$O11614,2,0)</f>
        <v>DRBR516</v>
      </c>
      <c r="G156" s="96" t="str">
        <f>VLOOKUP(E156,'LISTADO ATM'!$A$2:$B$899,2,0)</f>
        <v xml:space="preserve">ATM Oficina Gascue </v>
      </c>
      <c r="H156" s="96" t="str">
        <f>VLOOKUP(E156,VIP!$A$2:$O16535,7,FALSE)</f>
        <v>Si</v>
      </c>
      <c r="I156" s="96" t="str">
        <f>VLOOKUP(E156,VIP!$A$2:$O8500,8,FALSE)</f>
        <v>Si</v>
      </c>
      <c r="J156" s="96" t="str">
        <f>VLOOKUP(E156,VIP!$A$2:$O8450,8,FALSE)</f>
        <v>Si</v>
      </c>
      <c r="K156" s="96" t="str">
        <f>VLOOKUP(E156,VIP!$A$2:$O12024,6,0)</f>
        <v>SI</v>
      </c>
      <c r="L156" s="98" t="s">
        <v>2430</v>
      </c>
      <c r="M156" s="99" t="s">
        <v>2469</v>
      </c>
      <c r="N156" s="99" t="s">
        <v>2476</v>
      </c>
      <c r="O156" s="96" t="s">
        <v>2490</v>
      </c>
      <c r="P156" s="101"/>
      <c r="Q156" s="100" t="s">
        <v>2430</v>
      </c>
    </row>
    <row r="157" spans="1:17" ht="18" x14ac:dyDescent="0.25">
      <c r="A157" s="96" t="str">
        <f>VLOOKUP(E157,'LISTADO ATM'!$A$2:$C$900,3,0)</f>
        <v>DISTRITO NACIONAL</v>
      </c>
      <c r="B157" s="113">
        <v>335812065</v>
      </c>
      <c r="C157" s="97">
        <v>44259.72047453704</v>
      </c>
      <c r="D157" s="96" t="s">
        <v>2472</v>
      </c>
      <c r="E157" s="106">
        <v>958</v>
      </c>
      <c r="F157" s="96" t="str">
        <f>VLOOKUP(E157,VIP!$A$2:$O11613,2,0)</f>
        <v>DRBR958</v>
      </c>
      <c r="G157" s="96" t="str">
        <f>VLOOKUP(E157,'LISTADO ATM'!$A$2:$B$899,2,0)</f>
        <v xml:space="preserve">ATM Olé Aut. San Isidro </v>
      </c>
      <c r="H157" s="96" t="str">
        <f>VLOOKUP(E157,VIP!$A$2:$O16534,7,FALSE)</f>
        <v>Si</v>
      </c>
      <c r="I157" s="96" t="str">
        <f>VLOOKUP(E157,VIP!$A$2:$O8499,8,FALSE)</f>
        <v>Si</v>
      </c>
      <c r="J157" s="96" t="str">
        <f>VLOOKUP(E157,VIP!$A$2:$O8449,8,FALSE)</f>
        <v>Si</v>
      </c>
      <c r="K157" s="96" t="str">
        <f>VLOOKUP(E157,VIP!$A$2:$O12023,6,0)</f>
        <v>NO</v>
      </c>
      <c r="L157" s="98" t="s">
        <v>2430</v>
      </c>
      <c r="M157" s="99" t="s">
        <v>2469</v>
      </c>
      <c r="N157" s="99" t="s">
        <v>2476</v>
      </c>
      <c r="O157" s="96" t="s">
        <v>2477</v>
      </c>
      <c r="P157" s="101"/>
      <c r="Q157" s="100" t="s">
        <v>2430</v>
      </c>
    </row>
    <row r="158" spans="1:17" ht="18" x14ac:dyDescent="0.25">
      <c r="A158" s="96" t="str">
        <f>VLOOKUP(E158,'LISTADO ATM'!$A$2:$C$900,3,0)</f>
        <v>NORTE</v>
      </c>
      <c r="B158" s="113">
        <v>335812066</v>
      </c>
      <c r="C158" s="97">
        <v>44259.72184027778</v>
      </c>
      <c r="D158" s="96" t="s">
        <v>2487</v>
      </c>
      <c r="E158" s="106">
        <v>119</v>
      </c>
      <c r="F158" s="96" t="str">
        <f>VLOOKUP(E158,VIP!$A$2:$O11612,2,0)</f>
        <v>DRBR119</v>
      </c>
      <c r="G158" s="96" t="str">
        <f>VLOOKUP(E158,'LISTADO ATM'!$A$2:$B$899,2,0)</f>
        <v>ATM Oficina La Barranquita</v>
      </c>
      <c r="H158" s="96" t="str">
        <f>VLOOKUP(E158,VIP!$A$2:$O16533,7,FALSE)</f>
        <v>N/A</v>
      </c>
      <c r="I158" s="96" t="str">
        <f>VLOOKUP(E158,VIP!$A$2:$O8498,8,FALSE)</f>
        <v>N/A</v>
      </c>
      <c r="J158" s="96" t="str">
        <f>VLOOKUP(E158,VIP!$A$2:$O8448,8,FALSE)</f>
        <v>N/A</v>
      </c>
      <c r="K158" s="96" t="str">
        <f>VLOOKUP(E158,VIP!$A$2:$O12022,6,0)</f>
        <v>N/A</v>
      </c>
      <c r="L158" s="98" t="s">
        <v>2430</v>
      </c>
      <c r="M158" s="99" t="s">
        <v>2469</v>
      </c>
      <c r="N158" s="99" t="s">
        <v>2476</v>
      </c>
      <c r="O158" s="96" t="s">
        <v>2490</v>
      </c>
      <c r="P158" s="101"/>
      <c r="Q158" s="100" t="s">
        <v>2430</v>
      </c>
    </row>
    <row r="159" spans="1:17" ht="18" x14ac:dyDescent="0.25">
      <c r="A159" s="96" t="str">
        <f>VLOOKUP(E159,'LISTADO ATM'!$A$2:$C$900,3,0)</f>
        <v>DISTRITO NACIONAL</v>
      </c>
      <c r="B159" s="113">
        <v>335812072</v>
      </c>
      <c r="C159" s="97">
        <v>44259.723807870374</v>
      </c>
      <c r="D159" s="96" t="s">
        <v>2189</v>
      </c>
      <c r="E159" s="106">
        <v>946</v>
      </c>
      <c r="F159" s="96" t="str">
        <f>VLOOKUP(E159,VIP!$A$2:$O11611,2,0)</f>
        <v>DRBR24R</v>
      </c>
      <c r="G159" s="96" t="str">
        <f>VLOOKUP(E159,'LISTADO ATM'!$A$2:$B$899,2,0)</f>
        <v xml:space="preserve">ATM Oficina Núñez de Cáceres I </v>
      </c>
      <c r="H159" s="96" t="str">
        <f>VLOOKUP(E159,VIP!$A$2:$O16532,7,FALSE)</f>
        <v>Si</v>
      </c>
      <c r="I159" s="96" t="str">
        <f>VLOOKUP(E159,VIP!$A$2:$O8497,8,FALSE)</f>
        <v>Si</v>
      </c>
      <c r="J159" s="96" t="str">
        <f>VLOOKUP(E159,VIP!$A$2:$O8447,8,FALSE)</f>
        <v>Si</v>
      </c>
      <c r="K159" s="96" t="str">
        <f>VLOOKUP(E159,VIP!$A$2:$O12021,6,0)</f>
        <v>NO</v>
      </c>
      <c r="L159" s="98" t="s">
        <v>2228</v>
      </c>
      <c r="M159" s="99" t="s">
        <v>2469</v>
      </c>
      <c r="N159" s="99" t="s">
        <v>2476</v>
      </c>
      <c r="O159" s="96" t="s">
        <v>2478</v>
      </c>
      <c r="P159" s="101"/>
      <c r="Q159" s="100" t="s">
        <v>2228</v>
      </c>
    </row>
    <row r="160" spans="1:17" ht="18" x14ac:dyDescent="0.25">
      <c r="A160" s="96" t="str">
        <f>VLOOKUP(E160,'LISTADO ATM'!$A$2:$C$900,3,0)</f>
        <v>DISTRITO NACIONAL</v>
      </c>
      <c r="B160" s="113">
        <v>335812076</v>
      </c>
      <c r="C160" s="97">
        <v>44259.72457175926</v>
      </c>
      <c r="D160" s="96" t="s">
        <v>2189</v>
      </c>
      <c r="E160" s="106">
        <v>415</v>
      </c>
      <c r="F160" s="96" t="str">
        <f>VLOOKUP(E160,VIP!$A$2:$O11610,2,0)</f>
        <v>DRBR415</v>
      </c>
      <c r="G160" s="96" t="str">
        <f>VLOOKUP(E160,'LISTADO ATM'!$A$2:$B$899,2,0)</f>
        <v xml:space="preserve">ATM Autobanco San Martín I </v>
      </c>
      <c r="H160" s="96" t="str">
        <f>VLOOKUP(E160,VIP!$A$2:$O16531,7,FALSE)</f>
        <v>Si</v>
      </c>
      <c r="I160" s="96" t="str">
        <f>VLOOKUP(E160,VIP!$A$2:$O8496,8,FALSE)</f>
        <v>Si</v>
      </c>
      <c r="J160" s="96" t="str">
        <f>VLOOKUP(E160,VIP!$A$2:$O8446,8,FALSE)</f>
        <v>Si</v>
      </c>
      <c r="K160" s="96" t="str">
        <f>VLOOKUP(E160,VIP!$A$2:$O12020,6,0)</f>
        <v>NO</v>
      </c>
      <c r="L160" s="98" t="s">
        <v>2228</v>
      </c>
      <c r="M160" s="99" t="s">
        <v>2469</v>
      </c>
      <c r="N160" s="99" t="s">
        <v>2476</v>
      </c>
      <c r="O160" s="96" t="s">
        <v>2478</v>
      </c>
      <c r="P160" s="101"/>
      <c r="Q160" s="100" t="s">
        <v>2228</v>
      </c>
    </row>
    <row r="161" spans="1:17" ht="18" x14ac:dyDescent="0.25">
      <c r="A161" s="96" t="str">
        <f>VLOOKUP(E161,'LISTADO ATM'!$A$2:$C$900,3,0)</f>
        <v>NORTE</v>
      </c>
      <c r="B161" s="113">
        <v>335812080</v>
      </c>
      <c r="C161" s="97">
        <v>44259.727662037039</v>
      </c>
      <c r="D161" s="96" t="s">
        <v>2190</v>
      </c>
      <c r="E161" s="106">
        <v>413</v>
      </c>
      <c r="F161" s="96" t="str">
        <f>VLOOKUP(E161,VIP!$A$2:$O11609,2,0)</f>
        <v>DRBR413</v>
      </c>
      <c r="G161" s="96" t="str">
        <f>VLOOKUP(E161,'LISTADO ATM'!$A$2:$B$899,2,0)</f>
        <v xml:space="preserve">ATM UNP Las Galeras Samaná </v>
      </c>
      <c r="H161" s="96" t="str">
        <f>VLOOKUP(E161,VIP!$A$2:$O16530,7,FALSE)</f>
        <v>Si</v>
      </c>
      <c r="I161" s="96" t="str">
        <f>VLOOKUP(E161,VIP!$A$2:$O8495,8,FALSE)</f>
        <v>Si</v>
      </c>
      <c r="J161" s="96" t="str">
        <f>VLOOKUP(E161,VIP!$A$2:$O8445,8,FALSE)</f>
        <v>Si</v>
      </c>
      <c r="K161" s="96" t="str">
        <f>VLOOKUP(E161,VIP!$A$2:$O12019,6,0)</f>
        <v>NO</v>
      </c>
      <c r="L161" s="98" t="s">
        <v>2254</v>
      </c>
      <c r="M161" s="99" t="s">
        <v>2469</v>
      </c>
      <c r="N161" s="99" t="s">
        <v>2476</v>
      </c>
      <c r="O161" s="96" t="s">
        <v>2507</v>
      </c>
      <c r="P161" s="101"/>
      <c r="Q161" s="100" t="s">
        <v>2254</v>
      </c>
    </row>
    <row r="162" spans="1:17" ht="18" x14ac:dyDescent="0.25">
      <c r="A162" s="96" t="str">
        <f>VLOOKUP(E162,'LISTADO ATM'!$A$2:$C$900,3,0)</f>
        <v>DISTRITO NACIONAL</v>
      </c>
      <c r="B162" s="113">
        <v>335812083</v>
      </c>
      <c r="C162" s="97">
        <v>44259.730046296296</v>
      </c>
      <c r="D162" s="96" t="s">
        <v>2472</v>
      </c>
      <c r="E162" s="106">
        <v>406</v>
      </c>
      <c r="F162" s="96" t="str">
        <f>VLOOKUP(E162,VIP!$A$2:$O11608,2,0)</f>
        <v>DRBR406</v>
      </c>
      <c r="G162" s="96" t="str">
        <f>VLOOKUP(E162,'LISTADO ATM'!$A$2:$B$899,2,0)</f>
        <v xml:space="preserve">ATM UNP Plaza Lama Máximo Gómez </v>
      </c>
      <c r="H162" s="96" t="str">
        <f>VLOOKUP(E162,VIP!$A$2:$O16529,7,FALSE)</f>
        <v>Si</v>
      </c>
      <c r="I162" s="96" t="str">
        <f>VLOOKUP(E162,VIP!$A$2:$O8494,8,FALSE)</f>
        <v>Si</v>
      </c>
      <c r="J162" s="96" t="str">
        <f>VLOOKUP(E162,VIP!$A$2:$O8444,8,FALSE)</f>
        <v>Si</v>
      </c>
      <c r="K162" s="96" t="str">
        <f>VLOOKUP(E162,VIP!$A$2:$O12018,6,0)</f>
        <v>SI</v>
      </c>
      <c r="L162" s="98" t="s">
        <v>2462</v>
      </c>
      <c r="M162" s="99" t="s">
        <v>2469</v>
      </c>
      <c r="N162" s="99" t="s">
        <v>2476</v>
      </c>
      <c r="O162" s="96" t="s">
        <v>2477</v>
      </c>
      <c r="P162" s="101"/>
      <c r="Q162" s="100" t="s">
        <v>2462</v>
      </c>
    </row>
    <row r="163" spans="1:17" ht="18" x14ac:dyDescent="0.25">
      <c r="A163" s="96" t="str">
        <f>VLOOKUP(E163,'LISTADO ATM'!$A$2:$C$900,3,0)</f>
        <v>NORTE</v>
      </c>
      <c r="B163" s="113">
        <v>335812084</v>
      </c>
      <c r="C163" s="97">
        <v>44259.73159722222</v>
      </c>
      <c r="D163" s="96" t="s">
        <v>2190</v>
      </c>
      <c r="E163" s="106">
        <v>664</v>
      </c>
      <c r="F163" s="96" t="str">
        <f>VLOOKUP(E163,VIP!$A$2:$O11607,2,0)</f>
        <v>DRBR664</v>
      </c>
      <c r="G163" s="96" t="str">
        <f>VLOOKUP(E163,'LISTADO ATM'!$A$2:$B$899,2,0)</f>
        <v>ATM S/M Asfer (Constanza)</v>
      </c>
      <c r="H163" s="96" t="str">
        <f>VLOOKUP(E163,VIP!$A$2:$O16528,7,FALSE)</f>
        <v>N/A</v>
      </c>
      <c r="I163" s="96" t="str">
        <f>VLOOKUP(E163,VIP!$A$2:$O8493,8,FALSE)</f>
        <v>N/A</v>
      </c>
      <c r="J163" s="96" t="str">
        <f>VLOOKUP(E163,VIP!$A$2:$O8443,8,FALSE)</f>
        <v>N/A</v>
      </c>
      <c r="K163" s="96" t="str">
        <f>VLOOKUP(E163,VIP!$A$2:$O12017,6,0)</f>
        <v>N/A</v>
      </c>
      <c r="L163" s="98" t="s">
        <v>2254</v>
      </c>
      <c r="M163" s="99" t="s">
        <v>2469</v>
      </c>
      <c r="N163" s="99" t="s">
        <v>2476</v>
      </c>
      <c r="O163" s="96" t="s">
        <v>2507</v>
      </c>
      <c r="P163" s="101"/>
      <c r="Q163" s="100" t="s">
        <v>2254</v>
      </c>
    </row>
    <row r="164" spans="1:17" ht="18" x14ac:dyDescent="0.25">
      <c r="A164" s="96" t="str">
        <f>VLOOKUP(E164,'LISTADO ATM'!$A$2:$C$900,3,0)</f>
        <v>ESTE</v>
      </c>
      <c r="B164" s="113">
        <v>335812105</v>
      </c>
      <c r="C164" s="97">
        <v>44259.747546296298</v>
      </c>
      <c r="D164" s="96" t="s">
        <v>2189</v>
      </c>
      <c r="E164" s="106">
        <v>680</v>
      </c>
      <c r="F164" s="96" t="str">
        <f>VLOOKUP(E164,VIP!$A$2:$O11606,2,0)</f>
        <v>DRBR680</v>
      </c>
      <c r="G164" s="96" t="str">
        <f>VLOOKUP(E164,'LISTADO ATM'!$A$2:$B$899,2,0)</f>
        <v>ATM Hotel Royalton</v>
      </c>
      <c r="H164" s="96" t="str">
        <f>VLOOKUP(E164,VIP!$A$2:$O16527,7,FALSE)</f>
        <v>NO</v>
      </c>
      <c r="I164" s="96" t="str">
        <f>VLOOKUP(E164,VIP!$A$2:$O8492,8,FALSE)</f>
        <v>NO</v>
      </c>
      <c r="J164" s="96" t="str">
        <f>VLOOKUP(E164,VIP!$A$2:$O8442,8,FALSE)</f>
        <v>NO</v>
      </c>
      <c r="K164" s="96" t="str">
        <f>VLOOKUP(E164,VIP!$A$2:$O12016,6,0)</f>
        <v>NO</v>
      </c>
      <c r="L164" s="98" t="s">
        <v>2254</v>
      </c>
      <c r="M164" s="99" t="s">
        <v>2469</v>
      </c>
      <c r="N164" s="99" t="s">
        <v>2476</v>
      </c>
      <c r="O164" s="96" t="s">
        <v>2478</v>
      </c>
      <c r="P164" s="101"/>
      <c r="Q164" s="100" t="s">
        <v>2254</v>
      </c>
    </row>
    <row r="165" spans="1:17" ht="18" x14ac:dyDescent="0.25">
      <c r="A165" s="96" t="str">
        <f>VLOOKUP(E165,'LISTADO ATM'!$A$2:$C$900,3,0)</f>
        <v>DISTRITO NACIONAL</v>
      </c>
      <c r="B165" s="113">
        <v>335812108</v>
      </c>
      <c r="C165" s="97">
        <v>44259.749513888892</v>
      </c>
      <c r="D165" s="96" t="s">
        <v>2472</v>
      </c>
      <c r="E165" s="106">
        <v>801</v>
      </c>
      <c r="F165" s="96" t="str">
        <f>VLOOKUP(E165,VIP!$A$2:$O11605,2,0)</f>
        <v>DRBR801</v>
      </c>
      <c r="G165" s="96" t="str">
        <f>VLOOKUP(E165,'LISTADO ATM'!$A$2:$B$899,2,0)</f>
        <v xml:space="preserve">ATM Galería 360 Food Court </v>
      </c>
      <c r="H165" s="96" t="str">
        <f>VLOOKUP(E165,VIP!$A$2:$O16526,7,FALSE)</f>
        <v>Si</v>
      </c>
      <c r="I165" s="96" t="str">
        <f>VLOOKUP(E165,VIP!$A$2:$O8491,8,FALSE)</f>
        <v>Si</v>
      </c>
      <c r="J165" s="96" t="str">
        <f>VLOOKUP(E165,VIP!$A$2:$O8441,8,FALSE)</f>
        <v>Si</v>
      </c>
      <c r="K165" s="96" t="str">
        <f>VLOOKUP(E165,VIP!$A$2:$O12015,6,0)</f>
        <v>SI</v>
      </c>
      <c r="L165" s="98" t="s">
        <v>2462</v>
      </c>
      <c r="M165" s="99" t="s">
        <v>2469</v>
      </c>
      <c r="N165" s="99" t="s">
        <v>2476</v>
      </c>
      <c r="O165" s="96" t="s">
        <v>2477</v>
      </c>
      <c r="P165" s="101"/>
      <c r="Q165" s="100" t="s">
        <v>2462</v>
      </c>
    </row>
    <row r="166" spans="1:17" ht="18" x14ac:dyDescent="0.25">
      <c r="A166" s="96" t="str">
        <f>VLOOKUP(E166,'LISTADO ATM'!$A$2:$C$900,3,0)</f>
        <v>NORTE</v>
      </c>
      <c r="B166" s="113">
        <v>335812110</v>
      </c>
      <c r="C166" s="97">
        <v>44259.751585648148</v>
      </c>
      <c r="D166" s="96" t="s">
        <v>2487</v>
      </c>
      <c r="E166" s="106">
        <v>687</v>
      </c>
      <c r="F166" s="96" t="str">
        <f>VLOOKUP(E166,VIP!$A$2:$O11604,2,0)</f>
        <v>DRBR687</v>
      </c>
      <c r="G166" s="96" t="str">
        <f>VLOOKUP(E166,'LISTADO ATM'!$A$2:$B$899,2,0)</f>
        <v>ATM Oficina Monterrico II</v>
      </c>
      <c r="H166" s="96" t="str">
        <f>VLOOKUP(E166,VIP!$A$2:$O16525,7,FALSE)</f>
        <v>NO</v>
      </c>
      <c r="I166" s="96" t="str">
        <f>VLOOKUP(E166,VIP!$A$2:$O8490,8,FALSE)</f>
        <v>NO</v>
      </c>
      <c r="J166" s="96" t="str">
        <f>VLOOKUP(E166,VIP!$A$2:$O8440,8,FALSE)</f>
        <v>NO</v>
      </c>
      <c r="K166" s="96" t="str">
        <f>VLOOKUP(E166,VIP!$A$2:$O12014,6,0)</f>
        <v>SI</v>
      </c>
      <c r="L166" s="98" t="s">
        <v>2430</v>
      </c>
      <c r="M166" s="99" t="s">
        <v>2469</v>
      </c>
      <c r="N166" s="99" t="s">
        <v>2476</v>
      </c>
      <c r="O166" s="96" t="s">
        <v>2490</v>
      </c>
      <c r="P166" s="101"/>
      <c r="Q166" s="100" t="s">
        <v>2430</v>
      </c>
    </row>
    <row r="167" spans="1:17" ht="18" x14ac:dyDescent="0.25">
      <c r="A167" s="96" t="str">
        <f>VLOOKUP(E167,'LISTADO ATM'!$A$2:$C$900,3,0)</f>
        <v>NORTE</v>
      </c>
      <c r="B167" s="113">
        <v>335812112</v>
      </c>
      <c r="C167" s="97">
        <v>44259.75372685185</v>
      </c>
      <c r="D167" s="96" t="s">
        <v>2487</v>
      </c>
      <c r="E167" s="106">
        <v>304</v>
      </c>
      <c r="F167" s="96" t="str">
        <f>VLOOKUP(E167,VIP!$A$2:$O11603,2,0)</f>
        <v>DRBR304</v>
      </c>
      <c r="G167" s="96" t="str">
        <f>VLOOKUP(E167,'LISTADO ATM'!$A$2:$B$899,2,0)</f>
        <v xml:space="preserve">ATM Multicentro La Sirena Estrella Sadhala </v>
      </c>
      <c r="H167" s="96" t="str">
        <f>VLOOKUP(E167,VIP!$A$2:$O16524,7,FALSE)</f>
        <v>Si</v>
      </c>
      <c r="I167" s="96" t="str">
        <f>VLOOKUP(E167,VIP!$A$2:$O8489,8,FALSE)</f>
        <v>Si</v>
      </c>
      <c r="J167" s="96" t="str">
        <f>VLOOKUP(E167,VIP!$A$2:$O8439,8,FALSE)</f>
        <v>Si</v>
      </c>
      <c r="K167" s="96" t="str">
        <f>VLOOKUP(E167,VIP!$A$2:$O12013,6,0)</f>
        <v>NO</v>
      </c>
      <c r="L167" s="98" t="s">
        <v>2430</v>
      </c>
      <c r="M167" s="99" t="s">
        <v>2469</v>
      </c>
      <c r="N167" s="99" t="s">
        <v>2476</v>
      </c>
      <c r="O167" s="96" t="s">
        <v>2490</v>
      </c>
      <c r="P167" s="101"/>
      <c r="Q167" s="100" t="s">
        <v>2430</v>
      </c>
    </row>
    <row r="168" spans="1:17" ht="18" x14ac:dyDescent="0.25">
      <c r="A168" s="96" t="str">
        <f>VLOOKUP(E168,'LISTADO ATM'!$A$2:$C$900,3,0)</f>
        <v>DISTRITO NACIONAL</v>
      </c>
      <c r="B168" s="113">
        <v>335812120</v>
      </c>
      <c r="C168" s="97">
        <v>44259.773020833331</v>
      </c>
      <c r="D168" s="96" t="s">
        <v>2472</v>
      </c>
      <c r="E168" s="106">
        <v>325</v>
      </c>
      <c r="F168" s="96" t="str">
        <f>VLOOKUP(E168,VIP!$A$2:$O11602,2,0)</f>
        <v>DRBR325</v>
      </c>
      <c r="G168" s="96" t="str">
        <f>VLOOKUP(E168,'LISTADO ATM'!$A$2:$B$899,2,0)</f>
        <v>ATM Casa Edwin</v>
      </c>
      <c r="H168" s="96" t="str">
        <f>VLOOKUP(E168,VIP!$A$2:$O16523,7,FALSE)</f>
        <v>Si</v>
      </c>
      <c r="I168" s="96" t="str">
        <f>VLOOKUP(E168,VIP!$A$2:$O8488,8,FALSE)</f>
        <v>Si</v>
      </c>
      <c r="J168" s="96" t="str">
        <f>VLOOKUP(E168,VIP!$A$2:$O8438,8,FALSE)</f>
        <v>Si</v>
      </c>
      <c r="K168" s="96" t="str">
        <f>VLOOKUP(E168,VIP!$A$2:$O12012,6,0)</f>
        <v>NO</v>
      </c>
      <c r="L168" s="98" t="s">
        <v>2430</v>
      </c>
      <c r="M168" s="99" t="s">
        <v>2469</v>
      </c>
      <c r="N168" s="99" t="s">
        <v>2476</v>
      </c>
      <c r="O168" s="96" t="s">
        <v>2477</v>
      </c>
      <c r="P168" s="101"/>
      <c r="Q168" s="100" t="s">
        <v>2430</v>
      </c>
    </row>
    <row r="169" spans="1:17" ht="18" x14ac:dyDescent="0.25">
      <c r="A169" s="96" t="str">
        <f>VLOOKUP(E169,'LISTADO ATM'!$A$2:$C$900,3,0)</f>
        <v>DISTRITO NACIONAL</v>
      </c>
      <c r="B169" s="113">
        <v>335812124</v>
      </c>
      <c r="C169" s="97">
        <v>44259.774317129632</v>
      </c>
      <c r="D169" s="96" t="s">
        <v>2189</v>
      </c>
      <c r="E169" s="106">
        <v>744</v>
      </c>
      <c r="F169" s="96" t="str">
        <f>VLOOKUP(E169,VIP!$A$2:$O11601,2,0)</f>
        <v>DRBR289</v>
      </c>
      <c r="G169" s="96" t="str">
        <f>VLOOKUP(E169,'LISTADO ATM'!$A$2:$B$899,2,0)</f>
        <v xml:space="preserve">ATM Multicentro La Sirena Venezuela </v>
      </c>
      <c r="H169" s="96" t="str">
        <f>VLOOKUP(E169,VIP!$A$2:$O16522,7,FALSE)</f>
        <v>Si</v>
      </c>
      <c r="I169" s="96" t="str">
        <f>VLOOKUP(E169,VIP!$A$2:$O8487,8,FALSE)</f>
        <v>Si</v>
      </c>
      <c r="J169" s="96" t="str">
        <f>VLOOKUP(E169,VIP!$A$2:$O8437,8,FALSE)</f>
        <v>Si</v>
      </c>
      <c r="K169" s="96" t="str">
        <f>VLOOKUP(E169,VIP!$A$2:$O12011,6,0)</f>
        <v>SI</v>
      </c>
      <c r="L169" s="98" t="s">
        <v>2254</v>
      </c>
      <c r="M169" s="99" t="s">
        <v>2469</v>
      </c>
      <c r="N169" s="99" t="s">
        <v>2476</v>
      </c>
      <c r="O169" s="96" t="s">
        <v>2478</v>
      </c>
      <c r="P169" s="99" t="s">
        <v>2522</v>
      </c>
      <c r="Q169" s="100" t="s">
        <v>2254</v>
      </c>
    </row>
    <row r="170" spans="1:17" ht="18" x14ac:dyDescent="0.25">
      <c r="A170" s="96" t="str">
        <f>VLOOKUP(E170,'LISTADO ATM'!$A$2:$C$900,3,0)</f>
        <v>DISTRITO NACIONAL</v>
      </c>
      <c r="B170" s="113">
        <v>335812131</v>
      </c>
      <c r="C170" s="97">
        <v>44259.777800925927</v>
      </c>
      <c r="D170" s="96" t="s">
        <v>2487</v>
      </c>
      <c r="E170" s="106">
        <v>642</v>
      </c>
      <c r="F170" s="96" t="str">
        <f>VLOOKUP(E170,VIP!$A$2:$O11599,2,0)</f>
        <v>DRBR24O</v>
      </c>
      <c r="G170" s="96" t="str">
        <f>VLOOKUP(E170,'LISTADO ATM'!$A$2:$B$899,2,0)</f>
        <v xml:space="preserve">ATM OMSA Sto. Dgo. </v>
      </c>
      <c r="H170" s="96" t="str">
        <f>VLOOKUP(E170,VIP!$A$2:$O16520,7,FALSE)</f>
        <v>Si</v>
      </c>
      <c r="I170" s="96" t="str">
        <f>VLOOKUP(E170,VIP!$A$2:$O8485,8,FALSE)</f>
        <v>Si</v>
      </c>
      <c r="J170" s="96" t="str">
        <f>VLOOKUP(E170,VIP!$A$2:$O8435,8,FALSE)</f>
        <v>Si</v>
      </c>
      <c r="K170" s="96" t="str">
        <f>VLOOKUP(E170,VIP!$A$2:$O12009,6,0)</f>
        <v>NO</v>
      </c>
      <c r="L170" s="98" t="s">
        <v>2434</v>
      </c>
      <c r="M170" s="169" t="s">
        <v>2510</v>
      </c>
      <c r="N170" s="169" t="s">
        <v>2513</v>
      </c>
      <c r="O170" s="96" t="s">
        <v>2524</v>
      </c>
      <c r="P170" s="101" t="s">
        <v>2523</v>
      </c>
      <c r="Q170" s="168" t="s">
        <v>2434</v>
      </c>
    </row>
    <row r="171" spans="1:17" ht="18" x14ac:dyDescent="0.25">
      <c r="A171" s="96" t="str">
        <f>VLOOKUP(E171,'LISTADO ATM'!$A$2:$C$900,3,0)</f>
        <v>NORTE</v>
      </c>
      <c r="B171" s="113">
        <v>335812132</v>
      </c>
      <c r="C171" s="97">
        <v>44259.778356481482</v>
      </c>
      <c r="D171" s="96" t="s">
        <v>2487</v>
      </c>
      <c r="E171" s="106">
        <v>799</v>
      </c>
      <c r="F171" s="96" t="str">
        <f>VLOOKUP(E171,VIP!$A$2:$O11598,2,0)</f>
        <v>DRBR799</v>
      </c>
      <c r="G171" s="96" t="str">
        <f>VLOOKUP(E171,'LISTADO ATM'!$A$2:$B$899,2,0)</f>
        <v xml:space="preserve">ATM Clínica Corominas (Santiago) </v>
      </c>
      <c r="H171" s="96" t="str">
        <f>VLOOKUP(E171,VIP!$A$2:$O16519,7,FALSE)</f>
        <v>Si</v>
      </c>
      <c r="I171" s="96" t="str">
        <f>VLOOKUP(E171,VIP!$A$2:$O8484,8,FALSE)</f>
        <v>Si</v>
      </c>
      <c r="J171" s="96" t="str">
        <f>VLOOKUP(E171,VIP!$A$2:$O8434,8,FALSE)</f>
        <v>Si</v>
      </c>
      <c r="K171" s="96" t="str">
        <f>VLOOKUP(E171,VIP!$A$2:$O12008,6,0)</f>
        <v>NO</v>
      </c>
      <c r="L171" s="98" t="s">
        <v>2434</v>
      </c>
      <c r="M171" s="169" t="s">
        <v>2510</v>
      </c>
      <c r="N171" s="169" t="s">
        <v>2513</v>
      </c>
      <c r="O171" s="96" t="s">
        <v>2524</v>
      </c>
      <c r="P171" s="101" t="s">
        <v>2523</v>
      </c>
      <c r="Q171" s="168" t="s">
        <v>2434</v>
      </c>
    </row>
    <row r="172" spans="1:17" ht="18" x14ac:dyDescent="0.25">
      <c r="A172" s="96" t="str">
        <f>VLOOKUP(E172,'LISTADO ATM'!$A$2:$C$900,3,0)</f>
        <v>DISTRITO NACIONAL</v>
      </c>
      <c r="B172" s="113">
        <v>335812133</v>
      </c>
      <c r="C172" s="97">
        <v>44259.779027777775</v>
      </c>
      <c r="D172" s="96" t="s">
        <v>2487</v>
      </c>
      <c r="E172" s="106">
        <v>826</v>
      </c>
      <c r="F172" s="96" t="str">
        <f>VLOOKUP(E172,VIP!$A$2:$O11597,2,0)</f>
        <v>DRBR826</v>
      </c>
      <c r="G172" s="96" t="str">
        <f>VLOOKUP(E172,'LISTADO ATM'!$A$2:$B$899,2,0)</f>
        <v xml:space="preserve">ATM Oficina Diamond Plaza II </v>
      </c>
      <c r="H172" s="96" t="str">
        <f>VLOOKUP(E172,VIP!$A$2:$O16518,7,FALSE)</f>
        <v>Si</v>
      </c>
      <c r="I172" s="96" t="str">
        <f>VLOOKUP(E172,VIP!$A$2:$O8483,8,FALSE)</f>
        <v>Si</v>
      </c>
      <c r="J172" s="96" t="str">
        <f>VLOOKUP(E172,VIP!$A$2:$O8433,8,FALSE)</f>
        <v>Si</v>
      </c>
      <c r="K172" s="96" t="str">
        <f>VLOOKUP(E172,VIP!$A$2:$O12007,6,0)</f>
        <v>NO</v>
      </c>
      <c r="L172" s="98" t="s">
        <v>2434</v>
      </c>
      <c r="M172" s="169" t="s">
        <v>2510</v>
      </c>
      <c r="N172" s="169" t="s">
        <v>2513</v>
      </c>
      <c r="O172" s="96" t="s">
        <v>2524</v>
      </c>
      <c r="P172" s="101" t="s">
        <v>2523</v>
      </c>
      <c r="Q172" s="168" t="s">
        <v>2434</v>
      </c>
    </row>
    <row r="173" spans="1:17" ht="18" x14ac:dyDescent="0.25">
      <c r="A173" s="96" t="str">
        <f>VLOOKUP(E173,'LISTADO ATM'!$A$2:$C$900,3,0)</f>
        <v>NORTE</v>
      </c>
      <c r="B173" s="113">
        <v>335812134</v>
      </c>
      <c r="C173" s="97">
        <v>44259.779652777775</v>
      </c>
      <c r="D173" s="96" t="s">
        <v>2487</v>
      </c>
      <c r="E173" s="106">
        <v>752</v>
      </c>
      <c r="F173" s="96" t="str">
        <f>VLOOKUP(E173,VIP!$A$2:$O11596,2,0)</f>
        <v>DRBR280</v>
      </c>
      <c r="G173" s="96" t="str">
        <f>VLOOKUP(E173,'LISTADO ATM'!$A$2:$B$899,2,0)</f>
        <v xml:space="preserve">ATM UNP Las Carolinas (La Vega) </v>
      </c>
      <c r="H173" s="96" t="str">
        <f>VLOOKUP(E173,VIP!$A$2:$O16517,7,FALSE)</f>
        <v>Si</v>
      </c>
      <c r="I173" s="96" t="str">
        <f>VLOOKUP(E173,VIP!$A$2:$O8482,8,FALSE)</f>
        <v>Si</v>
      </c>
      <c r="J173" s="96" t="str">
        <f>VLOOKUP(E173,VIP!$A$2:$O8432,8,FALSE)</f>
        <v>Si</v>
      </c>
      <c r="K173" s="96" t="str">
        <f>VLOOKUP(E173,VIP!$A$2:$O12006,6,0)</f>
        <v>SI</v>
      </c>
      <c r="L173" s="98" t="s">
        <v>2481</v>
      </c>
      <c r="M173" s="169" t="s">
        <v>2510</v>
      </c>
      <c r="N173" s="169" t="s">
        <v>2513</v>
      </c>
      <c r="O173" s="96" t="s">
        <v>2524</v>
      </c>
      <c r="P173" s="101" t="s">
        <v>2517</v>
      </c>
      <c r="Q173" s="168" t="s">
        <v>2481</v>
      </c>
    </row>
    <row r="174" spans="1:17" x14ac:dyDescent="0.25">
      <c r="B174" s="170"/>
    </row>
  </sheetData>
  <autoFilter ref="A4:Q4">
    <sortState ref="A5:Q173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4:B1048576 B1:B4">
    <cfRule type="duplicateValues" dxfId="316" priority="381879"/>
  </conditionalFormatting>
  <conditionalFormatting sqref="B174:B1048576">
    <cfRule type="duplicateValues" dxfId="315" priority="381882"/>
  </conditionalFormatting>
  <conditionalFormatting sqref="B174:B1048576 B1:B4">
    <cfRule type="duplicateValues" dxfId="314" priority="381884"/>
    <cfRule type="duplicateValues" dxfId="313" priority="381885"/>
    <cfRule type="duplicateValues" dxfId="312" priority="381886"/>
  </conditionalFormatting>
  <conditionalFormatting sqref="B174:B1048576 B1:B4">
    <cfRule type="duplicateValues" dxfId="311" priority="381893"/>
    <cfRule type="duplicateValues" dxfId="310" priority="381894"/>
  </conditionalFormatting>
  <conditionalFormatting sqref="B174:B1048576">
    <cfRule type="duplicateValues" dxfId="309" priority="381899"/>
    <cfRule type="duplicateValues" dxfId="308" priority="381900"/>
    <cfRule type="duplicateValues" dxfId="307" priority="381901"/>
  </conditionalFormatting>
  <conditionalFormatting sqref="B174:B1048576">
    <cfRule type="duplicateValues" dxfId="306" priority="381905"/>
    <cfRule type="duplicateValues" dxfId="305" priority="381906"/>
  </conditionalFormatting>
  <conditionalFormatting sqref="B8:B11">
    <cfRule type="duplicateValues" dxfId="304" priority="175"/>
  </conditionalFormatting>
  <conditionalFormatting sqref="B8:B11">
    <cfRule type="duplicateValues" dxfId="303" priority="172"/>
    <cfRule type="duplicateValues" dxfId="302" priority="173"/>
    <cfRule type="duplicateValues" dxfId="301" priority="174"/>
  </conditionalFormatting>
  <conditionalFormatting sqref="B8:B11">
    <cfRule type="duplicateValues" dxfId="300" priority="170"/>
    <cfRule type="duplicateValues" dxfId="299" priority="171"/>
  </conditionalFormatting>
  <conditionalFormatting sqref="B12">
    <cfRule type="duplicateValues" dxfId="298" priority="166"/>
  </conditionalFormatting>
  <conditionalFormatting sqref="B12">
    <cfRule type="duplicateValues" dxfId="297" priority="163"/>
    <cfRule type="duplicateValues" dxfId="296" priority="164"/>
    <cfRule type="duplicateValues" dxfId="295" priority="165"/>
  </conditionalFormatting>
  <conditionalFormatting sqref="B12">
    <cfRule type="duplicateValues" dxfId="294" priority="161"/>
    <cfRule type="duplicateValues" dxfId="293" priority="162"/>
  </conditionalFormatting>
  <conditionalFormatting sqref="B174:B1048576 B1:B13">
    <cfRule type="duplicateValues" dxfId="292" priority="160"/>
  </conditionalFormatting>
  <conditionalFormatting sqref="B174:B1048576 B1:B29">
    <cfRule type="duplicateValues" dxfId="291" priority="125"/>
  </conditionalFormatting>
  <conditionalFormatting sqref="B35:B46">
    <cfRule type="duplicateValues" dxfId="290" priority="109"/>
  </conditionalFormatting>
  <conditionalFormatting sqref="B35:B46">
    <cfRule type="duplicateValues" dxfId="289" priority="106"/>
    <cfRule type="duplicateValues" dxfId="288" priority="107"/>
    <cfRule type="duplicateValues" dxfId="287" priority="108"/>
  </conditionalFormatting>
  <conditionalFormatting sqref="B35:B46">
    <cfRule type="duplicateValues" dxfId="286" priority="104"/>
    <cfRule type="duplicateValues" dxfId="285" priority="105"/>
  </conditionalFormatting>
  <conditionalFormatting sqref="B35:B46">
    <cfRule type="duplicateValues" dxfId="284" priority="103"/>
  </conditionalFormatting>
  <conditionalFormatting sqref="B35:B46">
    <cfRule type="duplicateValues" dxfId="283" priority="102"/>
  </conditionalFormatting>
  <conditionalFormatting sqref="B5:B13">
    <cfRule type="duplicateValues" dxfId="282" priority="384552"/>
  </conditionalFormatting>
  <conditionalFormatting sqref="B5:B13">
    <cfRule type="duplicateValues" dxfId="281" priority="384553"/>
    <cfRule type="duplicateValues" dxfId="280" priority="384554"/>
    <cfRule type="duplicateValues" dxfId="279" priority="384555"/>
  </conditionalFormatting>
  <conditionalFormatting sqref="B5:B13">
    <cfRule type="duplicateValues" dxfId="278" priority="384556"/>
    <cfRule type="duplicateValues" dxfId="277" priority="384557"/>
  </conditionalFormatting>
  <conditionalFormatting sqref="B28:B29">
    <cfRule type="duplicateValues" dxfId="276" priority="384565"/>
  </conditionalFormatting>
  <conditionalFormatting sqref="B28:B29">
    <cfRule type="duplicateValues" dxfId="275" priority="384566"/>
    <cfRule type="duplicateValues" dxfId="274" priority="384567"/>
    <cfRule type="duplicateValues" dxfId="273" priority="384568"/>
  </conditionalFormatting>
  <conditionalFormatting sqref="B28:B29">
    <cfRule type="duplicateValues" dxfId="272" priority="384569"/>
    <cfRule type="duplicateValues" dxfId="271" priority="384570"/>
  </conditionalFormatting>
  <conditionalFormatting sqref="B47:B57">
    <cfRule type="duplicateValues" dxfId="270" priority="384640"/>
  </conditionalFormatting>
  <conditionalFormatting sqref="B47:B57">
    <cfRule type="duplicateValues" dxfId="269" priority="384642"/>
    <cfRule type="duplicateValues" dxfId="268" priority="384643"/>
    <cfRule type="duplicateValues" dxfId="267" priority="384644"/>
  </conditionalFormatting>
  <conditionalFormatting sqref="B47:B57">
    <cfRule type="duplicateValues" dxfId="266" priority="384648"/>
    <cfRule type="duplicateValues" dxfId="265" priority="384649"/>
  </conditionalFormatting>
  <conditionalFormatting sqref="B77:B80">
    <cfRule type="duplicateValues" dxfId="264" priority="384708"/>
  </conditionalFormatting>
  <conditionalFormatting sqref="B77:B80">
    <cfRule type="duplicateValues" dxfId="263" priority="384709"/>
    <cfRule type="duplicateValues" dxfId="262" priority="384710"/>
    <cfRule type="duplicateValues" dxfId="261" priority="384711"/>
  </conditionalFormatting>
  <conditionalFormatting sqref="B77:B80">
    <cfRule type="duplicateValues" dxfId="260" priority="384712"/>
    <cfRule type="duplicateValues" dxfId="259" priority="384713"/>
  </conditionalFormatting>
  <conditionalFormatting sqref="B81:B83">
    <cfRule type="duplicateValues" dxfId="258" priority="69"/>
  </conditionalFormatting>
  <conditionalFormatting sqref="B81:B83">
    <cfRule type="duplicateValues" dxfId="257" priority="66"/>
    <cfRule type="duplicateValues" dxfId="256" priority="67"/>
    <cfRule type="duplicateValues" dxfId="255" priority="68"/>
  </conditionalFormatting>
  <conditionalFormatting sqref="B81:B83">
    <cfRule type="duplicateValues" dxfId="254" priority="64"/>
    <cfRule type="duplicateValues" dxfId="253" priority="65"/>
  </conditionalFormatting>
  <conditionalFormatting sqref="B101:B129">
    <cfRule type="duplicateValues" dxfId="252" priority="51"/>
  </conditionalFormatting>
  <conditionalFormatting sqref="B101:B129">
    <cfRule type="duplicateValues" dxfId="251" priority="48"/>
    <cfRule type="duplicateValues" dxfId="250" priority="49"/>
    <cfRule type="duplicateValues" dxfId="249" priority="50"/>
  </conditionalFormatting>
  <conditionalFormatting sqref="B101:B129">
    <cfRule type="duplicateValues" dxfId="248" priority="46"/>
    <cfRule type="duplicateValues" dxfId="247" priority="47"/>
  </conditionalFormatting>
  <conditionalFormatting sqref="B130:B134">
    <cfRule type="duplicateValues" dxfId="246" priority="45"/>
  </conditionalFormatting>
  <conditionalFormatting sqref="B130:B134">
    <cfRule type="duplicateValues" dxfId="245" priority="42"/>
    <cfRule type="duplicateValues" dxfId="244" priority="43"/>
    <cfRule type="duplicateValues" dxfId="243" priority="44"/>
  </conditionalFormatting>
  <conditionalFormatting sqref="B130:B134">
    <cfRule type="duplicateValues" dxfId="242" priority="40"/>
    <cfRule type="duplicateValues" dxfId="241" priority="41"/>
  </conditionalFormatting>
  <conditionalFormatting sqref="B135:B144">
    <cfRule type="duplicateValues" dxfId="240" priority="39"/>
  </conditionalFormatting>
  <conditionalFormatting sqref="B135:B144">
    <cfRule type="duplicateValues" dxfId="239" priority="36"/>
    <cfRule type="duplicateValues" dxfId="238" priority="37"/>
    <cfRule type="duplicateValues" dxfId="237" priority="38"/>
  </conditionalFormatting>
  <conditionalFormatting sqref="B135:B144">
    <cfRule type="duplicateValues" dxfId="236" priority="34"/>
    <cfRule type="duplicateValues" dxfId="235" priority="35"/>
  </conditionalFormatting>
  <conditionalFormatting sqref="B145:B154">
    <cfRule type="duplicateValues" dxfId="234" priority="33"/>
  </conditionalFormatting>
  <conditionalFormatting sqref="B145:B154">
    <cfRule type="duplicateValues" dxfId="233" priority="30"/>
    <cfRule type="duplicateValues" dxfId="232" priority="31"/>
    <cfRule type="duplicateValues" dxfId="231" priority="32"/>
  </conditionalFormatting>
  <conditionalFormatting sqref="B145:B154">
    <cfRule type="duplicateValues" dxfId="230" priority="28"/>
    <cfRule type="duplicateValues" dxfId="229" priority="29"/>
  </conditionalFormatting>
  <conditionalFormatting sqref="E1:E1048576">
    <cfRule type="duplicateValues" dxfId="228" priority="27"/>
  </conditionalFormatting>
  <conditionalFormatting sqref="B174:B1048576 B1:B154">
    <cfRule type="duplicateValues" dxfId="227" priority="24"/>
    <cfRule type="duplicateValues" dxfId="226" priority="25"/>
    <cfRule type="duplicateValues" dxfId="225" priority="26"/>
  </conditionalFormatting>
  <conditionalFormatting sqref="B13:B27">
    <cfRule type="duplicateValues" dxfId="224" priority="384723"/>
  </conditionalFormatting>
  <conditionalFormatting sqref="B13:B27">
    <cfRule type="duplicateValues" dxfId="223" priority="384725"/>
    <cfRule type="duplicateValues" dxfId="222" priority="384726"/>
    <cfRule type="duplicateValues" dxfId="221" priority="384727"/>
  </conditionalFormatting>
  <conditionalFormatting sqref="B13:B27">
    <cfRule type="duplicateValues" dxfId="220" priority="384731"/>
    <cfRule type="duplicateValues" dxfId="219" priority="384732"/>
  </conditionalFormatting>
  <conditionalFormatting sqref="B30:B34">
    <cfRule type="duplicateValues" dxfId="218" priority="384741"/>
  </conditionalFormatting>
  <conditionalFormatting sqref="B30:B34">
    <cfRule type="duplicateValues" dxfId="217" priority="384742"/>
    <cfRule type="duplicateValues" dxfId="216" priority="384743"/>
    <cfRule type="duplicateValues" dxfId="215" priority="384744"/>
  </conditionalFormatting>
  <conditionalFormatting sqref="B30:B34">
    <cfRule type="duplicateValues" dxfId="214" priority="384745"/>
    <cfRule type="duplicateValues" dxfId="213" priority="384746"/>
  </conditionalFormatting>
  <conditionalFormatting sqref="B84:B94">
    <cfRule type="duplicateValues" dxfId="212" priority="384769"/>
  </conditionalFormatting>
  <conditionalFormatting sqref="B84:B94">
    <cfRule type="duplicateValues" dxfId="211" priority="384771"/>
    <cfRule type="duplicateValues" dxfId="210" priority="384772"/>
    <cfRule type="duplicateValues" dxfId="209" priority="384773"/>
  </conditionalFormatting>
  <conditionalFormatting sqref="B84:B94">
    <cfRule type="duplicateValues" dxfId="208" priority="384777"/>
    <cfRule type="duplicateValues" dxfId="207" priority="384778"/>
  </conditionalFormatting>
  <conditionalFormatting sqref="B155:B159">
    <cfRule type="duplicateValues" dxfId="206" priority="23"/>
  </conditionalFormatting>
  <conditionalFormatting sqref="B155:B159">
    <cfRule type="duplicateValues" dxfId="205" priority="20"/>
    <cfRule type="duplicateValues" dxfId="204" priority="21"/>
    <cfRule type="duplicateValues" dxfId="203" priority="22"/>
  </conditionalFormatting>
  <conditionalFormatting sqref="B155:B159">
    <cfRule type="duplicateValues" dxfId="202" priority="18"/>
    <cfRule type="duplicateValues" dxfId="201" priority="19"/>
  </conditionalFormatting>
  <conditionalFormatting sqref="E155:E159">
    <cfRule type="duplicateValues" dxfId="200" priority="17"/>
  </conditionalFormatting>
  <conditionalFormatting sqref="B155:B159">
    <cfRule type="duplicateValues" dxfId="199" priority="14"/>
    <cfRule type="duplicateValues" dxfId="198" priority="15"/>
    <cfRule type="duplicateValues" dxfId="197" priority="16"/>
  </conditionalFormatting>
  <conditionalFormatting sqref="C174:C1048576 C1:C159">
    <cfRule type="duplicateValues" dxfId="196" priority="12"/>
  </conditionalFormatting>
  <conditionalFormatting sqref="B160:B173">
    <cfRule type="duplicateValues" dxfId="195" priority="11"/>
  </conditionalFormatting>
  <conditionalFormatting sqref="B160:B173">
    <cfRule type="duplicateValues" dxfId="194" priority="8"/>
    <cfRule type="duplicateValues" dxfId="193" priority="9"/>
    <cfRule type="duplicateValues" dxfId="192" priority="10"/>
  </conditionalFormatting>
  <conditionalFormatting sqref="B160:B173">
    <cfRule type="duplicateValues" dxfId="191" priority="6"/>
    <cfRule type="duplicateValues" dxfId="190" priority="7"/>
  </conditionalFormatting>
  <conditionalFormatting sqref="B160:B173">
    <cfRule type="duplicateValues" dxfId="189" priority="3"/>
    <cfRule type="duplicateValues" dxfId="188" priority="4"/>
    <cfRule type="duplicateValues" dxfId="187" priority="5"/>
  </conditionalFormatting>
  <conditionalFormatting sqref="C160:C173">
    <cfRule type="duplicateValues" dxfId="186" priority="2"/>
  </conditionalFormatting>
  <conditionalFormatting sqref="B1:B1048576">
    <cfRule type="duplicateValues" dxfId="185" priority="1"/>
  </conditionalFormatting>
  <conditionalFormatting sqref="B95:B100">
    <cfRule type="duplicateValues" dxfId="184" priority="386076"/>
  </conditionalFormatting>
  <conditionalFormatting sqref="B95:B100">
    <cfRule type="duplicateValues" dxfId="183" priority="386077"/>
    <cfRule type="duplicateValues" dxfId="182" priority="386078"/>
    <cfRule type="duplicateValues" dxfId="181" priority="386079"/>
  </conditionalFormatting>
  <conditionalFormatting sqref="B95:B100">
    <cfRule type="duplicateValues" dxfId="180" priority="386080"/>
    <cfRule type="duplicateValues" dxfId="179" priority="386081"/>
  </conditionalFormatting>
  <conditionalFormatting sqref="B58:B140">
    <cfRule type="duplicateValues" dxfId="178" priority="386091"/>
  </conditionalFormatting>
  <conditionalFormatting sqref="B58:B140">
    <cfRule type="duplicateValues" dxfId="177" priority="386093"/>
    <cfRule type="duplicateValues" dxfId="176" priority="386094"/>
    <cfRule type="duplicateValues" dxfId="175" priority="386095"/>
  </conditionalFormatting>
  <conditionalFormatting sqref="B58:B140">
    <cfRule type="duplicateValues" dxfId="174" priority="386099"/>
    <cfRule type="duplicateValues" dxfId="173" priority="38610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64" zoomScale="80" zoomScaleNormal="80" workbookViewId="0">
      <selection activeCell="D93" sqref="D93:E93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3.7109375" style="102" bestFit="1" customWidth="1"/>
    <col min="4" max="4" width="46.42578125" style="102" customWidth="1"/>
    <col min="5" max="5" width="30.85546875" style="102" customWidth="1"/>
    <col min="6" max="16384" width="52.7109375" style="102"/>
  </cols>
  <sheetData>
    <row r="1" spans="1:5" ht="22.5" x14ac:dyDescent="0.25">
      <c r="A1" s="135" t="s">
        <v>2158</v>
      </c>
      <c r="B1" s="136"/>
      <c r="C1" s="136"/>
      <c r="D1" s="136"/>
      <c r="E1" s="137"/>
    </row>
    <row r="2" spans="1:5" ht="25.5" x14ac:dyDescent="0.25">
      <c r="A2" s="138" t="s">
        <v>2474</v>
      </c>
      <c r="B2" s="139"/>
      <c r="C2" s="139"/>
      <c r="D2" s="139"/>
      <c r="E2" s="140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44259.25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44259.708333333336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1" t="s">
        <v>2425</v>
      </c>
      <c r="B7" s="142"/>
      <c r="C7" s="142"/>
      <c r="D7" s="142"/>
      <c r="E7" s="143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ATM'!$A$2:$C$817,3,0)</f>
        <v>NORTE</v>
      </c>
      <c r="B9" s="106">
        <v>720</v>
      </c>
      <c r="C9" s="106" t="str">
        <f>VLOOKUP(B9,'[1]LISTADO ATM'!$A$2:$B$816,2,0)</f>
        <v xml:space="preserve">ATM OMSA (Santiago) </v>
      </c>
      <c r="D9" s="126" t="s">
        <v>2503</v>
      </c>
      <c r="E9" s="128">
        <v>335810878</v>
      </c>
    </row>
    <row r="10" spans="1:5" ht="18" x14ac:dyDescent="0.25">
      <c r="A10" s="111" t="str">
        <f>VLOOKUP(B10,'[1]LISTADO ATM'!$A$2:$C$817,3,0)</f>
        <v>ESTE</v>
      </c>
      <c r="B10" s="106">
        <v>609</v>
      </c>
      <c r="C10" s="106" t="str">
        <f>VLOOKUP(B10,'[1]LISTADO ATM'!$A$2:$B$816,2,0)</f>
        <v xml:space="preserve">ATM S/M Jumbo (San Pedro) </v>
      </c>
      <c r="D10" s="126" t="s">
        <v>2503</v>
      </c>
      <c r="E10" s="127">
        <v>335810828</v>
      </c>
    </row>
    <row r="11" spans="1:5" ht="18" x14ac:dyDescent="0.25">
      <c r="A11" s="111" t="str">
        <f>VLOOKUP(B11,'[1]LISTADO ATM'!$A$2:$C$817,3,0)</f>
        <v>DISTRITO NACIONAL</v>
      </c>
      <c r="B11" s="106">
        <v>721</v>
      </c>
      <c r="C11" s="106" t="str">
        <f>VLOOKUP(B11,'[1]LISTADO ATM'!$A$2:$B$816,2,0)</f>
        <v xml:space="preserve">ATM Oficina Charles de Gaulle II </v>
      </c>
      <c r="D11" s="126" t="s">
        <v>2503</v>
      </c>
      <c r="E11" s="127">
        <v>335810899</v>
      </c>
    </row>
    <row r="12" spans="1:5" ht="18" x14ac:dyDescent="0.25">
      <c r="A12" s="111" t="str">
        <f>VLOOKUP(B12,'[1]LISTADO ATM'!$A$2:$C$817,3,0)</f>
        <v>DISTRITO NACIONAL</v>
      </c>
      <c r="B12" s="106">
        <v>722</v>
      </c>
      <c r="C12" s="106" t="str">
        <f>VLOOKUP(B12,'[1]LISTADO ATM'!$A$2:$B$816,2,0)</f>
        <v xml:space="preserve">ATM Oficina Charles de Gaulle III </v>
      </c>
      <c r="D12" s="126" t="s">
        <v>2503</v>
      </c>
      <c r="E12" s="127">
        <v>335810900</v>
      </c>
    </row>
    <row r="13" spans="1:5" ht="18" x14ac:dyDescent="0.25">
      <c r="A13" s="111" t="str">
        <f>VLOOKUP(B13,'[1]LISTADO ATM'!$A$2:$C$817,3,0)</f>
        <v>NORTE</v>
      </c>
      <c r="B13" s="106">
        <v>774</v>
      </c>
      <c r="C13" s="106" t="str">
        <f>VLOOKUP(B13,'[1]LISTADO ATM'!$A$2:$B$816,2,0)</f>
        <v xml:space="preserve">ATM Oficina Montecristi </v>
      </c>
      <c r="D13" s="126" t="s">
        <v>2503</v>
      </c>
      <c r="E13" s="127">
        <v>335810906</v>
      </c>
    </row>
    <row r="14" spans="1:5" ht="18" x14ac:dyDescent="0.25">
      <c r="A14" s="111" t="str">
        <f>VLOOKUP(B14,'[1]LISTADO ATM'!$A$2:$C$817,3,0)</f>
        <v>ESTE</v>
      </c>
      <c r="B14" s="106">
        <v>673</v>
      </c>
      <c r="C14" s="106" t="str">
        <f>VLOOKUP(B14,'[1]LISTADO ATM'!$A$2:$B$816,2,0)</f>
        <v>ATM Clínica Dr. Cruz Jiminián</v>
      </c>
      <c r="D14" s="126" t="s">
        <v>2503</v>
      </c>
      <c r="E14" s="127">
        <v>335810898</v>
      </c>
    </row>
    <row r="15" spans="1:5" ht="18" x14ac:dyDescent="0.25">
      <c r="A15" s="111" t="str">
        <f>VLOOKUP(B15,'[1]LISTADO ATM'!$A$2:$C$817,3,0)</f>
        <v>DISTRITO NACIONAL</v>
      </c>
      <c r="B15" s="106">
        <v>698</v>
      </c>
      <c r="C15" s="106" t="str">
        <f>VLOOKUP(B15,'[1]LISTADO ATM'!$A$2:$B$816,2,0)</f>
        <v>ATM Parador Bellamar</v>
      </c>
      <c r="D15" s="126" t="s">
        <v>2503</v>
      </c>
      <c r="E15" s="127">
        <v>335810926</v>
      </c>
    </row>
    <row r="16" spans="1:5" ht="18" x14ac:dyDescent="0.25">
      <c r="A16" s="111" t="str">
        <f>VLOOKUP(B16,'[1]LISTADO ATM'!$A$2:$C$817,3,0)</f>
        <v>DISTRITO NACIONAL</v>
      </c>
      <c r="B16" s="106">
        <v>560</v>
      </c>
      <c r="C16" s="106" t="str">
        <f>VLOOKUP(B16,'[1]LISTADO ATM'!$A$2:$B$816,2,0)</f>
        <v xml:space="preserve">ATM Junta Central Electoral </v>
      </c>
      <c r="D16" s="126" t="s">
        <v>2503</v>
      </c>
      <c r="E16" s="127">
        <v>335810942</v>
      </c>
    </row>
    <row r="17" spans="1:5" ht="18" x14ac:dyDescent="0.25">
      <c r="A17" s="111" t="str">
        <f>VLOOKUP(B17,'[1]LISTADO ATM'!$A$2:$C$817,3,0)</f>
        <v>SUR</v>
      </c>
      <c r="B17" s="106">
        <v>249</v>
      </c>
      <c r="C17" s="106" t="str">
        <f>VLOOKUP(B17,'[1]LISTADO ATM'!$A$2:$B$816,2,0)</f>
        <v xml:space="preserve">ATM Banco Agrícola Neiba </v>
      </c>
      <c r="D17" s="126" t="s">
        <v>2503</v>
      </c>
      <c r="E17" s="127">
        <v>335809452</v>
      </c>
    </row>
    <row r="18" spans="1:5" ht="18" x14ac:dyDescent="0.25">
      <c r="A18" s="111" t="str">
        <f>VLOOKUP(B18,'[1]LISTADO ATM'!$A$2:$C$817,3,0)</f>
        <v>DISTRITO NACIONAL</v>
      </c>
      <c r="B18" s="106">
        <v>697</v>
      </c>
      <c r="C18" s="106" t="str">
        <f>VLOOKUP(B18,'[1]LISTADO ATM'!$A$2:$B$816,2,0)</f>
        <v>ATM Hipermercado Olé Ciudad Juan Bosch</v>
      </c>
      <c r="D18" s="126" t="s">
        <v>2503</v>
      </c>
      <c r="E18" s="127">
        <v>335810189</v>
      </c>
    </row>
    <row r="19" spans="1:5" ht="18" x14ac:dyDescent="0.25">
      <c r="A19" s="111" t="str">
        <f>VLOOKUP(B19,'[1]LISTADO ATM'!$A$2:$C$817,3,0)</f>
        <v>SUR</v>
      </c>
      <c r="B19" s="106">
        <v>252</v>
      </c>
      <c r="C19" s="106" t="str">
        <f>VLOOKUP(B19,'[1]LISTADO ATM'!$A$2:$B$816,2,0)</f>
        <v xml:space="preserve">ATM Banco Agrícola (Barahona) </v>
      </c>
      <c r="D19" s="126" t="s">
        <v>2503</v>
      </c>
      <c r="E19" s="127">
        <v>335810265</v>
      </c>
    </row>
    <row r="20" spans="1:5" ht="18" x14ac:dyDescent="0.25">
      <c r="A20" s="111" t="str">
        <f>VLOOKUP(B20,'[1]LISTADO ATM'!$A$2:$C$817,3,0)</f>
        <v>ESTE</v>
      </c>
      <c r="B20" s="106">
        <v>353</v>
      </c>
      <c r="C20" s="106" t="str">
        <f>VLOOKUP(B20,'[1]LISTADO ATM'!$A$2:$B$816,2,0)</f>
        <v xml:space="preserve">ATM Estación Boulevard Juan Dolio </v>
      </c>
      <c r="D20" s="126" t="s">
        <v>2503</v>
      </c>
      <c r="E20" s="127">
        <v>335810318</v>
      </c>
    </row>
    <row r="21" spans="1:5" ht="18" x14ac:dyDescent="0.25">
      <c r="A21" s="111" t="str">
        <f>VLOOKUP(B21,'[1]LISTADO ATM'!$A$2:$C$817,3,0)</f>
        <v>DISTRITO NACIONAL</v>
      </c>
      <c r="B21" s="106">
        <v>889</v>
      </c>
      <c r="C21" s="106" t="str">
        <f>VLOOKUP(B21,'[1]LISTADO ATM'!$A$2:$B$816,2,0)</f>
        <v>ATM Oficina Plaza Lama Máximo Gómez II</v>
      </c>
      <c r="D21" s="126" t="s">
        <v>2503</v>
      </c>
      <c r="E21" s="127">
        <v>335810524</v>
      </c>
    </row>
    <row r="22" spans="1:5" ht="18" x14ac:dyDescent="0.25">
      <c r="A22" s="111" t="str">
        <f>VLOOKUP(B22,'[1]LISTADO ATM'!$A$2:$C$817,3,0)</f>
        <v>ESTE</v>
      </c>
      <c r="B22" s="106">
        <v>608</v>
      </c>
      <c r="C22" s="106" t="str">
        <f>VLOOKUP(B22,'[1]LISTADO ATM'!$A$2:$B$816,2,0)</f>
        <v xml:space="preserve">ATM Oficina Jumbo (San Pedro) </v>
      </c>
      <c r="D22" s="126" t="s">
        <v>2503</v>
      </c>
      <c r="E22" s="127">
        <v>335810825</v>
      </c>
    </row>
    <row r="23" spans="1:5" ht="18" x14ac:dyDescent="0.25">
      <c r="A23" s="111" t="str">
        <f>VLOOKUP(B23,'[1]LISTADO ATM'!$A$2:$C$817,3,0)</f>
        <v>DISTRITO NACIONAL</v>
      </c>
      <c r="B23" s="106">
        <v>355</v>
      </c>
      <c r="C23" s="106" t="str">
        <f>VLOOKUP(B23,'[1]LISTADO ATM'!$A$2:$B$816,2,0)</f>
        <v xml:space="preserve">ATM UNP Metro II </v>
      </c>
      <c r="D23" s="126" t="s">
        <v>2503</v>
      </c>
      <c r="E23" s="127">
        <v>335810927</v>
      </c>
    </row>
    <row r="24" spans="1:5" ht="18" x14ac:dyDescent="0.25">
      <c r="A24" s="111" t="str">
        <f>VLOOKUP(B24,'[1]LISTADO ATM'!$A$2:$C$817,3,0)</f>
        <v>SUR</v>
      </c>
      <c r="B24" s="106">
        <v>45</v>
      </c>
      <c r="C24" s="106" t="str">
        <f>VLOOKUP(B24,'[1]LISTADO ATM'!$A$2:$B$816,2,0)</f>
        <v xml:space="preserve">ATM Oficina Tamayo </v>
      </c>
      <c r="D24" s="126" t="s">
        <v>2503</v>
      </c>
      <c r="E24" s="127">
        <v>335811422</v>
      </c>
    </row>
    <row r="25" spans="1:5" ht="18" x14ac:dyDescent="0.25">
      <c r="A25" s="111" t="str">
        <f>VLOOKUP(B25,'[1]LISTADO ATM'!$A$2:$C$817,3,0)</f>
        <v>DISTRITO NACIONAL</v>
      </c>
      <c r="B25" s="106">
        <v>238</v>
      </c>
      <c r="C25" s="106" t="str">
        <f>VLOOKUP(B25,'[1]LISTADO ATM'!$A$2:$B$816,2,0)</f>
        <v xml:space="preserve">ATM Multicentro La Sirena Charles de Gaulle </v>
      </c>
      <c r="D25" s="126" t="s">
        <v>2503</v>
      </c>
      <c r="E25" s="127">
        <v>335811518</v>
      </c>
    </row>
    <row r="26" spans="1:5" ht="18" x14ac:dyDescent="0.25">
      <c r="A26" s="111" t="str">
        <f>VLOOKUP(B26,'[1]LISTADO ATM'!$A$2:$C$817,3,0)</f>
        <v>DISTRITO NACIONAL</v>
      </c>
      <c r="B26" s="106">
        <v>744</v>
      </c>
      <c r="C26" s="106" t="str">
        <f>VLOOKUP(B26,'[1]LISTADO ATM'!$A$2:$B$816,2,0)</f>
        <v xml:space="preserve">ATM Multicentro La Sirena Venezuela </v>
      </c>
      <c r="D26" s="126" t="s">
        <v>2503</v>
      </c>
      <c r="E26" s="127">
        <v>335810891</v>
      </c>
    </row>
    <row r="27" spans="1:5" ht="18" x14ac:dyDescent="0.25">
      <c r="A27" s="111" t="str">
        <f>VLOOKUP(B27,'[1]LISTADO ATM'!$A$2:$C$817,3,0)</f>
        <v>DISTRITO NACIONAL</v>
      </c>
      <c r="B27" s="106">
        <v>272</v>
      </c>
      <c r="C27" s="106" t="str">
        <f>VLOOKUP(B27,'[1]LISTADO ATM'!$A$2:$B$816,2,0)</f>
        <v xml:space="preserve">ATM Cámara de Diputados </v>
      </c>
      <c r="D27" s="126" t="s">
        <v>2503</v>
      </c>
      <c r="E27" s="128">
        <v>335811162</v>
      </c>
    </row>
    <row r="28" spans="1:5" ht="18" x14ac:dyDescent="0.25">
      <c r="A28" s="111" t="str">
        <f>VLOOKUP(B28,'[1]LISTADO ATM'!$A$2:$C$817,3,0)</f>
        <v>DISTRITO NACIONAL</v>
      </c>
      <c r="B28" s="106">
        <v>640</v>
      </c>
      <c r="C28" s="106" t="str">
        <f>VLOOKUP(B28,'[1]LISTADO ATM'!$A$2:$B$816,2,0)</f>
        <v xml:space="preserve">ATM Ministerio Obras Públicas </v>
      </c>
      <c r="D28" s="126" t="s">
        <v>2503</v>
      </c>
      <c r="E28" s="128">
        <v>335810910</v>
      </c>
    </row>
    <row r="29" spans="1:5" ht="18" x14ac:dyDescent="0.25">
      <c r="A29" s="111" t="str">
        <f>VLOOKUP(B29,'[1]LISTADO ATM'!$A$2:$C$817,3,0)</f>
        <v>DISTRITO NACIONAL</v>
      </c>
      <c r="B29" s="106">
        <v>13</v>
      </c>
      <c r="C29" s="106" t="str">
        <f>VLOOKUP(B29,'[1]LISTADO ATM'!$A$2:$B$816,2,0)</f>
        <v xml:space="preserve">ATM CDEEE </v>
      </c>
      <c r="D29" s="126" t="s">
        <v>2503</v>
      </c>
      <c r="E29" s="128">
        <v>335810684</v>
      </c>
    </row>
    <row r="30" spans="1:5" ht="18" x14ac:dyDescent="0.25">
      <c r="A30" s="111" t="str">
        <f>VLOOKUP(B30,'[1]LISTADO ATM'!$A$2:$C$817,3,0)</f>
        <v>DISTRITO NACIONAL</v>
      </c>
      <c r="B30" s="106">
        <v>267</v>
      </c>
      <c r="C30" s="106" t="str">
        <f>VLOOKUP(B30,'[1]LISTADO ATM'!$A$2:$B$816,2,0)</f>
        <v xml:space="preserve">ATM Centro de Caja México </v>
      </c>
      <c r="D30" s="126" t="s">
        <v>2503</v>
      </c>
      <c r="E30" s="128">
        <v>335810690</v>
      </c>
    </row>
    <row r="31" spans="1:5" ht="18" x14ac:dyDescent="0.25">
      <c r="A31" s="111" t="str">
        <f>VLOOKUP(B31,'[1]LISTADO ATM'!$A$2:$C$817,3,0)</f>
        <v>DISTRITO NACIONAL</v>
      </c>
      <c r="B31" s="106">
        <v>194</v>
      </c>
      <c r="C31" s="106" t="str">
        <f>VLOOKUP(B31,'[1]LISTADO ATM'!$A$2:$B$816,2,0)</f>
        <v xml:space="preserve">ATM UNP Pantoja </v>
      </c>
      <c r="D31" s="126" t="s">
        <v>2503</v>
      </c>
      <c r="E31" s="128">
        <v>335811147</v>
      </c>
    </row>
    <row r="32" spans="1:5" ht="18" x14ac:dyDescent="0.25">
      <c r="A32" s="111" t="str">
        <f>VLOOKUP(B32,'[1]LISTADO ATM'!$A$2:$C$817,3,0)</f>
        <v>DISTRITO NACIONAL</v>
      </c>
      <c r="B32" s="106">
        <v>627</v>
      </c>
      <c r="C32" s="106" t="str">
        <f>VLOOKUP(B32,'[1]LISTADO ATM'!$A$2:$B$816,2,0)</f>
        <v xml:space="preserve">ATM CAASD </v>
      </c>
      <c r="D32" s="126" t="s">
        <v>2503</v>
      </c>
      <c r="E32" s="113">
        <v>335810909</v>
      </c>
    </row>
    <row r="33" spans="1:5" ht="18" x14ac:dyDescent="0.25">
      <c r="A33" s="111" t="str">
        <f>VLOOKUP(B33,'[1]LISTADO ATM'!$A$2:$C$817,3,0)</f>
        <v>DISTRITO NACIONAL</v>
      </c>
      <c r="B33" s="106">
        <v>557</v>
      </c>
      <c r="C33" s="106" t="str">
        <f>VLOOKUP(B33,'[1]LISTADO ATM'!$A$2:$B$816,2,0)</f>
        <v xml:space="preserve">ATM Multicentro La Sirena Ave. Mella </v>
      </c>
      <c r="D33" s="126" t="s">
        <v>2503</v>
      </c>
      <c r="E33" s="128">
        <v>335810482</v>
      </c>
    </row>
    <row r="34" spans="1:5" ht="18" x14ac:dyDescent="0.25">
      <c r="A34" s="111" t="str">
        <f>VLOOKUP(B34,'[1]LISTADO ATM'!$A$2:$C$817,3,0)</f>
        <v>SUR</v>
      </c>
      <c r="B34" s="106">
        <v>84</v>
      </c>
      <c r="C34" s="106" t="str">
        <f>VLOOKUP(B34,'[1]LISTADO ATM'!$A$2:$B$816,2,0)</f>
        <v xml:space="preserve">ATM Oficina Multicentro Sirena San Cristóbal </v>
      </c>
      <c r="D34" s="126" t="s">
        <v>2503</v>
      </c>
      <c r="E34" s="127">
        <v>335809198</v>
      </c>
    </row>
    <row r="35" spans="1:5" ht="18" x14ac:dyDescent="0.25">
      <c r="A35" s="111" t="str">
        <f>VLOOKUP(B35,'[1]LISTADO ATM'!$A$2:$C$817,3,0)</f>
        <v>SUR</v>
      </c>
      <c r="B35" s="106">
        <v>512</v>
      </c>
      <c r="C35" s="106" t="str">
        <f>VLOOKUP(B35,'[1]LISTADO ATM'!$A$2:$B$816,2,0)</f>
        <v>ATM Plaza Jesús Ferreira</v>
      </c>
      <c r="D35" s="126" t="s">
        <v>2503</v>
      </c>
      <c r="E35" s="127">
        <v>335810892</v>
      </c>
    </row>
    <row r="36" spans="1:5" ht="18" x14ac:dyDescent="0.25">
      <c r="A36" s="111" t="str">
        <f>VLOOKUP(B36,'[1]LISTADO ATM'!$A$2:$C$817,3,0)</f>
        <v>DISTRITO NACIONAL</v>
      </c>
      <c r="B36" s="106">
        <v>243</v>
      </c>
      <c r="C36" s="106" t="str">
        <f>VLOOKUP(B36,'[1]LISTADO ATM'!$A$2:$B$816,2,0)</f>
        <v xml:space="preserve">ATM Autoservicio Plaza Central  </v>
      </c>
      <c r="D36" s="126" t="s">
        <v>2503</v>
      </c>
      <c r="E36" s="127">
        <v>335811183</v>
      </c>
    </row>
    <row r="37" spans="1:5" ht="18" x14ac:dyDescent="0.25">
      <c r="A37" s="111" t="str">
        <f>VLOOKUP(B37,'[1]LISTADO ATM'!$A$2:$C$817,3,0)</f>
        <v>SUR</v>
      </c>
      <c r="B37" s="106">
        <v>880</v>
      </c>
      <c r="C37" s="106" t="str">
        <f>VLOOKUP(B37,'[1]LISTADO ATM'!$A$2:$B$816,2,0)</f>
        <v xml:space="preserve">ATM Autoservicio Barahona II </v>
      </c>
      <c r="D37" s="126" t="s">
        <v>2503</v>
      </c>
      <c r="E37" s="127">
        <v>335811537</v>
      </c>
    </row>
    <row r="38" spans="1:5" ht="18" x14ac:dyDescent="0.25">
      <c r="A38" s="111" t="str">
        <f>VLOOKUP(B38,'[1]LISTADO ATM'!$A$2:$C$817,3,0)</f>
        <v>DISTRITO NACIONAL</v>
      </c>
      <c r="B38" s="106">
        <v>672</v>
      </c>
      <c r="C38" s="106" t="str">
        <f>VLOOKUP(B38,'[1]LISTADO ATM'!$A$2:$B$816,2,0)</f>
        <v>ATM Destacamento Policía Nacional La Victoria</v>
      </c>
      <c r="D38" s="126" t="s">
        <v>2503</v>
      </c>
      <c r="E38" s="127">
        <v>335811550</v>
      </c>
    </row>
    <row r="39" spans="1:5" ht="18" x14ac:dyDescent="0.25">
      <c r="A39" s="111" t="str">
        <f>VLOOKUP(B39,'[1]LISTADO ATM'!$A$2:$C$817,3,0)</f>
        <v>DISTRITO NACIONAL</v>
      </c>
      <c r="B39" s="106">
        <v>735</v>
      </c>
      <c r="C39" s="106" t="str">
        <f>VLOOKUP(B39,'[1]LISTADO ATM'!$A$2:$B$816,2,0)</f>
        <v xml:space="preserve">ATM Oficina Independencia II  </v>
      </c>
      <c r="D39" s="126" t="s">
        <v>2503</v>
      </c>
      <c r="E39" s="128">
        <v>335811154</v>
      </c>
    </row>
    <row r="40" spans="1:5" ht="18" x14ac:dyDescent="0.25">
      <c r="A40" s="111" t="e">
        <f>VLOOKUP(B40,'[1]LISTADO ATM'!$A$2:$C$817,3,0)</f>
        <v>#N/A</v>
      </c>
      <c r="B40" s="106"/>
      <c r="C40" s="106" t="e">
        <f>VLOOKUP(B40,'[1]LISTADO ATM'!$A$2:$B$816,2,0)</f>
        <v>#N/A</v>
      </c>
      <c r="D40" s="126" t="s">
        <v>2503</v>
      </c>
      <c r="E40" s="128"/>
    </row>
    <row r="41" spans="1:5" ht="18" x14ac:dyDescent="0.25">
      <c r="A41" s="111" t="e">
        <f>VLOOKUP(B41,'[1]LISTADO ATM'!$A$2:$C$817,3,0)</f>
        <v>#N/A</v>
      </c>
      <c r="B41" s="106"/>
      <c r="C41" s="106" t="e">
        <f>VLOOKUP(B41,'[1]LISTADO ATM'!$A$2:$B$816,2,0)</f>
        <v>#N/A</v>
      </c>
      <c r="D41" s="126" t="s">
        <v>2503</v>
      </c>
      <c r="E41" s="128"/>
    </row>
    <row r="42" spans="1:5" ht="18" x14ac:dyDescent="0.25">
      <c r="A42" s="111" t="e">
        <f>VLOOKUP(B42,'[1]LISTADO ATM'!$A$2:$C$817,3,0)</f>
        <v>#N/A</v>
      </c>
      <c r="B42" s="106"/>
      <c r="C42" s="106" t="e">
        <f>VLOOKUP(B42,'[1]LISTADO ATM'!$A$2:$B$816,2,0)</f>
        <v>#N/A</v>
      </c>
      <c r="D42" s="126" t="s">
        <v>2503</v>
      </c>
      <c r="E42" s="128"/>
    </row>
    <row r="43" spans="1:5" ht="18" x14ac:dyDescent="0.25">
      <c r="A43" s="111" t="e">
        <f>VLOOKUP(B43,'[1]LISTADO ATM'!$A$2:$C$817,3,0)</f>
        <v>#N/A</v>
      </c>
      <c r="B43" s="106"/>
      <c r="C43" s="106" t="e">
        <f>VLOOKUP(B43,'[1]LISTADO ATM'!$A$2:$B$816,2,0)</f>
        <v>#N/A</v>
      </c>
      <c r="D43" s="126" t="s">
        <v>2503</v>
      </c>
      <c r="E43" s="128"/>
    </row>
    <row r="44" spans="1:5" ht="18" x14ac:dyDescent="0.25">
      <c r="A44" s="111" t="e">
        <f>VLOOKUP(B44,'[1]LISTADO ATM'!$A$2:$C$817,3,0)</f>
        <v>#N/A</v>
      </c>
      <c r="B44" s="106"/>
      <c r="C44" s="106" t="e">
        <f>VLOOKUP(B44,'[1]LISTADO ATM'!$A$2:$B$816,2,0)</f>
        <v>#N/A</v>
      </c>
      <c r="D44" s="126" t="s">
        <v>2503</v>
      </c>
      <c r="E44" s="128"/>
    </row>
    <row r="45" spans="1:5" ht="18" x14ac:dyDescent="0.25">
      <c r="A45" s="111" t="e">
        <f>VLOOKUP(B45,'[1]LISTADO ATM'!$A$2:$C$817,3,0)</f>
        <v>#N/A</v>
      </c>
      <c r="B45" s="106"/>
      <c r="C45" s="106" t="e">
        <f>VLOOKUP(B45,'[1]LISTADO ATM'!$A$2:$B$816,2,0)</f>
        <v>#N/A</v>
      </c>
      <c r="D45" s="126" t="s">
        <v>2503</v>
      </c>
      <c r="E45" s="128"/>
    </row>
    <row r="46" spans="1:5" ht="18" x14ac:dyDescent="0.25">
      <c r="A46" s="111" t="e">
        <f>VLOOKUP(B46,'[1]LISTADO ATM'!$A$2:$C$817,3,0)</f>
        <v>#N/A</v>
      </c>
      <c r="B46" s="106"/>
      <c r="C46" s="106" t="e">
        <f>VLOOKUP(B46,'[1]LISTADO ATM'!$A$2:$B$816,2,0)</f>
        <v>#N/A</v>
      </c>
      <c r="D46" s="126" t="s">
        <v>2503</v>
      </c>
      <c r="E46" s="128"/>
    </row>
    <row r="47" spans="1:5" ht="18" x14ac:dyDescent="0.25">
      <c r="A47" s="111" t="e">
        <f>VLOOKUP(B47,'[1]LISTADO ATM'!$A$2:$C$817,3,0)</f>
        <v>#N/A</v>
      </c>
      <c r="B47" s="106"/>
      <c r="C47" s="106" t="e">
        <f>VLOOKUP(B47,'[1]LISTADO ATM'!$A$2:$B$816,2,0)</f>
        <v>#N/A</v>
      </c>
      <c r="D47" s="126" t="s">
        <v>2503</v>
      </c>
      <c r="E47" s="128"/>
    </row>
    <row r="48" spans="1:5" ht="18" x14ac:dyDescent="0.25">
      <c r="A48" s="111" t="e">
        <f>VLOOKUP(B48,'[1]LISTADO ATM'!$A$2:$C$817,3,0)</f>
        <v>#N/A</v>
      </c>
      <c r="B48" s="106"/>
      <c r="C48" s="106" t="e">
        <f>VLOOKUP(B48,'[1]LISTADO ATM'!$A$2:$B$816,2,0)</f>
        <v>#N/A</v>
      </c>
      <c r="D48" s="126" t="s">
        <v>2503</v>
      </c>
      <c r="E48" s="128"/>
    </row>
    <row r="49" spans="1:5" ht="18.75" thickBot="1" x14ac:dyDescent="0.3">
      <c r="A49" s="108" t="s">
        <v>2428</v>
      </c>
      <c r="B49" s="114">
        <f>COUNT(B9:B48)</f>
        <v>31</v>
      </c>
      <c r="C49" s="146"/>
      <c r="D49" s="147"/>
      <c r="E49" s="148"/>
    </row>
    <row r="50" spans="1:5" ht="15.75" thickBot="1" x14ac:dyDescent="0.3">
      <c r="E50" s="110"/>
    </row>
    <row r="51" spans="1:5" ht="18.75" thickBot="1" x14ac:dyDescent="0.3">
      <c r="A51" s="149" t="s">
        <v>2430</v>
      </c>
      <c r="B51" s="150"/>
      <c r="C51" s="150"/>
      <c r="D51" s="150"/>
      <c r="E51" s="151"/>
    </row>
    <row r="52" spans="1:5" ht="18" x14ac:dyDescent="0.25">
      <c r="A52" s="104" t="s">
        <v>15</v>
      </c>
      <c r="B52" s="104" t="s">
        <v>2426</v>
      </c>
      <c r="C52" s="105" t="s">
        <v>46</v>
      </c>
      <c r="D52" s="105" t="s">
        <v>2432</v>
      </c>
      <c r="E52" s="105" t="s">
        <v>2427</v>
      </c>
    </row>
    <row r="53" spans="1:5" ht="18" x14ac:dyDescent="0.25">
      <c r="A53" s="111" t="str">
        <f>VLOOKUP(B53,'[1]LISTADO ATM'!$A$2:$C$817,3,0)</f>
        <v>DISTRITO NACIONAL</v>
      </c>
      <c r="B53" s="106">
        <v>443</v>
      </c>
      <c r="C53" s="106" t="str">
        <f>VLOOKUP(B53,'[1]LISTADO ATM'!$A$2:$B$816,2,0)</f>
        <v xml:space="preserve">ATM Edificio San Rafael </v>
      </c>
      <c r="D53" s="124" t="s">
        <v>2454</v>
      </c>
      <c r="E53" s="127">
        <v>335810848</v>
      </c>
    </row>
    <row r="54" spans="1:5" ht="18" x14ac:dyDescent="0.25">
      <c r="A54" s="111" t="str">
        <f>VLOOKUP(B54,'[1]LISTADO ATM'!$A$2:$C$817,3,0)</f>
        <v>SUR</v>
      </c>
      <c r="B54" s="106">
        <v>984</v>
      </c>
      <c r="C54" s="106" t="str">
        <f>VLOOKUP(B54,'[1]LISTADO ATM'!$A$2:$B$816,2,0)</f>
        <v xml:space="preserve">ATM Oficina Neiba II </v>
      </c>
      <c r="D54" s="124" t="s">
        <v>2454</v>
      </c>
      <c r="E54" s="127">
        <v>335811613</v>
      </c>
    </row>
    <row r="55" spans="1:5" ht="18" x14ac:dyDescent="0.25">
      <c r="A55" s="111" t="str">
        <f>VLOOKUP(B55,'[1]LISTADO ATM'!$A$2:$C$817,3,0)</f>
        <v>ESTE</v>
      </c>
      <c r="B55" s="106">
        <v>660</v>
      </c>
      <c r="C55" s="106" t="str">
        <f>VLOOKUP(B55,'[1]LISTADO ATM'!$A$2:$B$816,2,0)</f>
        <v>ATM Oficina Romana Norte II</v>
      </c>
      <c r="D55" s="124" t="s">
        <v>2454</v>
      </c>
      <c r="E55" s="127">
        <v>335811649</v>
      </c>
    </row>
    <row r="56" spans="1:5" ht="18" x14ac:dyDescent="0.25">
      <c r="A56" s="111" t="str">
        <f>VLOOKUP(B56,'[1]LISTADO ATM'!$A$2:$C$817,3,0)</f>
        <v>DISTRITO NACIONAL</v>
      </c>
      <c r="B56" s="106">
        <v>312</v>
      </c>
      <c r="C56" s="106" t="str">
        <f>VLOOKUP(B56,'[1]LISTADO ATM'!$A$2:$B$816,2,0)</f>
        <v xml:space="preserve">ATM Oficina Tiradentes II (Naco) </v>
      </c>
      <c r="D56" s="124" t="s">
        <v>2454</v>
      </c>
      <c r="E56" s="127">
        <v>335811610</v>
      </c>
    </row>
    <row r="57" spans="1:5" ht="18" x14ac:dyDescent="0.25">
      <c r="A57" s="111" t="str">
        <f>VLOOKUP(B57,'[1]LISTADO ATM'!$A$2:$C$817,3,0)</f>
        <v>DISTRITO NACIONAL</v>
      </c>
      <c r="B57" s="106">
        <v>516</v>
      </c>
      <c r="C57" s="106" t="str">
        <f>VLOOKUP(B57,'[1]LISTADO ATM'!$A$2:$B$816,2,0)</f>
        <v xml:space="preserve">ATM Oficina Gascue </v>
      </c>
      <c r="D57" s="124" t="s">
        <v>2454</v>
      </c>
      <c r="E57" s="127">
        <v>335812061</v>
      </c>
    </row>
    <row r="58" spans="1:5" ht="18" x14ac:dyDescent="0.25">
      <c r="A58" s="111" t="str">
        <f>VLOOKUP(B58,'[1]LISTADO ATM'!$A$2:$C$817,3,0)</f>
        <v>DISTRITO NACIONAL</v>
      </c>
      <c r="B58" s="106">
        <v>958</v>
      </c>
      <c r="C58" s="106" t="str">
        <f>VLOOKUP(B58,'[1]LISTADO ATM'!$A$2:$B$816,2,0)</f>
        <v xml:space="preserve">ATM Olé Aut. San Isidro </v>
      </c>
      <c r="D58" s="124" t="s">
        <v>2454</v>
      </c>
      <c r="E58" s="127">
        <v>335812065</v>
      </c>
    </row>
    <row r="59" spans="1:5" ht="18" x14ac:dyDescent="0.25">
      <c r="A59" s="111" t="str">
        <f>VLOOKUP(B59,'[1]LISTADO ATM'!$A$2:$C$817,3,0)</f>
        <v>NORTE</v>
      </c>
      <c r="B59" s="106">
        <v>119</v>
      </c>
      <c r="C59" s="106" t="str">
        <f>VLOOKUP(B59,'[1]LISTADO ATM'!$A$2:$B$816,2,0)</f>
        <v>ATM Oficina La Barranquita</v>
      </c>
      <c r="D59" s="124" t="s">
        <v>2454</v>
      </c>
      <c r="E59" s="127">
        <v>335812066</v>
      </c>
    </row>
    <row r="60" spans="1:5" ht="18" x14ac:dyDescent="0.25">
      <c r="A60" s="111" t="str">
        <f>VLOOKUP(B60,'[1]LISTADO ATM'!$A$2:$C$817,3,0)</f>
        <v>NORTE</v>
      </c>
      <c r="B60" s="106">
        <v>687</v>
      </c>
      <c r="C60" s="106" t="str">
        <f>VLOOKUP(B60,'[1]LISTADO ATM'!$A$2:$B$816,2,0)</f>
        <v>ATM Oficina Monterrico II</v>
      </c>
      <c r="D60" s="124" t="s">
        <v>2454</v>
      </c>
      <c r="E60" s="127">
        <v>335812110</v>
      </c>
    </row>
    <row r="61" spans="1:5" ht="18" x14ac:dyDescent="0.25">
      <c r="A61" s="111" t="str">
        <f>VLOOKUP(B61,'[1]LISTADO ATM'!$A$2:$C$817,3,0)</f>
        <v>NORTE</v>
      </c>
      <c r="B61" s="106">
        <v>304</v>
      </c>
      <c r="C61" s="106" t="str">
        <f>VLOOKUP(B61,'[1]LISTADO ATM'!$A$2:$B$816,2,0)</f>
        <v xml:space="preserve">ATM Multicentro La Sirena Estrella Sadhala </v>
      </c>
      <c r="D61" s="124" t="s">
        <v>2454</v>
      </c>
      <c r="E61" s="127">
        <v>335812112</v>
      </c>
    </row>
    <row r="62" spans="1:5" ht="18" x14ac:dyDescent="0.25">
      <c r="A62" s="111" t="str">
        <f>VLOOKUP(B62,'[1]LISTADO ATM'!$A$2:$C$817,3,0)</f>
        <v>DISTRITO NACIONAL</v>
      </c>
      <c r="B62" s="106">
        <v>325</v>
      </c>
      <c r="C62" s="106" t="str">
        <f>VLOOKUP(B62,'[1]LISTADO ATM'!$A$2:$B$816,2,0)</f>
        <v>ATM Casa Edwin</v>
      </c>
      <c r="D62" s="124" t="s">
        <v>2454</v>
      </c>
      <c r="E62" s="127">
        <v>335812120</v>
      </c>
    </row>
    <row r="63" spans="1:5" ht="18" x14ac:dyDescent="0.25">
      <c r="A63" s="111" t="e">
        <f>VLOOKUP(B63,'[1]LISTADO ATM'!$A$2:$C$817,3,0)</f>
        <v>#N/A</v>
      </c>
      <c r="B63" s="106"/>
      <c r="C63" s="106" t="e">
        <f>VLOOKUP(B63,'[1]LISTADO ATM'!$A$2:$B$816,2,0)</f>
        <v>#N/A</v>
      </c>
      <c r="D63" s="124" t="s">
        <v>2454</v>
      </c>
      <c r="E63" s="127"/>
    </row>
    <row r="64" spans="1:5" ht="18" x14ac:dyDescent="0.25">
      <c r="A64" s="111" t="e">
        <f>VLOOKUP(B64,'[1]LISTADO ATM'!$A$2:$C$817,3,0)</f>
        <v>#N/A</v>
      </c>
      <c r="B64" s="106"/>
      <c r="C64" s="106" t="e">
        <f>VLOOKUP(B64,'[1]LISTADO ATM'!$A$2:$B$816,2,0)</f>
        <v>#N/A</v>
      </c>
      <c r="D64" s="124" t="s">
        <v>2454</v>
      </c>
      <c r="E64" s="127"/>
    </row>
    <row r="65" spans="1:5" ht="18.75" thickBot="1" x14ac:dyDescent="0.3">
      <c r="A65" s="112" t="s">
        <v>2428</v>
      </c>
      <c r="B65" s="114">
        <f>COUNT(B53:B62)</f>
        <v>10</v>
      </c>
      <c r="C65" s="123"/>
      <c r="D65" s="123"/>
      <c r="E65" s="123"/>
    </row>
    <row r="66" spans="1:5" ht="15.75" thickBot="1" x14ac:dyDescent="0.3">
      <c r="E66" s="110"/>
    </row>
    <row r="67" spans="1:5" ht="18.75" thickBot="1" x14ac:dyDescent="0.3">
      <c r="A67" s="149" t="s">
        <v>2502</v>
      </c>
      <c r="B67" s="150"/>
      <c r="C67" s="150"/>
      <c r="D67" s="150"/>
      <c r="E67" s="151"/>
    </row>
    <row r="68" spans="1:5" ht="18" x14ac:dyDescent="0.25">
      <c r="A68" s="104" t="s">
        <v>15</v>
      </c>
      <c r="B68" s="104" t="s">
        <v>2426</v>
      </c>
      <c r="C68" s="105" t="s">
        <v>46</v>
      </c>
      <c r="D68" s="105" t="s">
        <v>2432</v>
      </c>
      <c r="E68" s="104" t="s">
        <v>2427</v>
      </c>
    </row>
    <row r="69" spans="1:5" ht="18" x14ac:dyDescent="0.25">
      <c r="A69" s="111" t="str">
        <f>VLOOKUP(B69,'[1]LISTADO ATM'!$A$2:$C$817,3,0)</f>
        <v>DISTRITO NACIONAL</v>
      </c>
      <c r="B69" s="106">
        <v>938</v>
      </c>
      <c r="C69" s="106" t="str">
        <f>VLOOKUP(B69,'[1]LISTADO ATM'!$A$2:$B$816,2,0)</f>
        <v xml:space="preserve">ATM Autobanco Oficina Filadelfia Plaza </v>
      </c>
      <c r="D69" s="106" t="s">
        <v>2498</v>
      </c>
      <c r="E69" s="128">
        <v>335810547</v>
      </c>
    </row>
    <row r="70" spans="1:5" ht="18" x14ac:dyDescent="0.25">
      <c r="A70" s="111" t="str">
        <f>VLOOKUP(B70,'[1]LISTADO ATM'!$A$2:$C$817,3,0)</f>
        <v>DISTRITO NACIONAL</v>
      </c>
      <c r="B70" s="106">
        <v>976</v>
      </c>
      <c r="C70" s="106" t="str">
        <f>VLOOKUP(B70,'[1]LISTADO ATM'!$A$2:$B$816,2,0)</f>
        <v xml:space="preserve">ATM Oficina Diamond Plaza I </v>
      </c>
      <c r="D70" s="106" t="s">
        <v>2498</v>
      </c>
      <c r="E70" s="128">
        <v>335811351</v>
      </c>
    </row>
    <row r="71" spans="1:5" ht="18" x14ac:dyDescent="0.25">
      <c r="A71" s="111" t="str">
        <f>VLOOKUP(B71,'[1]LISTADO ATM'!$A$2:$C$817,3,0)</f>
        <v>DISTRITO NACIONAL</v>
      </c>
      <c r="B71" s="106">
        <v>407</v>
      </c>
      <c r="C71" s="106" t="str">
        <f>VLOOKUP(B71,'[1]LISTADO ATM'!$A$2:$B$816,2,0)</f>
        <v xml:space="preserve">ATM Multicentro La Sirena Villa Mella </v>
      </c>
      <c r="D71" s="106" t="s">
        <v>2498</v>
      </c>
      <c r="E71" s="128">
        <v>335811532</v>
      </c>
    </row>
    <row r="72" spans="1:5" ht="18" x14ac:dyDescent="0.25">
      <c r="A72" s="111" t="str">
        <f>VLOOKUP(B72,'[1]LISTADO ATM'!$A$2:$C$817,3,0)</f>
        <v>DISTRITO NACIONAL</v>
      </c>
      <c r="B72" s="106">
        <v>406</v>
      </c>
      <c r="C72" s="106" t="str">
        <f>VLOOKUP(B72,'[1]LISTADO ATM'!$A$2:$B$816,2,0)</f>
        <v xml:space="preserve">ATM UNP Plaza Lama Máximo Gómez </v>
      </c>
      <c r="D72" s="106" t="s">
        <v>2498</v>
      </c>
      <c r="E72" s="128">
        <v>335812083</v>
      </c>
    </row>
    <row r="73" spans="1:5" ht="18" x14ac:dyDescent="0.25">
      <c r="A73" s="111" t="str">
        <f>VLOOKUP(B73,'[1]LISTADO ATM'!$A$2:$C$817,3,0)</f>
        <v>DISTRITO NACIONAL</v>
      </c>
      <c r="B73" s="106">
        <v>801</v>
      </c>
      <c r="C73" s="106" t="str">
        <f>VLOOKUP(B73,'[1]LISTADO ATM'!$A$2:$B$816,2,0)</f>
        <v xml:space="preserve">ATM Galería 360 Food Court </v>
      </c>
      <c r="D73" s="106" t="s">
        <v>2498</v>
      </c>
      <c r="E73" s="128">
        <v>335812108</v>
      </c>
    </row>
    <row r="74" spans="1:5" ht="18" x14ac:dyDescent="0.25">
      <c r="A74" s="111" t="e">
        <f>VLOOKUP(B74,'[1]LISTADO ATM'!$A$2:$C$817,3,0)</f>
        <v>#N/A</v>
      </c>
      <c r="B74" s="106"/>
      <c r="C74" s="106" t="e">
        <f>VLOOKUP(B74,'[1]LISTADO ATM'!$A$2:$B$816,2,0)</f>
        <v>#N/A</v>
      </c>
      <c r="D74" s="106" t="s">
        <v>2498</v>
      </c>
      <c r="E74" s="128"/>
    </row>
    <row r="75" spans="1:5" ht="18" x14ac:dyDescent="0.25">
      <c r="A75" s="111" t="e">
        <f>VLOOKUP(B75,'[1]LISTADO ATM'!$A$2:$C$817,3,0)</f>
        <v>#N/A</v>
      </c>
      <c r="B75" s="106"/>
      <c r="C75" s="106" t="e">
        <f>VLOOKUP(B75,'[1]LISTADO ATM'!$A$2:$B$816,2,0)</f>
        <v>#N/A</v>
      </c>
      <c r="D75" s="106" t="s">
        <v>2498</v>
      </c>
      <c r="E75" s="128"/>
    </row>
    <row r="76" spans="1:5" ht="18" x14ac:dyDescent="0.25">
      <c r="A76" s="111" t="e">
        <f>VLOOKUP(B76,'[1]LISTADO ATM'!$A$2:$C$817,3,0)</f>
        <v>#N/A</v>
      </c>
      <c r="B76" s="106"/>
      <c r="C76" s="106" t="e">
        <f>VLOOKUP(B76,'[1]LISTADO ATM'!$A$2:$B$816,2,0)</f>
        <v>#N/A</v>
      </c>
      <c r="D76" s="106" t="s">
        <v>2498</v>
      </c>
      <c r="E76" s="128"/>
    </row>
    <row r="77" spans="1:5" ht="18" x14ac:dyDescent="0.25">
      <c r="A77" s="111" t="e">
        <f>VLOOKUP(B77,'[1]LISTADO ATM'!$A$2:$C$817,3,0)</f>
        <v>#N/A</v>
      </c>
      <c r="B77" s="106"/>
      <c r="C77" s="106" t="e">
        <f>VLOOKUP(B77,'[1]LISTADO ATM'!$A$2:$B$816,2,0)</f>
        <v>#N/A</v>
      </c>
      <c r="D77" s="106" t="s">
        <v>2498</v>
      </c>
      <c r="E77" s="128"/>
    </row>
    <row r="78" spans="1:5" ht="18" x14ac:dyDescent="0.25">
      <c r="A78" s="111" t="e">
        <f>VLOOKUP(B78,'[1]LISTADO ATM'!$A$2:$C$817,3,0)</f>
        <v>#N/A</v>
      </c>
      <c r="B78" s="106"/>
      <c r="C78" s="106" t="e">
        <f>VLOOKUP(B78,'[1]LISTADO ATM'!$A$2:$B$816,2,0)</f>
        <v>#N/A</v>
      </c>
      <c r="D78" s="106" t="s">
        <v>2498</v>
      </c>
      <c r="E78" s="128"/>
    </row>
    <row r="79" spans="1:5" ht="18" x14ac:dyDescent="0.25">
      <c r="A79" s="111" t="e">
        <f>VLOOKUP(B79,'[1]LISTADO ATM'!$A$2:$C$817,3,0)</f>
        <v>#N/A</v>
      </c>
      <c r="B79" s="106"/>
      <c r="C79" s="106" t="e">
        <f>VLOOKUP(B79,'[1]LISTADO ATM'!$A$2:$B$816,2,0)</f>
        <v>#N/A</v>
      </c>
      <c r="D79" s="106" t="s">
        <v>2498</v>
      </c>
      <c r="E79" s="128"/>
    </row>
    <row r="80" spans="1:5" ht="18" x14ac:dyDescent="0.25">
      <c r="A80" s="111" t="e">
        <f>VLOOKUP(B80,'[1]LISTADO ATM'!$A$2:$C$817,3,0)</f>
        <v>#N/A</v>
      </c>
      <c r="B80" s="106"/>
      <c r="C80" s="106" t="e">
        <f>VLOOKUP(B80,'[1]LISTADO ATM'!$A$2:$B$816,2,0)</f>
        <v>#N/A</v>
      </c>
      <c r="D80" s="106" t="s">
        <v>2498</v>
      </c>
      <c r="E80" s="128"/>
    </row>
    <row r="81" spans="1:5" ht="18" x14ac:dyDescent="0.25">
      <c r="A81" s="111" t="e">
        <f>VLOOKUP(B81,'[1]LISTADO ATM'!$A$2:$C$817,3,0)</f>
        <v>#N/A</v>
      </c>
      <c r="B81" s="106"/>
      <c r="C81" s="106" t="e">
        <f>VLOOKUP(B81,'[1]LISTADO ATM'!$A$2:$B$816,2,0)</f>
        <v>#N/A</v>
      </c>
      <c r="D81" s="106" t="s">
        <v>2498</v>
      </c>
      <c r="E81" s="128"/>
    </row>
    <row r="82" spans="1:5" ht="18.75" thickBot="1" x14ac:dyDescent="0.3">
      <c r="A82" s="108" t="s">
        <v>2428</v>
      </c>
      <c r="B82" s="114">
        <f>COUNT(B69:B73)</f>
        <v>5</v>
      </c>
      <c r="C82" s="123"/>
      <c r="D82" s="107"/>
      <c r="E82" s="125"/>
    </row>
    <row r="83" spans="1:5" ht="15.75" thickBot="1" x14ac:dyDescent="0.3">
      <c r="E83" s="110"/>
    </row>
    <row r="84" spans="1:5" ht="18.75" thickBot="1" x14ac:dyDescent="0.3">
      <c r="A84" s="152" t="s">
        <v>2429</v>
      </c>
      <c r="B84" s="153"/>
      <c r="E84" s="110"/>
    </row>
    <row r="85" spans="1:5" ht="18.75" thickBot="1" x14ac:dyDescent="0.3">
      <c r="A85" s="154">
        <f>+B65+B82</f>
        <v>15</v>
      </c>
      <c r="B85" s="155"/>
      <c r="E85" s="110"/>
    </row>
    <row r="86" spans="1:5" ht="15.75" thickBot="1" x14ac:dyDescent="0.3">
      <c r="E86" s="110"/>
    </row>
    <row r="87" spans="1:5" ht="18.75" thickBot="1" x14ac:dyDescent="0.3">
      <c r="A87" s="149" t="s">
        <v>2431</v>
      </c>
      <c r="B87" s="150"/>
      <c r="C87" s="150"/>
      <c r="D87" s="150"/>
      <c r="E87" s="151"/>
    </row>
    <row r="88" spans="1:5" ht="18" x14ac:dyDescent="0.25">
      <c r="A88" s="115" t="s">
        <v>15</v>
      </c>
      <c r="B88" s="115" t="s">
        <v>2426</v>
      </c>
      <c r="C88" s="109" t="s">
        <v>46</v>
      </c>
      <c r="D88" s="156" t="s">
        <v>2432</v>
      </c>
      <c r="E88" s="157"/>
    </row>
    <row r="89" spans="1:5" ht="18" x14ac:dyDescent="0.25">
      <c r="A89" s="106" t="str">
        <f>VLOOKUP(B89,'[1]LISTADO ATM'!$A$2:$C$817,3,0)</f>
        <v>NORTE</v>
      </c>
      <c r="B89" s="106">
        <v>532</v>
      </c>
      <c r="C89" s="111" t="str">
        <f>VLOOKUP(B89,'[1]LISTADO ATM'!$A$2:$B$816,2,0)</f>
        <v xml:space="preserve">ATM UNP Guanábano (Moca) </v>
      </c>
      <c r="D89" s="144" t="s">
        <v>2494</v>
      </c>
      <c r="E89" s="145"/>
    </row>
    <row r="90" spans="1:5" ht="17.25" customHeight="1" x14ac:dyDescent="0.25">
      <c r="A90" s="106" t="str">
        <f>VLOOKUP(B90,'[1]LISTADO ATM'!$A$2:$C$817,3,0)</f>
        <v>DISTRITO NACIONAL</v>
      </c>
      <c r="B90" s="106">
        <v>575</v>
      </c>
      <c r="C90" s="111" t="str">
        <f>VLOOKUP(B90,'[1]LISTADO ATM'!$A$2:$B$816,2,0)</f>
        <v xml:space="preserve">ATM EDESUR Tiradentes </v>
      </c>
      <c r="D90" s="144" t="s">
        <v>2521</v>
      </c>
      <c r="E90" s="145"/>
    </row>
    <row r="91" spans="1:5" ht="18" x14ac:dyDescent="0.25">
      <c r="A91" s="106" t="str">
        <f>VLOOKUP(B91,'[1]LISTADO ATM'!$A$2:$C$817,3,0)</f>
        <v>DISTRITO NACIONAL</v>
      </c>
      <c r="B91" s="106">
        <v>911</v>
      </c>
      <c r="C91" s="111" t="str">
        <f>VLOOKUP(B91,'[1]LISTADO ATM'!$A$2:$B$816,2,0)</f>
        <v xml:space="preserve">ATM Oficina Venezuela II </v>
      </c>
      <c r="D91" s="144" t="s">
        <v>2520</v>
      </c>
      <c r="E91" s="145"/>
    </row>
    <row r="92" spans="1:5" ht="18" x14ac:dyDescent="0.25">
      <c r="A92" s="106" t="str">
        <f>VLOOKUP(B92,'[1]LISTADO ATM'!$A$2:$C$817,3,0)</f>
        <v>DISTRITO NACIONAL</v>
      </c>
      <c r="B92" s="106">
        <v>929</v>
      </c>
      <c r="C92" s="111" t="str">
        <f>VLOOKUP(B92,'[1]LISTADO ATM'!$A$2:$B$816,2,0)</f>
        <v>ATM Autoservicio Nacional El Conde</v>
      </c>
      <c r="D92" s="144" t="s">
        <v>2494</v>
      </c>
      <c r="E92" s="145"/>
    </row>
    <row r="93" spans="1:5" ht="18" x14ac:dyDescent="0.25">
      <c r="A93" s="106" t="str">
        <f>VLOOKUP(B93,'[1]LISTADO ATM'!$A$2:$C$817,3,0)</f>
        <v>DISTRITO NACIONAL</v>
      </c>
      <c r="B93" s="106">
        <v>973</v>
      </c>
      <c r="C93" s="111" t="str">
        <f>VLOOKUP(B93,'[1]LISTADO ATM'!$A$2:$B$816,2,0)</f>
        <v xml:space="preserve">ATM Oficina Sabana de la Mar </v>
      </c>
      <c r="D93" s="144" t="s">
        <v>2494</v>
      </c>
      <c r="E93" s="145"/>
    </row>
    <row r="94" spans="1:5" ht="18" x14ac:dyDescent="0.25">
      <c r="A94" s="106" t="e">
        <f>VLOOKUP(B94,'[1]LISTADO ATM'!$A$2:$C$817,3,0)</f>
        <v>#N/A</v>
      </c>
      <c r="B94" s="106"/>
      <c r="C94" s="111" t="e">
        <f>VLOOKUP(B94,'[1]LISTADO ATM'!$A$2:$B$816,2,0)</f>
        <v>#N/A</v>
      </c>
      <c r="D94" s="129"/>
      <c r="E94" s="130"/>
    </row>
    <row r="95" spans="1:5" ht="18" x14ac:dyDescent="0.25">
      <c r="A95" s="106" t="e">
        <f>VLOOKUP(B95,'[1]LISTADO ATM'!$A$2:$C$817,3,0)</f>
        <v>#N/A</v>
      </c>
      <c r="B95" s="106"/>
      <c r="C95" s="111" t="e">
        <f>VLOOKUP(B95,'[1]LISTADO ATM'!$A$2:$B$816,2,0)</f>
        <v>#N/A</v>
      </c>
      <c r="D95" s="129"/>
      <c r="E95" s="130"/>
    </row>
    <row r="96" spans="1:5" ht="18" x14ac:dyDescent="0.25">
      <c r="A96" s="106" t="e">
        <f>VLOOKUP(B96,'[1]LISTADO ATM'!$A$2:$C$817,3,0)</f>
        <v>#N/A</v>
      </c>
      <c r="B96" s="106"/>
      <c r="C96" s="111" t="e">
        <f>VLOOKUP(B96,'[1]LISTADO ATM'!$A$2:$B$816,2,0)</f>
        <v>#N/A</v>
      </c>
      <c r="D96" s="129"/>
      <c r="E96" s="130"/>
    </row>
    <row r="97" spans="1:5" ht="18" x14ac:dyDescent="0.25">
      <c r="A97" s="106" t="e">
        <f>VLOOKUP(B97,'[1]LISTADO ATM'!$A$2:$C$817,3,0)</f>
        <v>#N/A</v>
      </c>
      <c r="B97" s="106"/>
      <c r="C97" s="111" t="e">
        <f>VLOOKUP(B97,'[1]LISTADO ATM'!$A$2:$B$816,2,0)</f>
        <v>#N/A</v>
      </c>
      <c r="D97" s="129"/>
      <c r="E97" s="130"/>
    </row>
    <row r="98" spans="1:5" ht="18" x14ac:dyDescent="0.25">
      <c r="A98" s="106" t="e">
        <f>VLOOKUP(B98,'[1]LISTADO ATM'!$A$2:$C$817,3,0)</f>
        <v>#N/A</v>
      </c>
      <c r="B98" s="106"/>
      <c r="C98" s="111" t="e">
        <f>VLOOKUP(B98,'[1]LISTADO ATM'!$A$2:$B$816,2,0)</f>
        <v>#N/A</v>
      </c>
      <c r="D98" s="129"/>
      <c r="E98" s="130"/>
    </row>
    <row r="99" spans="1:5" ht="18" x14ac:dyDescent="0.25">
      <c r="A99" s="106" t="e">
        <f>VLOOKUP(B99,'[1]LISTADO ATM'!$A$2:$C$817,3,0)</f>
        <v>#N/A</v>
      </c>
      <c r="B99" s="106"/>
      <c r="C99" s="111" t="e">
        <f>VLOOKUP(B99,'[1]LISTADO ATM'!$A$2:$B$816,2,0)</f>
        <v>#N/A</v>
      </c>
      <c r="D99" s="129"/>
      <c r="E99" s="130"/>
    </row>
    <row r="100" spans="1:5" ht="18.75" thickBot="1" x14ac:dyDescent="0.3">
      <c r="A100" s="108" t="s">
        <v>2428</v>
      </c>
      <c r="B100" s="114">
        <f>COUNT(B89:B93)</f>
        <v>5</v>
      </c>
      <c r="C100" s="123"/>
      <c r="D100" s="146"/>
      <c r="E100" s="148"/>
    </row>
  </sheetData>
  <mergeCells count="16">
    <mergeCell ref="D100:E100"/>
    <mergeCell ref="D92:E92"/>
    <mergeCell ref="D93:E93"/>
    <mergeCell ref="D91:E91"/>
    <mergeCell ref="D89:E89"/>
    <mergeCell ref="D90:E90"/>
    <mergeCell ref="A87:E87"/>
    <mergeCell ref="D88:E88"/>
    <mergeCell ref="A1:E1"/>
    <mergeCell ref="A2:E2"/>
    <mergeCell ref="A7:E7"/>
    <mergeCell ref="C49:E49"/>
    <mergeCell ref="A51:E51"/>
    <mergeCell ref="A67:E67"/>
    <mergeCell ref="A84:B84"/>
    <mergeCell ref="A85:B85"/>
  </mergeCells>
  <phoneticPr fontId="47" type="noConversion"/>
  <conditionalFormatting sqref="B5">
    <cfRule type="duplicateValues" dxfId="172" priority="116"/>
    <cfRule type="duplicateValues" dxfId="171" priority="117"/>
  </conditionalFormatting>
  <conditionalFormatting sqref="B5">
    <cfRule type="duplicateValues" dxfId="170" priority="115"/>
  </conditionalFormatting>
  <conditionalFormatting sqref="E33">
    <cfRule type="duplicateValues" dxfId="169" priority="109"/>
  </conditionalFormatting>
  <conditionalFormatting sqref="E33">
    <cfRule type="duplicateValues" dxfId="168" priority="110"/>
    <cfRule type="duplicateValues" dxfId="167" priority="111"/>
  </conditionalFormatting>
  <conditionalFormatting sqref="E21">
    <cfRule type="duplicateValues" dxfId="166" priority="106"/>
  </conditionalFormatting>
  <conditionalFormatting sqref="E21">
    <cfRule type="duplicateValues" dxfId="165" priority="107"/>
    <cfRule type="duplicateValues" dxfId="164" priority="108"/>
  </conditionalFormatting>
  <conditionalFormatting sqref="E69">
    <cfRule type="duplicateValues" dxfId="163" priority="103"/>
  </conditionalFormatting>
  <conditionalFormatting sqref="E69">
    <cfRule type="duplicateValues" dxfId="162" priority="104"/>
    <cfRule type="duplicateValues" dxfId="161" priority="105"/>
  </conditionalFormatting>
  <conditionalFormatting sqref="E100 E82:E88 E1:E7 E65:E68 E32 E49:E51 E17">
    <cfRule type="duplicateValues" dxfId="160" priority="120"/>
  </conditionalFormatting>
  <conditionalFormatting sqref="E100 E82:E88 E1:E7 E65:E68 E32 E49:E51 E17">
    <cfRule type="duplicateValues" dxfId="159" priority="121"/>
    <cfRule type="duplicateValues" dxfId="158" priority="122"/>
  </conditionalFormatting>
  <conditionalFormatting sqref="E90">
    <cfRule type="duplicateValues" dxfId="157" priority="97"/>
    <cfRule type="duplicateValues" dxfId="156" priority="98"/>
  </conditionalFormatting>
  <conditionalFormatting sqref="E90">
    <cfRule type="duplicateValues" dxfId="155" priority="99"/>
  </conditionalFormatting>
  <conditionalFormatting sqref="E89">
    <cfRule type="duplicateValues" dxfId="154" priority="123"/>
    <cfRule type="duplicateValues" dxfId="153" priority="124"/>
  </conditionalFormatting>
  <conditionalFormatting sqref="E89">
    <cfRule type="duplicateValues" dxfId="152" priority="125"/>
  </conditionalFormatting>
  <conditionalFormatting sqref="E9">
    <cfRule type="duplicateValues" dxfId="151" priority="94"/>
  </conditionalFormatting>
  <conditionalFormatting sqref="E9">
    <cfRule type="duplicateValues" dxfId="150" priority="95"/>
    <cfRule type="duplicateValues" dxfId="149" priority="96"/>
  </conditionalFormatting>
  <conditionalFormatting sqref="E29:E30">
    <cfRule type="duplicateValues" dxfId="148" priority="126"/>
  </conditionalFormatting>
  <conditionalFormatting sqref="E29:E30">
    <cfRule type="duplicateValues" dxfId="147" priority="127"/>
    <cfRule type="duplicateValues" dxfId="146" priority="128"/>
  </conditionalFormatting>
  <conditionalFormatting sqref="E28">
    <cfRule type="duplicateValues" dxfId="145" priority="77"/>
  </conditionalFormatting>
  <conditionalFormatting sqref="E28">
    <cfRule type="duplicateValues" dxfId="144" priority="78"/>
    <cfRule type="duplicateValues" dxfId="143" priority="79"/>
  </conditionalFormatting>
  <conditionalFormatting sqref="E23 E11:E15">
    <cfRule type="duplicateValues" dxfId="142" priority="129"/>
  </conditionalFormatting>
  <conditionalFormatting sqref="E23 E11:E15">
    <cfRule type="duplicateValues" dxfId="141" priority="130"/>
    <cfRule type="duplicateValues" dxfId="140" priority="131"/>
  </conditionalFormatting>
  <conditionalFormatting sqref="E16">
    <cfRule type="duplicateValues" dxfId="139" priority="74"/>
  </conditionalFormatting>
  <conditionalFormatting sqref="E16">
    <cfRule type="duplicateValues" dxfId="138" priority="75"/>
    <cfRule type="duplicateValues" dxfId="137" priority="76"/>
  </conditionalFormatting>
  <conditionalFormatting sqref="E70">
    <cfRule type="duplicateValues" dxfId="136" priority="59"/>
  </conditionalFormatting>
  <conditionalFormatting sqref="E70">
    <cfRule type="duplicateValues" dxfId="135" priority="60"/>
    <cfRule type="duplicateValues" dxfId="134" priority="61"/>
  </conditionalFormatting>
  <conditionalFormatting sqref="E24">
    <cfRule type="duplicateValues" dxfId="133" priority="56"/>
  </conditionalFormatting>
  <conditionalFormatting sqref="E24">
    <cfRule type="duplicateValues" dxfId="132" priority="57"/>
    <cfRule type="duplicateValues" dxfId="131" priority="58"/>
  </conditionalFormatting>
  <conditionalFormatting sqref="E91">
    <cfRule type="duplicateValues" dxfId="130" priority="38"/>
    <cfRule type="duplicateValues" dxfId="129" priority="39"/>
  </conditionalFormatting>
  <conditionalFormatting sqref="E91">
    <cfRule type="duplicateValues" dxfId="128" priority="40"/>
  </conditionalFormatting>
  <conditionalFormatting sqref="E53 E22 E10">
    <cfRule type="duplicateValues" dxfId="127" priority="147"/>
  </conditionalFormatting>
  <conditionalFormatting sqref="E53 E22 E10">
    <cfRule type="duplicateValues" dxfId="126" priority="148"/>
    <cfRule type="duplicateValues" dxfId="125" priority="149"/>
  </conditionalFormatting>
  <conditionalFormatting sqref="E54:E64">
    <cfRule type="duplicateValues" dxfId="124" priority="35"/>
  </conditionalFormatting>
  <conditionalFormatting sqref="E54:E64">
    <cfRule type="duplicateValues" dxfId="123" priority="36"/>
    <cfRule type="duplicateValues" dxfId="122" priority="37"/>
  </conditionalFormatting>
  <conditionalFormatting sqref="E18:E20">
    <cfRule type="duplicateValues" dxfId="121" priority="162"/>
  </conditionalFormatting>
  <conditionalFormatting sqref="E18:E20">
    <cfRule type="duplicateValues" dxfId="120" priority="163"/>
    <cfRule type="duplicateValues" dxfId="119" priority="164"/>
  </conditionalFormatting>
  <conditionalFormatting sqref="E71:E81">
    <cfRule type="duplicateValues" dxfId="118" priority="32"/>
  </conditionalFormatting>
  <conditionalFormatting sqref="E71:E81">
    <cfRule type="duplicateValues" dxfId="117" priority="33"/>
    <cfRule type="duplicateValues" dxfId="116" priority="34"/>
  </conditionalFormatting>
  <conditionalFormatting sqref="B70:B81 B28">
    <cfRule type="duplicateValues" dxfId="115" priority="165"/>
    <cfRule type="duplicateValues" dxfId="114" priority="166"/>
  </conditionalFormatting>
  <conditionalFormatting sqref="B70:B81 B28">
    <cfRule type="duplicateValues" dxfId="113" priority="167"/>
  </conditionalFormatting>
  <conditionalFormatting sqref="B100 B1:B4 B6:B7 B14 B9:B12 B17:B22 B26:B27 B53:B67 B69:B88 B29:B51">
    <cfRule type="duplicateValues" dxfId="112" priority="171"/>
    <cfRule type="duplicateValues" dxfId="111" priority="172"/>
  </conditionalFormatting>
  <conditionalFormatting sqref="B100 B1:B4 B6:B7 B14 B9:B12 B17:B22 B26:B27 B53:B67 B69:B88 B29:B51">
    <cfRule type="duplicateValues" dxfId="110" priority="173"/>
  </conditionalFormatting>
  <conditionalFormatting sqref="B100 B1:B7 B14 B9:B12 B17:B22 B26:B27 B53:B67 B69:B90 B29:B51">
    <cfRule type="duplicateValues" dxfId="109" priority="174"/>
    <cfRule type="duplicateValues" dxfId="108" priority="175"/>
  </conditionalFormatting>
  <conditionalFormatting sqref="E34">
    <cfRule type="duplicateValues" dxfId="107" priority="26"/>
  </conditionalFormatting>
  <conditionalFormatting sqref="E34">
    <cfRule type="duplicateValues" dxfId="106" priority="27"/>
    <cfRule type="duplicateValues" dxfId="105" priority="28"/>
  </conditionalFormatting>
  <conditionalFormatting sqref="E1:E91 E94:E1048576">
    <cfRule type="duplicateValues" dxfId="104" priority="25"/>
  </conditionalFormatting>
  <conditionalFormatting sqref="E36">
    <cfRule type="duplicateValues" dxfId="103" priority="22"/>
  </conditionalFormatting>
  <conditionalFormatting sqref="E36">
    <cfRule type="duplicateValues" dxfId="102" priority="23"/>
    <cfRule type="duplicateValues" dxfId="101" priority="24"/>
  </conditionalFormatting>
  <conditionalFormatting sqref="E37">
    <cfRule type="duplicateValues" dxfId="100" priority="19"/>
  </conditionalFormatting>
  <conditionalFormatting sqref="E37">
    <cfRule type="duplicateValues" dxfId="99" priority="20"/>
    <cfRule type="duplicateValues" dxfId="98" priority="21"/>
  </conditionalFormatting>
  <conditionalFormatting sqref="E38">
    <cfRule type="duplicateValues" dxfId="97" priority="16"/>
  </conditionalFormatting>
  <conditionalFormatting sqref="E38">
    <cfRule type="duplicateValues" dxfId="96" priority="17"/>
    <cfRule type="duplicateValues" dxfId="95" priority="18"/>
  </conditionalFormatting>
  <conditionalFormatting sqref="B54:B64 B23:B25">
    <cfRule type="duplicateValues" dxfId="94" priority="384787"/>
    <cfRule type="duplicateValues" dxfId="93" priority="384788"/>
  </conditionalFormatting>
  <conditionalFormatting sqref="B54:B64 B23:B25">
    <cfRule type="duplicateValues" dxfId="92" priority="384791"/>
  </conditionalFormatting>
  <conditionalFormatting sqref="E25">
    <cfRule type="duplicateValues" dxfId="91" priority="384793"/>
  </conditionalFormatting>
  <conditionalFormatting sqref="E25">
    <cfRule type="duplicateValues" dxfId="90" priority="384794"/>
    <cfRule type="duplicateValues" dxfId="89" priority="384795"/>
  </conditionalFormatting>
  <conditionalFormatting sqref="B15:B16 B13">
    <cfRule type="duplicateValues" dxfId="88" priority="384796"/>
    <cfRule type="duplicateValues" dxfId="87" priority="384797"/>
  </conditionalFormatting>
  <conditionalFormatting sqref="B15:B16 B13">
    <cfRule type="duplicateValues" dxfId="86" priority="384800"/>
  </conditionalFormatting>
  <conditionalFormatting sqref="E39">
    <cfRule type="duplicateValues" dxfId="85" priority="10"/>
  </conditionalFormatting>
  <conditionalFormatting sqref="E39">
    <cfRule type="duplicateValues" dxfId="84" priority="11"/>
    <cfRule type="duplicateValues" dxfId="83" priority="12"/>
  </conditionalFormatting>
  <conditionalFormatting sqref="E31 E27">
    <cfRule type="duplicateValues" dxfId="82" priority="384827"/>
  </conditionalFormatting>
  <conditionalFormatting sqref="E31 E27">
    <cfRule type="duplicateValues" dxfId="81" priority="384829"/>
    <cfRule type="duplicateValues" dxfId="80" priority="384830"/>
  </conditionalFormatting>
  <conditionalFormatting sqref="B69:B81">
    <cfRule type="duplicateValues" dxfId="79" priority="384886"/>
    <cfRule type="duplicateValues" dxfId="78" priority="384887"/>
  </conditionalFormatting>
  <conditionalFormatting sqref="B69:B81">
    <cfRule type="duplicateValues" dxfId="77" priority="384890"/>
  </conditionalFormatting>
  <conditionalFormatting sqref="E26 E35:E48">
    <cfRule type="duplicateValues" dxfId="76" priority="384972"/>
  </conditionalFormatting>
  <conditionalFormatting sqref="E26 E35:E48">
    <cfRule type="duplicateValues" dxfId="75" priority="384975"/>
    <cfRule type="duplicateValues" dxfId="74" priority="384976"/>
  </conditionalFormatting>
  <conditionalFormatting sqref="B89:B90">
    <cfRule type="duplicateValues" dxfId="73" priority="385315"/>
    <cfRule type="duplicateValues" dxfId="72" priority="385316"/>
  </conditionalFormatting>
  <conditionalFormatting sqref="B89:B90">
    <cfRule type="duplicateValues" dxfId="71" priority="385317"/>
  </conditionalFormatting>
  <conditionalFormatting sqref="E94:E99">
    <cfRule type="duplicateValues" dxfId="70" priority="385887"/>
    <cfRule type="duplicateValues" dxfId="69" priority="385888"/>
  </conditionalFormatting>
  <conditionalFormatting sqref="E94:E99">
    <cfRule type="duplicateValues" dxfId="68" priority="385889"/>
  </conditionalFormatting>
  <conditionalFormatting sqref="B1:B1048576">
    <cfRule type="duplicateValues" dxfId="67" priority="9"/>
  </conditionalFormatting>
  <conditionalFormatting sqref="B91:B99">
    <cfRule type="duplicateValues" dxfId="66" priority="386072"/>
    <cfRule type="duplicateValues" dxfId="65" priority="386073"/>
  </conditionalFormatting>
  <conditionalFormatting sqref="B91:B99">
    <cfRule type="duplicateValues" dxfId="64" priority="386074"/>
  </conditionalFormatting>
  <conditionalFormatting sqref="B69:B100 B1:B7 B53:B67 B9:B51">
    <cfRule type="duplicateValues" dxfId="63" priority="386075"/>
  </conditionalFormatting>
  <conditionalFormatting sqref="E92">
    <cfRule type="duplicateValues" dxfId="7" priority="6"/>
    <cfRule type="duplicateValues" dxfId="6" priority="7"/>
  </conditionalFormatting>
  <conditionalFormatting sqref="E92">
    <cfRule type="duplicateValues" dxfId="5" priority="8"/>
  </conditionalFormatting>
  <conditionalFormatting sqref="E92">
    <cfRule type="duplicateValues" dxfId="4" priority="5"/>
  </conditionalFormatting>
  <conditionalFormatting sqref="E93">
    <cfRule type="duplicateValues" dxfId="3" priority="2"/>
    <cfRule type="duplicateValues" dxfId="2" priority="3"/>
  </conditionalFormatting>
  <conditionalFormatting sqref="E93">
    <cfRule type="duplicateValues" dxfId="1" priority="4"/>
  </conditionalFormatting>
  <conditionalFormatting sqref="E9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2504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2436</v>
      </c>
      <c r="B1" s="159"/>
      <c r="C1" s="159"/>
      <c r="D1" s="159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2446</v>
      </c>
      <c r="B25" s="159"/>
      <c r="C25" s="159"/>
      <c r="D25" s="159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2" priority="119152"/>
  </conditionalFormatting>
  <conditionalFormatting sqref="A7:A11">
    <cfRule type="duplicateValues" dxfId="61" priority="119156"/>
    <cfRule type="duplicateValues" dxfId="60" priority="119157"/>
  </conditionalFormatting>
  <conditionalFormatting sqref="A7:A11">
    <cfRule type="duplicateValues" dxfId="59" priority="119160"/>
    <cfRule type="duplicateValues" dxfId="58" priority="119161"/>
  </conditionalFormatting>
  <conditionalFormatting sqref="B37:B39">
    <cfRule type="duplicateValues" dxfId="57" priority="219"/>
    <cfRule type="duplicateValues" dxfId="56" priority="220"/>
  </conditionalFormatting>
  <conditionalFormatting sqref="B37:B39">
    <cfRule type="duplicateValues" dxfId="55" priority="218"/>
  </conditionalFormatting>
  <conditionalFormatting sqref="B37:B39">
    <cfRule type="duplicateValues" dxfId="54" priority="217"/>
  </conditionalFormatting>
  <conditionalFormatting sqref="B37:B39">
    <cfRule type="duplicateValues" dxfId="53" priority="215"/>
    <cfRule type="duplicateValues" dxfId="52" priority="216"/>
  </conditionalFormatting>
  <conditionalFormatting sqref="B3">
    <cfRule type="duplicateValues" dxfId="51" priority="193"/>
    <cfRule type="duplicateValues" dxfId="50" priority="194"/>
  </conditionalFormatting>
  <conditionalFormatting sqref="B3">
    <cfRule type="duplicateValues" dxfId="49" priority="192"/>
  </conditionalFormatting>
  <conditionalFormatting sqref="B3">
    <cfRule type="duplicateValues" dxfId="48" priority="191"/>
  </conditionalFormatting>
  <conditionalFormatting sqref="B3">
    <cfRule type="duplicateValues" dxfId="47" priority="189"/>
    <cfRule type="duplicateValues" dxfId="46" priority="190"/>
  </conditionalFormatting>
  <conditionalFormatting sqref="A4:A6">
    <cfRule type="duplicateValues" dxfId="45" priority="188"/>
  </conditionalFormatting>
  <conditionalFormatting sqref="A4:A6">
    <cfRule type="duplicateValues" dxfId="44" priority="186"/>
    <cfRule type="duplicateValues" dxfId="43" priority="187"/>
  </conditionalFormatting>
  <conditionalFormatting sqref="A4:A6">
    <cfRule type="duplicateValues" dxfId="42" priority="184"/>
    <cfRule type="duplicateValues" dxfId="41" priority="185"/>
  </conditionalFormatting>
  <conditionalFormatting sqref="A3:A6">
    <cfRule type="duplicateValues" dxfId="40" priority="165"/>
  </conditionalFormatting>
  <conditionalFormatting sqref="A3:A6">
    <cfRule type="duplicateValues" dxfId="39" priority="163"/>
    <cfRule type="duplicateValues" dxfId="38" priority="164"/>
  </conditionalFormatting>
  <conditionalFormatting sqref="A3:A6">
    <cfRule type="duplicateValues" dxfId="37" priority="161"/>
    <cfRule type="duplicateValues" dxfId="36" priority="162"/>
  </conditionalFormatting>
  <conditionalFormatting sqref="B4:B6">
    <cfRule type="duplicateValues" dxfId="35" priority="158"/>
    <cfRule type="duplicateValues" dxfId="34" priority="159"/>
  </conditionalFormatting>
  <conditionalFormatting sqref="B4:B6">
    <cfRule type="duplicateValues" dxfId="33" priority="157"/>
  </conditionalFormatting>
  <conditionalFormatting sqref="B4:B6">
    <cfRule type="duplicateValues" dxfId="32" priority="156"/>
  </conditionalFormatting>
  <conditionalFormatting sqref="B4:B6">
    <cfRule type="duplicateValues" dxfId="31" priority="154"/>
    <cfRule type="duplicateValues" dxfId="3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146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146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145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105.5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104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104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110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9" priority="51"/>
  </conditionalFormatting>
  <conditionalFormatting sqref="E9:E1048576 E1:E2">
    <cfRule type="duplicateValues" dxfId="28" priority="99232"/>
  </conditionalFormatting>
  <conditionalFormatting sqref="E4">
    <cfRule type="duplicateValues" dxfId="27" priority="44"/>
  </conditionalFormatting>
  <conditionalFormatting sqref="E5:E8">
    <cfRule type="duplicateValues" dxfId="26" priority="42"/>
  </conditionalFormatting>
  <conditionalFormatting sqref="B12">
    <cfRule type="duplicateValues" dxfId="25" priority="16"/>
    <cfRule type="duplicateValues" dxfId="24" priority="17"/>
    <cfRule type="duplicateValues" dxfId="23" priority="18"/>
  </conditionalFormatting>
  <conditionalFormatting sqref="B12">
    <cfRule type="duplicateValues" dxfId="22" priority="15"/>
  </conditionalFormatting>
  <conditionalFormatting sqref="B12">
    <cfRule type="duplicateValues" dxfId="21" priority="13"/>
    <cfRule type="duplicateValues" dxfId="20" priority="14"/>
  </conditionalFormatting>
  <conditionalFormatting sqref="B12">
    <cfRule type="duplicateValues" dxfId="19" priority="10"/>
    <cfRule type="duplicateValues" dxfId="18" priority="11"/>
    <cfRule type="duplicateValues" dxfId="17" priority="12"/>
  </conditionalFormatting>
  <conditionalFormatting sqref="B12">
    <cfRule type="duplicateValues" dxfId="16" priority="9"/>
  </conditionalFormatting>
  <conditionalFormatting sqref="B12">
    <cfRule type="duplicateValues" dxfId="15" priority="7"/>
    <cfRule type="duplicateValues" dxfId="14" priority="8"/>
  </conditionalFormatting>
  <conditionalFormatting sqref="B12">
    <cfRule type="duplicateValues" dxfId="13" priority="6"/>
  </conditionalFormatting>
  <conditionalFormatting sqref="B12">
    <cfRule type="duplicateValues" dxfId="12" priority="3"/>
    <cfRule type="duplicateValues" dxfId="11" priority="4"/>
    <cfRule type="duplicateValues" dxfId="10" priority="5"/>
  </conditionalFormatting>
  <conditionalFormatting sqref="B12">
    <cfRule type="duplicateValues" dxfId="9" priority="2"/>
  </conditionalFormatting>
  <conditionalFormatting sqref="B12">
    <cfRule type="duplicateValues" dxfId="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2021-01-31T20:30:30Z</cp:lastPrinted>
  <dcterms:created xsi:type="dcterms:W3CDTF">2014-10-01T23:18:29Z</dcterms:created>
  <dcterms:modified xsi:type="dcterms:W3CDTF">2021-03-04T23:20:13Z</dcterms:modified>
</cp:coreProperties>
</file>