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A21" i="1" l="1"/>
  <c r="F21" i="1"/>
  <c r="G21" i="1"/>
  <c r="H21" i="1"/>
  <c r="I21" i="1"/>
  <c r="J21" i="1"/>
  <c r="K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A19" i="1"/>
  <c r="A16" i="1" l="1"/>
  <c r="A17" i="1"/>
  <c r="A1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1" i="1" l="1"/>
  <c r="A12" i="1"/>
  <c r="A13" i="1"/>
  <c r="A14" i="1"/>
  <c r="A15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7" i="1" l="1"/>
  <c r="G7" i="1"/>
  <c r="H7" i="1"/>
  <c r="I7" i="1"/>
  <c r="J7" i="1"/>
  <c r="K7" i="1"/>
  <c r="F5" i="1"/>
  <c r="G5" i="1"/>
  <c r="H5" i="1"/>
  <c r="I5" i="1"/>
  <c r="J5" i="1"/>
  <c r="K5" i="1"/>
  <c r="A8" i="1"/>
  <c r="A7" i="1"/>
  <c r="A6" i="1"/>
  <c r="F8" i="1"/>
  <c r="G8" i="1"/>
  <c r="H8" i="1"/>
  <c r="I8" i="1"/>
  <c r="J8" i="1"/>
  <c r="K8" i="1"/>
  <c r="F6" i="1"/>
  <c r="G6" i="1"/>
  <c r="H6" i="1"/>
  <c r="I6" i="1"/>
  <c r="J6" i="1"/>
  <c r="K6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<sst xmlns="http://schemas.openxmlformats.org/spreadsheetml/2006/main" count="13357" uniqueCount="2579">
  <si>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</si>
  <si>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</si>
  <si>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</si>
  <si>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</si>
  <si>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</si>
  <si>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</si>
  <si>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</si>
  <si>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</si>
  <si>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</si>
  <si>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</si>
  <si>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</si>
  <si>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</si>
  <si>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</si>
  <si>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</si>
  <si>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</si>
  <si>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</si>
  <si>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</si>
  <si>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</si>
  <si>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</si>
  <si>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</si>
  <si>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</si>
  <si>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</si>
  <si>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</si>
  <si>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</si>
  <si>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</si>
  <si>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</si>
  <si>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</si>
  <si>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</si>
  <si>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</si>
  <si>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</si>
  <si>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</si>
  <si>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</si>
  <si>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</si>
  <si>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</si>
  <si>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</si>
  <si>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</si>
  <si>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</si>
  <si>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</si>
  <si>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</si>
  <si>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</si>
  <si>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</si>
  <si>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</si>
  <si>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</si>
  <si>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</si>
  <si>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</si>
  <si>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</si>
  <si>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</si>
  <si>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</si>
  <si>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</si>
  <si>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</si>
  <si>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</si>
  <si>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</si>
  <si>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</si>
  <si>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</si>
  <si>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</si>
  <si>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</si>
  <si>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</si>
  <si>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</si>
  <si>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</si>
  <si>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</si>
  <si>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</si>
  <si>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</si>
  <si>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</si>
  <si>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</si>
  <si>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</si>
  <si>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</si>
  <si>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</si>
  <si>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</si>
  <si>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</si>
  <si>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</si>
  <si>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</si>
  <si>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</si>
  <si>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</si>
  <si>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</si>
  <si>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</si>
  <si>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</si>
  <si>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</si>
  <si>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</si>
  <si>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</si>
  <si>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</si>
  <si>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</si>
  <si>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</si>
  <si>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</si>
  <si>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</si>
  <si>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</si>
  <si>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</si>
  <si>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</si>
  <si>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</si>
  <si>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</si>
  <si>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</si>
  <si>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</si>
  <si>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</si>
  <si>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</si>
  <si>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</si>
  <si>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</si>
  <si>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</si>
  <si>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</si>
  <si>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</si>
  <si>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</si>
  <si>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</si>
  <si>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</si>
  <si>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</si>
  <si>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</si>
  <si>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</si>
  <si>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</si>
  <si>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</si>
  <si>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</si>
  <si>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</si>
  <si>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</si>
  <si>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</si>
  <si>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</si>
  <si>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</si>
  <si>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</si>
  <si>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</si>
  <si>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</si>
  <si>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</si>
  <si>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</si>
  <si>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</si>
  <si>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</si>
  <si>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</si>
  <si>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</si>
  <si>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</si>
  <si>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</si>
  <si>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</si>
  <si>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</si>
  <si>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</si>
  <si>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</si>
  <si>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</si>
  <si>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</si>
  <si>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</si>
  <si>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</si>
  <si>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</si>
  <si>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</si>
  <si>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</si>
  <si>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</si>
  <si>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</si>
  <si>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</si>
  <si>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</si>
  <si>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</si>
  <si>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</si>
  <si>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</si>
  <si>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</si>
  <si>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</si>
  <si>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</si>
  <si>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</si>
  <si>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</si>
  <si>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</si>
  <si>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</si>
  <si>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</si>
  <si>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</si>
  <si>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</si>
  <si>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</si>
  <si>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</si>
  <si>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</si>
  <si>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</si>
  <si>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</si>
  <si>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</si>
  <si>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</si>
  <si>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</si>
  <si>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</si>
  <si>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</si>
  <si>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</si>
  <si>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</si>
  <si>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</si>
  <si>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</si>
  <si>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</si>
  <si>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</si>
  <si>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</si>
  <si>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</si>
  <si>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</si>
  <si>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</si>
  <si>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</si>
  <si>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</si>
  <si>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</si>
  <si>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</si>
  <si>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</si>
  <si>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</si>
  <si>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</si>
  <si>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</si>
  <si>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</si>
  <si>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</si>
  <si>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</si>
  <si>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</si>
  <si>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</si>
  <si>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</si>
  <si>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</si>
  <si>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</si>
  <si>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</si>
  <si>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</si>
  <si>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</si>
  <si>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</si>
  <si>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</si>
  <si>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</si>
  <si>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</si>
  <si>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</si>
  <si>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</si>
  <si>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</si>
  <si>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</si>
  <si>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</si>
  <si>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</si>
  <si>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</si>
  <si>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</si>
  <si>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</si>
  <si>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</si>
  <si>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</si>
  <si>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</si>
  <si>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</si>
  <si>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</si>
  <si>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</si>
  <si>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</si>
  <si>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</si>
  <si>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</si>
  <si>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</si>
  <si>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</si>
  <si>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</si>
  <si>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</si>
  <si>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</si>
  <si>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</si>
  <si>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</si>
  <si>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</si>
  <si>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</si>
  <si>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</si>
  <si>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</si>
  <si>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</si>
  <si>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</si>
  <si>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</si>
  <si>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</si>
  <si>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</si>
  <si>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</si>
  <si>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</si>
  <si>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</si>
  <si>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</si>
  <si>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</si>
  <si>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</si>
  <si>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</si>
  <si>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</si>
  <si>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</si>
  <si>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</si>
  <si>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</si>
  <si>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</si>
  <si>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</si>
  <si>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</si>
  <si>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</si>
  <si>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</si>
  <si>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</si>
  <si>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</si>
  <si>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</si>
  <si>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</si>
  <si>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</si>
  <si>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</si>
  <si>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</si>
  <si>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</si>
  <si>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</si>
  <si>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</si>
  <si>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</si>
  <si>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</si>
  <si>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</si>
  <si>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</si>
  <si>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</si>
  <si>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</si>
  <si>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</si>
  <si>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</si>
  <si>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</si>
  <si>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</si>
  <si>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</si>
  <si>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</si>
  <si>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</si>
  <si>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</si>
  <si>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</si>
  <si>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</si>
  <si>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</si>
  <si>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</si>
  <si>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</si>
  <si>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</si>
  <si>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</si>
  <si>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</si>
  <si>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</si>
  <si>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</si>
  <si>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</si>
  <si>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</si>
  <si>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</si>
  <si>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</si>
  <si>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</si>
  <si>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</si>
  <si>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</si>
  <si>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</si>
  <si>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</si>
  <si>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</si>
  <si>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</si>
  <si>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</si>
  <si>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</si>
  <si>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</si>
  <si>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</si>
  <si>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</si>
  <si>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</si>
  <si>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</si>
  <si>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</si>
  <si>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</si>
  <si>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</si>
  <si>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</si>
  <si>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</si>
  <si>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</si>
  <si>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</si>
  <si>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</si>
  <si>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</si>
  <si>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</si>
  <si>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</si>
  <si>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</si>
  <si>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</si>
  <si>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</si>
  <si>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</si>
  <si>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</si>
  <si>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</si>
  <si>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</si>
  <si>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</si>
  <si>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</si>
  <si>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</si>
  <si>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</si>
  <si>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</si>
  <si>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</si>
  <si>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</si>
  <si>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</si>
  <si>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</si>
  <si>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</si>
  <si>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</si>
  <si>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</si>
  <si>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</si>
  <si>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</si>
  <si>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</si>
  <si>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</si>
  <si>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</si>
  <si>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</si>
  <si>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</si>
  <si>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</si>
  <si>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</si>
  <si>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</si>
  <si>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</si>
  <si>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</si>
  <si>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</si>
  <si>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</si>
  <si>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</si>
  <si>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</si>
  <si>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</si>
  <si>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</si>
  <si>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</si>
  <si>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</si>
  <si>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</si>
  <si>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</si>
  <si>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</si>
  <si>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</si>
  <si>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</si>
  <si>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</si>
  <si>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</si>
  <si>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</si>
  <si>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</si>
  <si>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</si>
  <si>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</si>
  <si>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</si>
  <si>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</si>
  <si>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</si>
  <si>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</si>
  <si>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</si>
  <si>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</si>
  <si>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</si>
  <si>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</si>
  <si>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</si>
  <si>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</si>
  <si>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</si>
  <si>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</si>
  <si>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</si>
  <si>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</si>
  <si>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</si>
  <si>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</si>
  <si>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</si>
  <si>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</si>
  <si>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</si>
  <si>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</si>
  <si>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</si>
  <si>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</si>
  <si>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</si>
  <si>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</si>
  <si>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</si>
  <si>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</si>
  <si>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</si>
  <si>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</si>
  <si>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</si>
  <si>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</si>
  <si>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</si>
  <si>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</si>
  <si>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</si>
  <si>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</si>
  <si>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</si>
  <si>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</si>
  <si>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</si>
  <si>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</si>
  <si>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</si>
  <si>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</si>
  <si>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</si>
  <si>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</si>
  <si>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</si>
  <si>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</si>
  <si>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</si>
  <si>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</si>
  <si>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</si>
  <si>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</si>
  <si>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</si>
  <si>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</si>
  <si>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</si>
  <si>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</si>
  <si>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</si>
  <si>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</si>
  <si>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</si>
  <si>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</si>
  <si>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</si>
  <si>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</si>
  <si>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</si>
  <si>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</si>
  <si>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</si>
  <si>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</si>
  <si>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</si>
  <si>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</si>
  <si>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</si>
  <si>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</si>
  <si>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</si>
  <si>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</si>
  <si>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</si>
  <si>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</si>
  <si>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</si>
  <si>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</si>
  <si>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</si>
  <si>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</si>
  <si>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</si>
  <si>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</si>
  <si>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</si>
  <si>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</si>
  <si>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</si>
  <si>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</si>
  <si>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</si>
  <si>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</si>
  <si>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</si>
  <si>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</si>
  <si>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</si>
  <si>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</si>
  <si>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</si>
  <si>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</si>
  <si>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</si>
  <si>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</si>
  <si>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</si>
  <si>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</si>
  <si>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</si>
  <si>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</si>
  <si>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</si>
  <si>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</si>
  <si>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</si>
  <si>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</si>
  <si>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</si>
  <si>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</si>
  <si>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</si>
  <si>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</si>
  <si>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</si>
  <si>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</si>
  <si>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</si>
  <si>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</si>
  <si>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</si>
  <si>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</si>
  <si>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</si>
  <si>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</si>
  <si>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</si>
  <si>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</si>
  <si>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</si>
  <si>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</si>
  <si>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</si>
  <si>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</si>
  <si>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</si>
  <si>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</si>
  <si>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</si>
  <si>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</si>
  <si>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</si>
  <si>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</si>
  <si>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</si>
  <si>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</si>
  <si>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</si>
  <si>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</si>
  <si>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</si>
  <si>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</si>
  <si>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</si>
  <si>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</si>
  <si>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</si>
  <si>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</si>
  <si>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</si>
  <si>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</si>
  <si>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</si>
  <si>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</si>
  <si>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</si>
  <si>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</si>
  <si>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</si>
  <si>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</si>
  <si>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</si>
  <si>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</si>
  <si>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</si>
  <si>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</si>
  <si>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</si>
  <si>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</si>
  <si>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</si>
  <si>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</si>
  <si>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</si>
  <si>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</si>
  <si>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</si>
  <si>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</si>
  <si>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</si>
  <si>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</si>
  <si>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</si>
  <si>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</si>
  <si>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</si>
  <si>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</si>
  <si>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</si>
  <si>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</si>
  <si>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</si>
  <si>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</si>
  <si>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</si>
  <si>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</si>
  <si>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</si>
  <si>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</si>
  <si>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</si>
  <si>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</si>
  <si>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</si>
  <si>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</si>
  <si>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</si>
  <si>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</si>
  <si>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</si>
  <si>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</si>
  <si>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</si>
  <si>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</si>
  <si>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</si>
  <si>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</si>
  <si>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</si>
  <si>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</si>
  <si>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</si>
  <si>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</si>
  <si>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</si>
  <si>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</si>
  <si>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</si>
  <si>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</si>
  <si>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</si>
  <si>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</si>
  <si>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</si>
  <si>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</si>
  <si>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</si>
  <si>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</si>
  <si>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</si>
  <si>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</si>
  <si>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</si>
  <si>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</si>
  <si>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</si>
  <si>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</si>
  <si>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</si>
  <si>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</si>
  <si>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</si>
  <si>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</si>
  <si>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</si>
  <si>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</si>
  <si>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</si>
  <si>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</si>
  <si>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</si>
  <si>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</si>
  <si>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</si>
  <si>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</si>
  <si>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</si>
  <si>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</si>
  <si>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</si>
  <si>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</si>
  <si>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</si>
  <si>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</si>
  <si>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</si>
  <si>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</si>
  <si>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</si>
  <si>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</si>
  <si>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</si>
  <si>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</si>
  <si>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</si>
  <si>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</si>
  <si>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</si>
  <si>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</si>
  <si>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</si>
  <si>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</si>
  <si>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</si>
  <si>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</si>
  <si>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</si>
  <si>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</si>
  <si>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</si>
  <si>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</si>
  <si>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</si>
  <si>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</si>
  <si>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</si>
  <si>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</si>
  <si>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</si>
  <si>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</si>
  <si>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</si>
  <si>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</si>
  <si>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</si>
  <si>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</si>
  <si>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</si>
  <si>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</si>
  <si>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</si>
  <si>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</si>
  <si>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</si>
  <si>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</si>
  <si>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</si>
  <si>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</si>
  <si>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</si>
  <si>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</si>
  <si>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</si>
  <si>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</si>
  <si>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</si>
  <si>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</si>
  <si>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</si>
  <si>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</si>
  <si>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</si>
  <si>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</si>
  <si>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</si>
  <si>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</si>
  <si>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</si>
  <si>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</si>
  <si>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</si>
  <si>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</si>
  <si>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</si>
  <si>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</si>
  <si>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</si>
  <si>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</si>
  <si>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</si>
  <si>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</si>
  <si>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</si>
  <si>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</si>
  <si>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</si>
  <si>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</si>
  <si>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</si>
  <si>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</si>
  <si>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</si>
  <si>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</si>
  <si>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</si>
  <si>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</si>
  <si>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</si>
  <si>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</si>
  <si>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</si>
  <si>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</si>
  <si>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</si>
  <si>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</si>
  <si>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</si>
  <si>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</si>
  <si>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</si>
  <si>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</si>
  <si>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</si>
  <si>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</si>
  <si>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</si>
  <si>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</si>
  <si>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</si>
  <si>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</si>
  <si>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</si>
  <si>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</si>
  <si>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</si>
  <si>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</si>
  <si>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</si>
  <si>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</si>
  <si>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</si>
  <si>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</si>
  <si>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</si>
  <si>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</si>
  <si>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</si>
  <si>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</si>
  <si>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</si>
  <si>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</si>
  <si>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</si>
  <si>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</si>
  <si>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</si>
  <si>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</si>
  <si>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</si>
  <si>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</si>
  <si>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</si>
  <si>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</si>
  <si>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</si>
  <si>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</si>
  <si>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</si>
  <si>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</si>
  <si>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</si>
  <si>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</si>
  <si>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</si>
  <si>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</si>
  <si>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</si>
  <si>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</si>
  <si>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</si>
  <si>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</si>
  <si>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</si>
  <si>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</si>
  <si>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</si>
  <si>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</si>
  <si>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</si>
  <si>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</si>
  <si>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</si>
  <si>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</si>
  <si>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</si>
  <si>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</si>
  <si>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</si>
  <si>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</si>
  <si>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</si>
  <si>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</si>
  <si>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</si>
  <si>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</si>
  <si>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</si>
  <si>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</si>
  <si>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</si>
  <si>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</si>
  <si>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</si>
  <si>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</si>
  <si>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</si>
  <si>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</si>
  <si>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</si>
  <si>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</si>
  <si>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</si>
  <si>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</si>
  <si>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</si>
  <si>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</si>
  <si>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</si>
  <si>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</si>
  <si>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</si>
  <si>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</si>
  <si>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</si>
  <si>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</si>
  <si>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</si>
  <si>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</si>
  <si>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</si>
  <si>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</si>
  <si>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</si>
  <si>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</si>
  <si>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</si>
  <si>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</si>
  <si>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</si>
  <si>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</si>
  <si>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</si>
  <si>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</si>
  <si>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</si>
  <si>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</si>
  <si>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</si>
  <si>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</si>
  <si>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</si>
  <si>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</si>
  <si>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</si>
  <si>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</si>
  <si>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</si>
  <si>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</si>
  <si>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</si>
  <si>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</si>
  <si>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</si>
  <si>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</si>
  <si>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</si>
  <si>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</si>
  <si>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</si>
  <si>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</si>
  <si>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</si>
  <si>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</si>
  <si>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</si>
  <si>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</si>
  <si>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</si>
  <si>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</si>
  <si>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</si>
  <si>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</si>
  <si>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</si>
  <si>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</si>
  <si>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</si>
  <si>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</si>
  <si>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</si>
  <si>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</si>
  <si>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</si>
  <si>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</si>
  <si>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</si>
  <si>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</si>
  <si>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</si>
  <si>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</si>
  <si>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</si>
  <si>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</si>
  <si>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</si>
  <si>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</si>
  <si>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</si>
  <si>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</si>
  <si>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</si>
  <si>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</si>
  <si>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</si>
  <si>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</si>
  <si>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</si>
  <si>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</si>
  <si>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</si>
  <si>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</si>
  <si>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</si>
  <si>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</si>
  <si>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</si>
  <si>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</si>
  <si>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</si>
  <si>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</si>
  <si>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</si>
  <si>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</si>
  <si>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</si>
  <si>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</si>
  <si>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</si>
  <si>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</si>
  <si>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</si>
  <si>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</si>
  <si>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</si>
  <si>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</si>
  <si>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</si>
  <si>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</si>
  <si>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</si>
  <si>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</si>
  <si>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</si>
  <si>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</si>
  <si>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</si>
  <si>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</si>
  <si>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</si>
  <si>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</si>
  <si>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</si>
  <si>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</si>
  <si>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</si>
  <si>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</si>
  <si>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</si>
  <si>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</si>
  <si>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</si>
  <si>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</si>
  <si>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</si>
  <si>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</si>
  <si>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</si>
  <si>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</si>
  <si>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</si>
  <si>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</si>
  <si>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</si>
  <si>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</si>
  <si>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</si>
  <si>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</si>
  <si>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</si>
  <si>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</si>
  <si>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</si>
  <si>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</si>
  <si>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</si>
  <si>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</si>
  <si>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</si>
  <si>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</si>
  <si>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</si>
  <si>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</si>
  <si>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</si>
  <si>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</si>
  <si>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</si>
  <si>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</si>
  <si>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</si>
  <si>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</si>
  <si>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</si>
  <si>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</si>
  <si>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</si>
  <si>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</si>
  <si>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</si>
  <si>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</si>
  <si>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</si>
  <si>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</si>
  <si>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</si>
  <si>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</si>
  <si>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</si>
  <si>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</si>
  <si>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</si>
  <si>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</si>
  <si>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</si>
  <si>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</si>
  <si>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</si>
  <si>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</si>
  <si>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</si>
  <si>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</si>
  <si>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</si>
  <si>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</si>
  <si>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</si>
  <si>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</si>
  <si>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</si>
  <si>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</si>
  <si>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</si>
  <si>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</si>
  <si>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</si>
  <si>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</si>
  <si>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</si>
  <si>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</si>
  <si>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</si>
  <si>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</si>
  <si>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</si>
  <si>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</si>
  <si>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</si>
  <si>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</si>
  <si>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</si>
  <si>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</si>
  <si>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</si>
  <si>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</si>
  <si>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</si>
  <si>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</si>
  <si>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</si>
  <si>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</si>
  <si>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</si>
  <si>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</si>
  <si>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</si>
  <si>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</si>
  <si>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</si>
  <si>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</si>
  <si>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</si>
  <si>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</si>
  <si>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</si>
  <si>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</si>
  <si>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</si>
  <si>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</si>
  <si>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</si>
  <si>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</si>
  <si>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</si>
  <si>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</si>
  <si>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</si>
  <si>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</si>
  <si>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</si>
  <si>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</si>
  <si>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</si>
  <si>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</si>
  <si>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</si>
  <si>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</si>
  <si>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</si>
  <si>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</si>
  <si>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</si>
  <si>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</si>
  <si>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</si>
  <si>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</si>
  <si>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</si>
  <si>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</si>
  <si>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</si>
  <si>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</si>
  <si>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</si>
  <si>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</si>
  <si>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</si>
  <si>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</si>
  <si>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</si>
  <si>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</si>
  <si>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</si>
  <si>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</si>
  <si>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</si>
  <si>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</si>
  <si>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</si>
  <si>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</si>
  <si>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</si>
  <si>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</si>
  <si>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</si>
  <si>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</si>
  <si>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</si>
  <si>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</si>
  <si>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</si>
  <si>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</si>
  <si>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</si>
  <si>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</si>
  <si>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</si>
  <si>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</si>
  <si>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</si>
  <si>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</si>
  <si>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</si>
  <si>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</si>
  <si>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</si>
  <si>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</si>
  <si>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</si>
  <si>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</si>
  <si>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</si>
  <si>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</si>
  <si>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</si>
  <si>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</si>
  <si>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</si>
  <si>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</si>
  <si>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</si>
  <si>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</si>
  <si>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</si>
  <si>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</si>
  <si>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</si>
  <si>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</si>
  <si>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</si>
  <si>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</si>
  <si>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</si>
  <si>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</si>
  <si>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</si>
  <si>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</si>
  <si>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</si>
  <si>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</si>
  <si>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</si>
  <si>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</si>
  <si>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</si>
  <si>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</si>
  <si>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</si>
  <si>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</si>
  <si>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</si>
  <si>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</si>
  <si>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</si>
  <si>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</si>
  <si>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</si>
  <si>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</si>
  <si>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</si>
  <si>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</si>
  <si>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</si>
  <si>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</si>
  <si>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</si>
  <si>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</si>
  <si>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</si>
  <si>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</si>
  <si>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</si>
  <si>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</si>
  <si>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</si>
  <si>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</si>
  <si>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</si>
  <si>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</si>
  <si>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</si>
  <si>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</si>
  <si>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</si>
  <si>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</si>
  <si>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</si>
  <si>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</si>
  <si>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</si>
  <si>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</si>
  <si>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</si>
  <si>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</si>
  <si>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</si>
  <si>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</si>
  <si>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</si>
  <si>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</si>
  <si>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</si>
  <si>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</si>
  <si>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</si>
  <si>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</si>
  <si>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</si>
  <si>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</si>
  <si>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</si>
  <si>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</si>
  <si>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</si>
  <si>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</si>
  <si>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</si>
  <si>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</si>
  <si>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</si>
  <si>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</si>
  <si>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</si>
  <si>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</si>
  <si>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</si>
  <si>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</si>
  <si>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</si>
  <si>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</si>
  <si>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</si>
  <si>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</si>
  <si>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</si>
  <si>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</si>
  <si>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</si>
  <si>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</si>
  <si>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</si>
  <si>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</si>
  <si>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</si>
  <si>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</si>
  <si>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</si>
  <si>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</si>
  <si>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</si>
  <si>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</si>
  <si>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</si>
  <si>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</si>
  <si>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</si>
  <si>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</si>
  <si>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</si>
  <si>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</si>
  <si>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</si>
  <si>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</si>
  <si>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</si>
  <si>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</si>
  <si>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</si>
  <si>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</si>
  <si>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</si>
  <si>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</si>
  <si>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</si>
  <si>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</si>
  <si>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</si>
  <si>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</si>
  <si>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</si>
  <si>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</si>
  <si>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</si>
  <si>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</si>
  <si>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</si>
  <si>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</si>
  <si>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</si>
  <si>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</si>
  <si>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</si>
  <si>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</si>
  <si>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</si>
  <si>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</si>
  <si>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</si>
  <si>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</si>
  <si>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</si>
  <si>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</si>
  <si>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</si>
  <si>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</si>
  <si>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</si>
  <si>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</si>
  <si>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</si>
  <si>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</si>
  <si>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</si>
  <si>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</si>
  <si>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</si>
  <si>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</si>
  <si>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</si>
  <si>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</si>
  <si>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</si>
  <si>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</si>
  <si>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</si>
  <si>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</si>
  <si>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</si>
  <si>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</si>
  <si>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</si>
  <si>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</si>
  <si>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</si>
  <si>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</si>
  <si>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</si>
  <si>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</si>
  <si>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</si>
  <si>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</si>
  <si>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</si>
  <si>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</si>
  <si>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</si>
  <si>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</si>
  <si>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</si>
  <si>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</si>
  <si>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</si>
  <si>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</si>
  <si>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</si>
  <si>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</si>
  <si>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</si>
  <si>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</si>
  <si>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</si>
  <si>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</si>
  <si>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</si>
  <si>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</si>
  <si>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</si>
  <si>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</si>
  <si>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</si>
  <si>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</si>
  <si>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</si>
  <si>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</si>
  <si>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</si>
  <si>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</si>
  <si>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</si>
  <si>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</si>
  <si>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</si>
  <si>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</si>
  <si>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</si>
  <si>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</si>
  <si>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</si>
  <si>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</si>
  <si>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</si>
  <si>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</si>
  <si>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</si>
  <si>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</si>
  <si>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</si>
  <si>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</si>
  <si>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</si>
  <si>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</si>
  <si>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</si>
  <si>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</si>
  <si>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</si>
  <si>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</si>
  <si>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</si>
  <si>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</si>
  <si>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</si>
  <si>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</si>
  <si>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</si>
  <si>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</si>
  <si>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</si>
  <si>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</si>
  <si>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</si>
  <si>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</si>
  <si>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</si>
  <si>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</si>
  <si>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</si>
  <si>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</si>
  <si>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</si>
  <si>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</si>
  <si>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</si>
  <si>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</si>
  <si>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</si>
  <si>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</si>
  <si>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</si>
  <si>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</si>
  <si>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</si>
  <si>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</si>
  <si>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</si>
  <si>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</si>
  <si>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</si>
  <si>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</si>
  <si>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</si>
  <si>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</si>
  <si>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</si>
  <si>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</si>
  <si>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</si>
  <si>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</si>
  <si>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</si>
  <si>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</si>
  <si>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</si>
  <si>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</si>
  <si>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</si>
  <si>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</si>
  <si>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</si>
  <si>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</si>
  <si>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</si>
  <si>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</si>
  <si>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</si>
  <si>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</si>
  <si>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</si>
  <si>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</si>
  <si>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</si>
  <si>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</si>
  <si>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</si>
  <si>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</si>
  <si>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</si>
  <si>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</si>
  <si>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</si>
  <si>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</si>
  <si>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</si>
  <si>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</si>
  <si>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</si>
  <si>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</si>
  <si>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</si>
  <si>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</si>
  <si>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</si>
  <si>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</si>
  <si>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</si>
  <si>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</si>
  <si>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</si>
  <si>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</si>
  <si>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</si>
  <si>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</si>
  <si>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</si>
  <si>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</si>
  <si>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</si>
  <si>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</si>
  <si>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</si>
  <si>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</si>
  <si>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</si>
  <si>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</si>
  <si>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</si>
  <si>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</si>
  <si>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</si>
  <si>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</si>
  <si>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</si>
  <si>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</si>
  <si>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</si>
  <si>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</si>
  <si>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</si>
  <si>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</si>
  <si>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</si>
  <si>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</si>
  <si>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</si>
  <si>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</si>
  <si>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</si>
  <si>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</si>
  <si>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</si>
  <si>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</si>
  <si>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</si>
  <si>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</si>
  <si>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</si>
  <si>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</si>
  <si>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</si>
  <si>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</si>
  <si>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</si>
  <si>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</si>
  <si>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</si>
  <si>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</si>
  <si>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</si>
  <si>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</si>
  <si>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</si>
  <si>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</si>
  <si>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</si>
  <si>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</si>
  <si>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</si>
  <si>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</si>
  <si>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</si>
  <si>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</si>
  <si>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</si>
  <si>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</si>
  <si>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</si>
  <si>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</si>
  <si>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</si>
  <si>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</si>
  <si>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</si>
  <si>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</si>
  <si>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</si>
  <si>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</si>
  <si>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</si>
  <si>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</si>
  <si>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</si>
  <si>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</si>
  <si>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</si>
  <si>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</si>
  <si>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</si>
  <si>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</si>
  <si>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</si>
  <si>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</si>
  <si>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</si>
  <si>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</si>
  <si>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</si>
  <si>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</si>
  <si>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</si>
  <si>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</si>
  <si>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</si>
  <si>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</si>
  <si>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</si>
  <si>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</si>
  <si>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</si>
  <si>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</si>
  <si>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</si>
  <si>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</si>
  <si>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</si>
  <si>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</si>
  <si>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</si>
  <si>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</si>
  <si>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</si>
  <si>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</si>
  <si>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</si>
  <si>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</si>
  <si>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</si>
  <si>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</si>
  <si>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</si>
  <si>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</si>
  <si>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</si>
  <si>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</si>
  <si>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</si>
  <si>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</si>
  <si>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</si>
  <si>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</si>
  <si>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</si>
  <si>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</si>
  <si>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</si>
  <si>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</si>
  <si>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</si>
  <si>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</si>
  <si>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</si>
  <si>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</si>
  <si>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</si>
  <si>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</si>
  <si>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</si>
  <si>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</si>
  <si>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</si>
  <si>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</si>
  <si>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</si>
  <si>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</si>
  <si>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</si>
  <si>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</si>
  <si>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</si>
  <si>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</si>
  <si>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</si>
  <si>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</si>
  <si>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</si>
  <si>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</si>
  <si>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</si>
  <si>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</si>
  <si>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</si>
  <si>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</si>
  <si>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</si>
  <si>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</si>
  <si>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</si>
  <si>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</si>
  <si>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</si>
  <si>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</si>
  <si>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</si>
  <si>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</si>
  <si>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</si>
  <si>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</si>
  <si>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</si>
  <si>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</si>
  <si>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</si>
  <si>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</si>
  <si>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</si>
  <si>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</si>
  <si>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</si>
  <si>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</si>
  <si>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</si>
  <si>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</si>
  <si>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</si>
  <si>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</si>
  <si>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</si>
  <si>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</si>
  <si>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</si>
  <si>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</si>
  <si>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</si>
  <si>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</si>
  <si>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</si>
  <si>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</si>
  <si>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</si>
  <si>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</si>
  <si>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</si>
  <si>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</si>
  <si>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</si>
  <si>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</si>
  <si>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</si>
  <si>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</si>
  <si>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</si>
  <si>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</si>
  <si>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</si>
  <si>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</si>
  <si>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</si>
  <si>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</si>
  <si>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</si>
  <si>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</si>
  <si>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</si>
  <si>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</si>
  <si>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</si>
  <si>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</si>
  <si>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</si>
  <si>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</si>
  <si>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</si>
  <si>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</si>
  <si>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</si>
  <si>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</si>
  <si>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</si>
  <si>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</si>
  <si>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</si>
  <si>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</si>
  <si>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</si>
  <si>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</si>
  <si>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</si>
  <si>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</si>
  <si>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</si>
  <si>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</si>
  <si>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</si>
  <si>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</si>
  <si>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</si>
  <si>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</si>
  <si>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</si>
  <si>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</si>
  <si>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</si>
  <si>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</si>
  <si>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</si>
  <si>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</si>
  <si>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</si>
  <si>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</si>
  <si>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</si>
  <si>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</si>
  <si>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</si>
  <si>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</si>
  <si>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</si>
  <si>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</si>
  <si>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</si>
  <si>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</si>
  <si>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</si>
  <si>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</si>
  <si>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</si>
  <si>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</si>
  <si>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</si>
  <si>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</si>
  <si>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</si>
  <si>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</si>
  <si>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</si>
  <si>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</si>
  <si>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</si>
  <si>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</si>
  <si>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</si>
  <si>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</si>
  <si>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</si>
  <si>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</si>
  <si>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</si>
  <si>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</si>
  <si>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</si>
  <si>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</si>
  <si>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</si>
  <si>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</si>
  <si>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</si>
  <si>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</si>
  <si>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</si>
  <si>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</si>
  <si>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</si>
  <si>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</si>
  <si>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</si>
  <si>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</si>
  <si>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</si>
  <si>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</si>
  <si>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</si>
  <si>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</si>
  <si>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</si>
  <si>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</si>
  <si>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</si>
  <si>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</si>
  <si>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</si>
  <si>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</si>
  <si>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</si>
  <si>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</si>
  <si>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</si>
  <si>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</si>
  <si>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</si>
  <si>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</si>
  <si>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</si>
  <si>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</si>
  <si>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</si>
  <si>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</si>
  <si>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</si>
  <si>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</si>
  <si>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</si>
  <si>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</si>
  <si>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</si>
  <si>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</si>
  <si>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</si>
  <si>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</si>
  <si>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</si>
  <si>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</si>
  <si>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</si>
  <si>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</si>
  <si>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</si>
  <si>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</si>
  <si>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</si>
  <si>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</si>
  <si>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</si>
  <si>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</si>
  <si>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</si>
  <si>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</si>
  <si>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</si>
  <si>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</si>
  <si>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</si>
  <si>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</si>
  <si>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</si>
  <si>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</si>
  <si>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</si>
  <si>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</si>
  <si>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</si>
  <si>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</si>
  <si>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</si>
  <si>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</si>
  <si>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</si>
  <si>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</si>
  <si>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</si>
  <si>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</si>
  <si>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</si>
  <si>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</si>
  <si>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</si>
  <si>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</si>
  <si>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</si>
  <si>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</si>
  <si>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</si>
  <si>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</si>
  <si>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</si>
  <si>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</si>
  <si>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</si>
  <si>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</si>
  <si>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</si>
  <si>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</si>
  <si>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</si>
  <si>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</si>
  <si>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</si>
  <si>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</si>
  <si>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</si>
  <si>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</si>
  <si>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</si>
  <si>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</si>
  <si>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</si>
  <si>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</si>
  <si>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</si>
  <si>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</si>
  <si>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</si>
  <si>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</si>
  <si>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</si>
  <si>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</si>
  <si>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</si>
  <si>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</si>
  <si>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</si>
  <si>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</si>
  <si>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</si>
  <si>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</si>
  <si>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</si>
  <si>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</si>
  <si>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</si>
  <si>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</si>
  <si>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</si>
  <si>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</si>
  <si>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</si>
  <si>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</si>
  <si>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</si>
  <si>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</si>
  <si>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</si>
  <si>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</si>
  <si>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</si>
  <si>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</si>
  <si>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</si>
  <si>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</si>
  <si>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</si>
  <si>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</si>
  <si>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</si>
  <si>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</si>
  <si>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</si>
  <si>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</si>
  <si>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</si>
  <si>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</si>
  <si>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</si>
  <si>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</si>
  <si>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</si>
  <si>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</si>
  <si>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</si>
  <si>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</si>
  <si>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</si>
  <si>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</si>
  <si>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</si>
  <si>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</si>
  <si>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</si>
  <si>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</si>
  <si>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</si>
  <si>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</si>
  <si>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</si>
  <si>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</si>
  <si>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</si>
  <si>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</si>
  <si>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</si>
  <si>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</si>
  <si>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</si>
  <si>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</si>
  <si>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</si>
  <si>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</si>
  <si>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</si>
  <si>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</si>
  <si>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</si>
  <si>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</si>
  <si>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</si>
  <si>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</si>
  <si>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</si>
  <si>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</si>
  <si>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</si>
  <si>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</si>
  <si>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</si>
  <si>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</si>
  <si>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</si>
  <si>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</si>
  <si>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</si>
  <si>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</si>
  <si>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</si>
  <si>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</si>
  <si>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</si>
  <si>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</si>
  <si>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</si>
  <si>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</si>
  <si>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</si>
  <si>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</si>
  <si>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</si>
  <si>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</si>
  <si>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</si>
  <si>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</si>
  <si>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</si>
  <si>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</si>
  <si>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</si>
  <si>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</si>
  <si>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</si>
  <si>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</si>
  <si>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</si>
  <si>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</si>
  <si>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</si>
  <si>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</si>
  <si>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</si>
  <si>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</si>
  <si>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</si>
  <si>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</si>
  <si>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</si>
  <si>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</si>
  <si>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</si>
  <si>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</si>
  <si>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</si>
  <si>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</si>
  <si>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</si>
  <si>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</si>
  <si>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</si>
  <si>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</si>
  <si>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</si>
  <si>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</si>
  <si>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</si>
  <si>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</si>
  <si>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</si>
  <si>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</si>
  <si>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</si>
  <si>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</si>
  <si>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</si>
  <si>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</si>
  <si>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</si>
  <si>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</si>
  <si>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</si>
  <si>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</si>
  <si>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</si>
  <si>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</si>
  <si>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</si>
  <si>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</si>
  <si>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</si>
  <si>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</si>
  <si>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</si>
  <si>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</si>
  <si>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</si>
  <si>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</si>
  <si>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</si>
  <si>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</si>
  <si>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</si>
  <si>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</si>
  <si>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</si>
  <si>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</si>
  <si>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</si>
  <si>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</si>
  <si>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</si>
  <si>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</si>
  <si>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</si>
  <si>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</si>
  <si>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</si>
  <si>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</si>
  <si>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</si>
  <si>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</si>
  <si>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</si>
  <si>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</si>
  <si>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</si>
  <si>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</si>
  <si>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</si>
  <si>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</si>
  <si>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</si>
  <si>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</si>
  <si>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</si>
  <si>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</si>
  <si>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</si>
  <si>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</si>
  <si>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</si>
  <si>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</si>
  <si>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</si>
  <si>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</si>
  <si>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</si>
  <si>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</si>
  <si>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</si>
  <si>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</si>
  <si>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</si>
  <si>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</si>
  <si>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</si>
  <si>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</si>
  <si>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</si>
  <si>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</si>
  <si>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</si>
  <si>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</si>
  <si>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</si>
  <si>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</si>
  <si>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</si>
  <si>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</si>
  <si>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</si>
  <si>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</si>
  <si>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</si>
  <si>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</si>
  <si>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</si>
  <si>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</si>
  <si>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</si>
  <si>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</si>
  <si>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</si>
  <si>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</si>
  <si>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</si>
  <si>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</si>
  <si>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</si>
  <si>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</si>
  <si>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</si>
  <si>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</si>
  <si>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</si>
  <si>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</si>
  <si>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</si>
  <si>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</si>
  <si>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</si>
  <si>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</si>
  <si>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</si>
  <si>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</si>
  <si>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</si>
  <si>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</si>
  <si>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</si>
  <si>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</si>
  <si>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</si>
  <si>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</si>
  <si>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</si>
  <si>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</si>
  <si>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</si>
  <si>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</si>
  <si>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</si>
  <si>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</si>
  <si>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</si>
  <si>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</si>
  <si>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</si>
  <si>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</si>
  <si>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</si>
  <si>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</si>
  <si>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</si>
  <si>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</si>
  <si>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</si>
  <si>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</si>
  <si>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</si>
  <si>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</si>
  <si>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</si>
  <si>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</si>
  <si>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</si>
  <si>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</si>
  <si>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</si>
  <si>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</si>
  <si>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</si>
  <si>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</si>
  <si>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</si>
  <si>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</si>
  <si>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</si>
  <si>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</si>
  <si>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</si>
  <si>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</si>
  <si>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</si>
  <si>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</si>
  <si>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</si>
  <si>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</si>
  <si>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</si>
  <si>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</si>
  <si>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</si>
  <si>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</si>
  <si>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</si>
  <si>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</si>
  <si>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</si>
  <si>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</si>
  <si>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</si>
  <si>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</si>
  <si>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</si>
  <si>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</si>
  <si>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</si>
  <si>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</si>
  <si>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</si>
  <si>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</si>
  <si>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</si>
  <si>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</si>
  <si>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</si>
  <si>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</si>
  <si>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</si>
  <si>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</si>
  <si>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</si>
  <si>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</si>
  <si>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</si>
  <si>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</si>
  <si>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</si>
  <si>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</si>
  <si>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</si>
  <si>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</si>
  <si>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</si>
  <si>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</si>
  <si>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</si>
  <si>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</si>
  <si>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</si>
  <si>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</si>
  <si>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</si>
  <si>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</si>
  <si>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</si>
  <si>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</si>
  <si>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</si>
  <si>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</si>
  <si>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</si>
  <si>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</si>
  <si>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</si>
  <si>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</si>
  <si>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</si>
  <si>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</si>
  <si>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</si>
  <si>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</si>
  <si>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</si>
  <si>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</si>
  <si>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</si>
  <si>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</si>
  <si>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</si>
  <si>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</si>
  <si>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</si>
  <si>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</si>
  <si>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</si>
  <si>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</si>
  <si>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</si>
  <si>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</si>
  <si>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</si>
  <si>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</si>
  <si>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</si>
  <si>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</si>
  <si>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</si>
  <si>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</si>
  <si>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</si>
  <si>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</si>
  <si>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</si>
  <si>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</si>
  <si>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</si>
  <si>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</si>
  <si>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</si>
  <si>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</si>
  <si>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</si>
  <si>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</si>
  <si>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</si>
  <si>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</si>
  <si>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</si>
  <si>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</si>
  <si>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</si>
  <si>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</si>
  <si>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</si>
  <si>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</si>
  <si>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</si>
  <si>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</si>
  <si>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</si>
  <si>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</si>
  <si>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</si>
  <si>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</si>
  <si>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</si>
  <si>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</si>
  <si>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</si>
  <si>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</si>
  <si>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</si>
  <si>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</si>
  <si>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</si>
  <si>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</si>
  <si>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</si>
  <si>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</si>
  <si>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</si>
  <si>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</si>
  <si>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</si>
  <si>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</si>
  <si>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</si>
  <si>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</si>
  <si>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</si>
  <si>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</si>
  <si>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</si>
  <si>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</si>
  <si>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</si>
  <si>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</si>
  <si>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</si>
  <si>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</si>
  <si>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</si>
  <si>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</si>
  <si>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</si>
  <si>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</si>
  <si>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</si>
  <si>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</si>
  <si>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</si>
  <si>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</si>
  <si>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</si>
  <si>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</si>
  <si>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</si>
  <si>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</si>
  <si>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</si>
  <si>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</si>
  <si>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</si>
  <si>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</si>
  <si>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</si>
  <si>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</si>
  <si>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</si>
  <si>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</si>
  <si>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</si>
  <si>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</si>
  <si>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</si>
  <si>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</si>
  <si>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</si>
  <si>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</si>
  <si>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</si>
  <si>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</si>
  <si>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</si>
  <si>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</si>
  <si>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</si>
  <si>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</si>
  <si>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</si>
  <si>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</si>
  <si>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</si>
  <si>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</si>
  <si>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</si>
  <si>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</si>
  <si>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</si>
  <si>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</si>
  <si>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</si>
  <si>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</si>
  <si>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</si>
  <si>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</si>
  <si>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</si>
  <si>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</si>
  <si>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</si>
  <si>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</si>
  <si>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</si>
  <si>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</si>
  <si>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</si>
  <si>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</si>
  <si>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</si>
  <si>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</si>
  <si>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</si>
  <si>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</si>
  <si>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</si>
  <si>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</si>
  <si>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</si>
  <si>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</si>
  <si>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</si>
  <si>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</si>
  <si>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</si>
  <si>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</si>
  <si>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</si>
  <si>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</si>
  <si>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</si>
  <si>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</si>
  <si>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</si>
  <si>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</si>
  <si>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</si>
  <si>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</si>
  <si>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</si>
  <si>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</si>
  <si>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</si>
  <si>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</si>
  <si>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</si>
  <si>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</si>
  <si>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</si>
  <si>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</si>
  <si>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</si>
  <si>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</si>
  <si>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</si>
  <si>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</si>
  <si>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</si>
  <si>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</si>
  <si>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</si>
  <si>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</si>
  <si>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</si>
  <si>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</si>
  <si>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</si>
  <si>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</si>
  <si>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</si>
  <si>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</si>
  <si>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</si>
  <si>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</si>
  <si>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</si>
  <si>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</si>
  <si>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</si>
  <si>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</si>
  <si>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</si>
  <si>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</si>
  <si>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</si>
  <si>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</si>
  <si>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</si>
  <si>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</si>
  <si>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</si>
  <si>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</si>
  <si>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</si>
  <si>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</si>
  <si>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</si>
  <si>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</si>
  <si>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</si>
  <si>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</si>
  <si>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</si>
  <si>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</si>
  <si>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</si>
  <si>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</si>
  <si>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</si>
  <si>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</si>
  <si>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</si>
  <si>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</si>
  <si>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</si>
  <si>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</si>
  <si>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</si>
  <si>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</si>
  <si>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</si>
  <si>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</si>
  <si>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</si>
  <si>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</si>
  <si>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</si>
  <si>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</si>
  <si>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</si>
  <si>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</si>
  <si>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</si>
  <si>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</si>
  <si>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</si>
  <si>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</si>
  <si>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</si>
  <si>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</si>
  <si>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</si>
  <si>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</si>
  <si>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</si>
  <si>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</si>
  <si>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</si>
  <si>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</si>
  <si>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</si>
  <si>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</si>
  <si>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</si>
  <si>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</si>
  <si>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</si>
  <si>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</si>
  <si>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</si>
  <si>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</si>
  <si>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</si>
  <si>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</si>
  <si>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</si>
  <si>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</si>
  <si>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</si>
  <si>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</si>
  <si>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</si>
  <si>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</si>
  <si>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</si>
  <si>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</si>
  <si>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</si>
  <si>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</si>
  <si>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</si>
  <si>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</si>
  <si>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</si>
  <si>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</si>
  <si>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</si>
  <si>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</si>
  <si>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</si>
  <si>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</si>
  <si>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</si>
  <si>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</si>
  <si>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</si>
  <si>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</si>
  <si>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</si>
  <si>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</si>
  <si>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</si>
  <si>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</si>
  <si>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</si>
  <si>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</si>
  <si>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</si>
  <si>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</si>
  <si>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</si>
  <si>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</si>
  <si>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</si>
  <si>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</si>
  <si>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</si>
  <si>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</si>
  <si>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</si>
  <si>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</si>
  <si>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</si>
  <si>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</si>
  <si>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</si>
  <si>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</si>
  <si>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</si>
  <si>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</si>
  <si>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</si>
  <si>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</si>
  <si>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</si>
  <si>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</si>
  <si>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</si>
  <si>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</si>
  <si>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</si>
  <si>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</si>
  <si>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</si>
  <si>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</si>
  <si>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</si>
  <si>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</si>
  <si>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</si>
  <si>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</si>
  <si>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</si>
  <si>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</si>
  <si>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</si>
  <si>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</si>
  <si>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</si>
  <si>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</si>
  <si>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</si>
  <si>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</si>
  <si>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</si>
  <si>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</si>
  <si>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</si>
  <si>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</si>
  <si>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</si>
  <si>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</si>
  <si>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</si>
  <si>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</si>
  <si>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</si>
  <si>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</si>
  <si>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</si>
  <si>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</si>
  <si>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</si>
  <si>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</si>
  <si>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</si>
  <si>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</si>
  <si>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</si>
  <si>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</si>
  <si>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</si>
  <si>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</si>
  <si>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</si>
  <si>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</si>
  <si>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</si>
  <si>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</si>
  <si>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</si>
  <si>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</si>
  <si>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</si>
  <si>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</si>
  <si>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</si>
  <si>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</si>
  <si>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</si>
  <si>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</si>
  <si>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</si>
  <si>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</si>
  <si>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</si>
  <si>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</si>
  <si>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</si>
  <si>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</si>
  <si>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</si>
  <si>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</si>
  <si>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</si>
  <si>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</si>
  <si>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</si>
  <si>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</si>
  <si>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</si>
  <si>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</si>
  <si>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</si>
  <si>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</si>
  <si>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</si>
  <si>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</si>
  <si>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</si>
  <si>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</si>
  <si>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</si>
  <si>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</si>
  <si>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</si>
  <si>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</si>
  <si>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</si>
  <si>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</si>
  <si>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</si>
  <si>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</si>
  <si>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</si>
  <si>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</si>
  <si>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</si>
  <si>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</si>
  <si>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</si>
  <si>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</si>
  <si>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</si>
  <si>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</si>
  <si>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</si>
  <si>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</si>
  <si>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</si>
  <si>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</si>
  <si>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</si>
  <si>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</si>
  <si>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</si>
  <si>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</si>
  <si>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</si>
  <si>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</si>
  <si>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</si>
  <si>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</si>
  <si>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</si>
  <si>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</si>
  <si>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</si>
  <si>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</si>
  <si>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</si>
  <si>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</si>
  <si>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</si>
  <si>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</si>
  <si>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</si>
  <si>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</si>
  <si>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</si>
  <si>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</si>
  <si>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</si>
  <si>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</si>
  <si>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</si>
  <si>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</si>
  <si>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</si>
  <si>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</si>
  <si>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</si>
  <si>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</si>
  <si>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</si>
  <si>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</si>
  <si>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</si>
  <si>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</si>
  <si>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</si>
  <si>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</si>
  <si>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</si>
  <si>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</si>
  <si>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</si>
  <si>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</si>
  <si>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</si>
  <si>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</si>
  <si>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</si>
  <si>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</si>
  <si>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</si>
  <si>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</si>
  <si>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</si>
  <si>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</si>
  <si>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</si>
  <si>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</si>
  <si>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</si>
  <si>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</si>
  <si>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</si>
  <si>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</si>
  <si>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</si>
  <si>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</si>
  <si>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</si>
  <si>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</si>
  <si>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</si>
  <si>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</si>
  <si>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</si>
  <si>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</si>
  <si>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</si>
  <si>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</si>
  <si>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</si>
  <si>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</si>
  <si>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</si>
  <si>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</si>
  <si>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</si>
  <si>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</si>
  <si>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</si>
  <si>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</si>
  <si>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</si>
  <si>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</si>
  <si>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</si>
  <si>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</si>
  <si>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</si>
  <si>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</si>
  <si>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</si>
  <si>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</si>
  <si>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</si>
  <si>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</si>
  <si>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</si>
  <si>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</si>
  <si>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</si>
  <si>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</si>
  <si>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</si>
  <si>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</si>
  <si>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</si>
  <si>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</si>
  <si>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</si>
  <si>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</si>
  <si>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</si>
  <si>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</si>
  <si>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</si>
  <si>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</si>
  <si>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</si>
  <si>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</si>
  <si>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</si>
  <si>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</si>
  <si>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</si>
  <si>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</si>
  <si>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</si>
  <si>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</si>
  <si>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</si>
  <si>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</si>
  <si>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</si>
  <si>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</si>
  <si>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</si>
  <si>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</si>
  <si>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</si>
  <si>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</si>
  <si>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</si>
  <si>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</si>
  <si>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</si>
  <si>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</si>
  <si>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</si>
  <si>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</si>
  <si>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</si>
  <si>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</si>
  <si>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</si>
  <si>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</si>
  <si>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</si>
  <si>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</si>
  <si>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</si>
  <si>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</si>
  <si>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</si>
  <si>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</si>
  <si>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</si>
  <si>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</si>
  <si>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</si>
  <si>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</si>
  <si>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</si>
  <si>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</si>
  <si>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</si>
  <si>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</si>
  <si>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</si>
  <si>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</si>
  <si>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</si>
  <si>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</si>
  <si>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</si>
  <si>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</si>
  <si>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</si>
  <si>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</si>
  <si>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</si>
  <si>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</si>
  <si>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</si>
  <si>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</si>
  <si>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</si>
  <si>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</si>
  <si>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</si>
  <si>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</si>
  <si>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</si>
  <si>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</si>
  <si>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</si>
  <si>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</si>
  <si>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</si>
  <si>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</si>
  <si>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</si>
  <si>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</si>
  <si>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</si>
  <si>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</si>
  <si>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</si>
  <si>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</si>
  <si>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</si>
  <si>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</si>
  <si>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</si>
  <si>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</si>
  <si>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</si>
  <si>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</si>
  <si>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</si>
  <si>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</si>
  <si>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</si>
  <si>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</si>
  <si>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</si>
  <si>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</si>
  <si>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</si>
  <si>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</si>
  <si>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</si>
  <si>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</si>
  <si>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</si>
  <si>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</si>
  <si>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</si>
  <si>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</si>
  <si>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</si>
  <si>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</si>
  <si>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</si>
  <si>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</si>
  <si>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</si>
  <si>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</si>
  <si>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</si>
  <si>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</si>
  <si>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</si>
  <si>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</si>
  <si>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</si>
  <si>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</si>
  <si>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</si>
  <si>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</si>
  <si>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</si>
  <si>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</si>
  <si>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</si>
  <si>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</si>
  <si>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</si>
  <si>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</si>
  <si>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</si>
  <si>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</si>
  <si>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</si>
  <si>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</si>
  <si>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</si>
  <si>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</si>
  <si>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</si>
  <si>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</si>
  <si>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</si>
  <si>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</si>
  <si>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</si>
  <si>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</si>
  <si>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</si>
  <si>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</si>
  <si>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</si>
  <si>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</si>
  <si>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</si>
  <si>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</si>
  <si>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</si>
  <si>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</si>
  <si>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</si>
  <si>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</si>
  <si>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</si>
  <si>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</si>
  <si>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</si>
  <si>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</si>
  <si>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</si>
  <si>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</si>
  <si>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</si>
  <si>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</si>
  <si>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</si>
  <si>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</si>
  <si>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</si>
  <si>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</si>
  <si>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</si>
  <si>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</si>
  <si>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</si>
  <si>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</si>
  <si>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</si>
  <si>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</si>
  <si>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</si>
  <si>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</si>
  <si>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</si>
  <si>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</si>
  <si>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</si>
  <si>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</si>
  <si>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</si>
  <si>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</si>
  <si>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</si>
  <si>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</si>
  <si>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</si>
  <si>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</si>
  <si>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</si>
  <si>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</si>
  <si>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</si>
  <si>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</si>
  <si>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</si>
  <si>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</si>
  <si>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</si>
  <si>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</si>
  <si>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</si>
  <si>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</si>
  <si>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</si>
  <si>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</si>
  <si>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</si>
  <si>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</si>
  <si>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</si>
  <si>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</si>
  <si>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</si>
  <si>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</si>
  <si>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</si>
  <si>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</si>
  <si>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</si>
  <si>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</si>
  <si>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</si>
  <si>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</si>
  <si>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</si>
  <si>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</si>
  <si>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</si>
  <si>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</si>
  <si>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</si>
  <si>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</si>
  <si>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</si>
  <si>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</si>
  <si>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</si>
  <si>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</si>
  <si>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</si>
  <si>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</si>
  <si>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</si>
  <si>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</si>
  <si>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</si>
  <si>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2 Gavetas Vacias y 1 Fallando</t>
  </si>
  <si>
    <t>335809772</t>
  </si>
  <si>
    <t>335810482</t>
  </si>
  <si>
    <t>335810479</t>
  </si>
  <si>
    <t>335810439</t>
  </si>
  <si>
    <t>335810414</t>
  </si>
  <si>
    <t>335810318</t>
  </si>
  <si>
    <t>335810299</t>
  </si>
  <si>
    <t>335810284</t>
  </si>
  <si>
    <t>335810265</t>
  </si>
  <si>
    <t>335810189</t>
  </si>
  <si>
    <t>Hold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</si>
  <si>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</si>
  <si>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</si>
  <si>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</si>
  <si>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</si>
  <si>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</si>
  <si>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</si>
  <si>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</si>
  <si>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</si>
  <si>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</si>
  <si>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335810673</t>
  </si>
  <si>
    <t>335810662</t>
  </si>
  <si>
    <t>335810661</t>
  </si>
  <si>
    <t>335810879</t>
  </si>
  <si>
    <t>335810878</t>
  </si>
  <si>
    <t>335810870</t>
  </si>
  <si>
    <t>335810868</t>
  </si>
  <si>
    <t>335810848</t>
  </si>
  <si>
    <t>335810835</t>
  </si>
  <si>
    <t>335810834</t>
  </si>
  <si>
    <t>335810828</t>
  </si>
  <si>
    <t>335810825</t>
  </si>
  <si>
    <t>335810820</t>
  </si>
  <si>
    <t>335810690</t>
  </si>
  <si>
    <t>335810901</t>
  </si>
  <si>
    <t>335810900</t>
  </si>
  <si>
    <t>335810899</t>
  </si>
  <si>
    <t>335810898</t>
  </si>
  <si>
    <t>335810895</t>
  </si>
  <si>
    <t>335810892</t>
  </si>
  <si>
    <t>335810891</t>
  </si>
  <si>
    <t>335810890</t>
  </si>
  <si>
    <t>335810886</t>
  </si>
  <si>
    <t>335810884</t>
  </si>
  <si>
    <t>335810881</t>
  </si>
  <si>
    <t>04 Marzo de 2021</t>
  </si>
  <si>
    <t>335810925</t>
  </si>
  <si>
    <t>335810924</t>
  </si>
  <si>
    <t>335810923</t>
  </si>
  <si>
    <t>335810922</t>
  </si>
  <si>
    <t>335810921</t>
  </si>
  <si>
    <t>335810920</t>
  </si>
  <si>
    <t>335810919</t>
  </si>
  <si>
    <t>335810918</t>
  </si>
  <si>
    <t>335810917</t>
  </si>
  <si>
    <t>335810916</t>
  </si>
  <si>
    <t>335810915</t>
  </si>
  <si>
    <t>335810914</t>
  </si>
  <si>
    <t>335810913</t>
  </si>
  <si>
    <t>335810910</t>
  </si>
  <si>
    <t>335810909</t>
  </si>
  <si>
    <t>335810908</t>
  </si>
  <si>
    <t>335810906</t>
  </si>
  <si>
    <t>335810905</t>
  </si>
  <si>
    <t>335810904</t>
  </si>
  <si>
    <t>335810903</t>
  </si>
  <si>
    <t>335810929</t>
  </si>
  <si>
    <t>335810928</t>
  </si>
  <si>
    <t>335810927</t>
  </si>
  <si>
    <t>335810926</t>
  </si>
  <si>
    <t>335810942</t>
  </si>
  <si>
    <t>335810940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</si>
</sst>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47" TargetMode="External"/><Relationship Id="rId13" Type="http://schemas.openxmlformats.org/officeDocument/2006/relationships/hyperlink" Target="http://s460-helpdesk/CAisd/pdmweb.exe?OP=SEARCH+FACTORY=in+SKIPLIST=1+QBE.EQ.id=351717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18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690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691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32" TargetMode="External"/><Relationship Id="rId14" Type="http://schemas.openxmlformats.org/officeDocument/2006/relationships/hyperlink" Target="http://s460-helpdesk/CAisd/pdmweb.exe?OP=SEARCH+FACTORY=in+SKIPLIST=1+QBE.EQ.id=351713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6"/>
  <sheetViews>
    <sheetView tabSelected="1" zoomScale="80" zoomScaleNormal="80" workbookViewId="0">
      <pane ySplit="4" topLeftCell="A8" activePane="bottomLeft" state="frozen"/>
      <selection pane="bottomLeft" activeCell="D90" sqref="D9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99" t="s">
        <v>2469</v>
      </c>
      <c r="N5" s="100" t="s">
        <v>2476</v>
      </c>
      <c r="O5" s="96" t="s">
        <v>2478</v>
      </c>
      <c r="P5" s="101"/>
      <c r="Q5" s="99" t="s">
        <v>2228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335806136</v>
      </c>
      <c r="C6" s="97">
        <v>44256.321099537039</v>
      </c>
      <c r="D6" s="96" t="s">
        <v>2189</v>
      </c>
      <c r="E6" s="106">
        <v>658</v>
      </c>
      <c r="F6" s="96" t="str">
        <f>VLOOKUP(E6,VIP!$A$2:$O11573,2,0)</f>
        <v>DRBR658</v>
      </c>
      <c r="G6" s="96" t="str">
        <f>VLOOKUP(E6,'LISTADO ATM'!$A$2:$B$899,2,0)</f>
        <v>ATM Cámara de Cuentas</v>
      </c>
      <c r="H6" s="96" t="str">
        <f>VLOOKUP(E6,VIP!$A$2:$O16494,7,FALSE)</f>
        <v>Si</v>
      </c>
      <c r="I6" s="96" t="str">
        <f>VLOOKUP(E6,VIP!$A$2:$O8459,8,FALSE)</f>
        <v>Si</v>
      </c>
      <c r="J6" s="96" t="str">
        <f>VLOOKUP(E6,VIP!$A$2:$O8409,8,FALSE)</f>
        <v>Si</v>
      </c>
      <c r="K6" s="96" t="str">
        <f>VLOOKUP(E6,VIP!$A$2:$O11983,6,0)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ATM'!$A$2:$C$900,3,0)</f>
        <v>DISTRITO NACIONAL</v>
      </c>
      <c r="B7" s="113">
        <v>335806142</v>
      </c>
      <c r="C7" s="97">
        <v>44256.323078703703</v>
      </c>
      <c r="D7" s="96" t="s">
        <v>2189</v>
      </c>
      <c r="E7" s="106">
        <v>327</v>
      </c>
      <c r="F7" s="96" t="str">
        <f>VLOOKUP(E7,VIP!$A$2:$O11578,2,0)</f>
        <v>DRBR327</v>
      </c>
      <c r="G7" s="96" t="str">
        <f>VLOOKUP(E7,'LISTADO ATM'!$A$2:$B$899,2,0)</f>
        <v xml:space="preserve">ATM UNP CCN (Nacional 27 de Febrero) </v>
      </c>
      <c r="H7" s="96" t="str">
        <f>VLOOKUP(E7,VIP!$A$2:$O16499,7,FALSE)</f>
        <v>Si</v>
      </c>
      <c r="I7" s="96" t="str">
        <f>VLOOKUP(E7,VIP!$A$2:$O8464,8,FALSE)</f>
        <v>Si</v>
      </c>
      <c r="J7" s="96" t="str">
        <f>VLOOKUP(E7,VIP!$A$2:$O8414,8,FALSE)</f>
        <v>Si</v>
      </c>
      <c r="K7" s="96" t="str">
        <f>VLOOKUP(E7,VIP!$A$2:$O11988,6,0)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335806150</v>
      </c>
      <c r="C8" s="97">
        <v>44256.32539351852</v>
      </c>
      <c r="D8" s="96" t="s">
        <v>2189</v>
      </c>
      <c r="E8" s="106">
        <v>70</v>
      </c>
      <c r="F8" s="96" t="str">
        <f>VLOOKUP(E8,VIP!$A$2:$O11567,2,0)</f>
        <v>DRBR070</v>
      </c>
      <c r="G8" s="96" t="str">
        <f>VLOOKUP(E8,'LISTADO ATM'!$A$2:$B$899,2,0)</f>
        <v xml:space="preserve">ATM Autoservicio Plaza Lama Zona Oriental </v>
      </c>
      <c r="H8" s="96" t="str">
        <f>VLOOKUP(E8,VIP!$A$2:$O16488,7,FALSE)</f>
        <v>Si</v>
      </c>
      <c r="I8" s="96" t="str">
        <f>VLOOKUP(E8,VIP!$A$2:$O8453,8,FALSE)</f>
        <v>Si</v>
      </c>
      <c r="J8" s="96" t="str">
        <f>VLOOKUP(E8,VIP!$A$2:$O8403,8,FALSE)</f>
        <v>Si</v>
      </c>
      <c r="K8" s="96" t="str">
        <f>VLOOKUP(E8,VIP!$A$2:$O11977,6,0)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335807561</v>
      </c>
      <c r="C9" s="97">
        <v>44256.640011574076</v>
      </c>
      <c r="D9" s="96" t="s">
        <v>2189</v>
      </c>
      <c r="E9" s="106">
        <v>34</v>
      </c>
      <c r="F9" s="96" t="str">
        <f>VLOOKUP(E9,VIP!$A$2:$O11627,2,0)</f>
        <v>DRBR034</v>
      </c>
      <c r="G9" s="96" t="str">
        <f>VLOOKUP(E9,'LISTADO ATM'!$A$2:$B$899,2,0)</f>
        <v xml:space="preserve">ATM Plaza de la Salud </v>
      </c>
      <c r="H9" s="96" t="str">
        <f>VLOOKUP(E9,VIP!$A$2:$O16548,7,FALSE)</f>
        <v>Si</v>
      </c>
      <c r="I9" s="96" t="str">
        <f>VLOOKUP(E9,VIP!$A$2:$O8513,8,FALSE)</f>
        <v>Si</v>
      </c>
      <c r="J9" s="96" t="str">
        <f>VLOOKUP(E9,VIP!$A$2:$O8463,8,FALSE)</f>
        <v>Si</v>
      </c>
      <c r="K9" s="96" t="str">
        <f>VLOOKUP(E9,VIP!$A$2:$O12037,6,0)</f>
        <v>NO</v>
      </c>
      <c r="L9" s="98" t="s">
        <v>2228</v>
      </c>
      <c r="M9" s="99" t="s">
        <v>2469</v>
      </c>
      <c r="N9" s="100" t="s">
        <v>2476</v>
      </c>
      <c r="O9" s="96" t="s">
        <v>2478</v>
      </c>
      <c r="P9" s="101"/>
      <c r="Q9" s="99" t="s">
        <v>2228</v>
      </c>
    </row>
    <row r="10" spans="1:17" s="102" customFormat="1" ht="18" x14ac:dyDescent="0.25">
      <c r="A10" s="96" t="str">
        <f>VLOOKUP(E10,'LISTADO ATM'!$A$2:$C$900,3,0)</f>
        <v>NORTE</v>
      </c>
      <c r="B10" s="113">
        <v>335807795</v>
      </c>
      <c r="C10" s="97">
        <v>44256.7187037037</v>
      </c>
      <c r="D10" s="96" t="s">
        <v>2190</v>
      </c>
      <c r="E10" s="106">
        <v>496</v>
      </c>
      <c r="F10" s="96" t="str">
        <f>VLOOKUP(E10,VIP!$A$2:$O11647,2,0)</f>
        <v>DRBR496</v>
      </c>
      <c r="G10" s="96" t="str">
        <f>VLOOKUP(E10,'LISTADO ATM'!$A$2:$B$899,2,0)</f>
        <v xml:space="preserve">ATM Multicentro La Sirena Bonao </v>
      </c>
      <c r="H10" s="96" t="str">
        <f>VLOOKUP(E10,VIP!$A$2:$O16568,7,FALSE)</f>
        <v>Si</v>
      </c>
      <c r="I10" s="96" t="str">
        <f>VLOOKUP(E10,VIP!$A$2:$O8533,8,FALSE)</f>
        <v>Si</v>
      </c>
      <c r="J10" s="96" t="str">
        <f>VLOOKUP(E10,VIP!$A$2:$O8483,8,FALSE)</f>
        <v>Si</v>
      </c>
      <c r="K10" s="96" t="str">
        <f>VLOOKUP(E10,VIP!$A$2:$O12057,6,0)</f>
        <v>NO</v>
      </c>
      <c r="L10" s="98" t="s">
        <v>2228</v>
      </c>
      <c r="M10" s="99" t="s">
        <v>2469</v>
      </c>
      <c r="N10" s="100" t="s">
        <v>2476</v>
      </c>
      <c r="O10" s="96" t="s">
        <v>2497</v>
      </c>
      <c r="P10" s="101"/>
      <c r="Q10" s="99" t="s">
        <v>2228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335808918</v>
      </c>
      <c r="C11" s="97">
        <v>44257.574618055558</v>
      </c>
      <c r="D11" s="96" t="s">
        <v>2189</v>
      </c>
      <c r="E11" s="106">
        <v>240</v>
      </c>
      <c r="F11" s="96" t="str">
        <f>VLOOKUP(E11,VIP!$A$2:$O11521,2,0)</f>
        <v>DRBR24D</v>
      </c>
      <c r="G11" s="96" t="str">
        <f>VLOOKUP(E11,'LISTADO ATM'!$A$2:$B$899,2,0)</f>
        <v xml:space="preserve">ATM Oficina Carrefour I </v>
      </c>
      <c r="H11" s="96" t="str">
        <f>VLOOKUP(E11,VIP!$A$2:$O16442,7,FALSE)</f>
        <v>Si</v>
      </c>
      <c r="I11" s="96" t="str">
        <f>VLOOKUP(E11,VIP!$A$2:$O8407,8,FALSE)</f>
        <v>Si</v>
      </c>
      <c r="J11" s="96" t="str">
        <f>VLOOKUP(E11,VIP!$A$2:$O8357,8,FALSE)</f>
        <v>Si</v>
      </c>
      <c r="K11" s="96" t="str">
        <f>VLOOKUP(E11,VIP!$A$2:$O11931,6,0)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ATM'!$A$2:$C$900,3,0)</f>
        <v>DISTRITO NACIONAL</v>
      </c>
      <c r="B12" s="113">
        <v>335808923</v>
      </c>
      <c r="C12" s="97">
        <v>44257.577361111114</v>
      </c>
      <c r="D12" s="96" t="s">
        <v>2189</v>
      </c>
      <c r="E12" s="106">
        <v>264</v>
      </c>
      <c r="F12" s="96" t="str">
        <f>VLOOKUP(E12,VIP!$A$2:$O11524,2,0)</f>
        <v>DRBR264</v>
      </c>
      <c r="G12" s="96" t="str">
        <f>VLOOKUP(E12,'LISTADO ATM'!$A$2:$B$899,2,0)</f>
        <v xml:space="preserve">ATM S/M Nacional Independencia </v>
      </c>
      <c r="H12" s="96" t="str">
        <f>VLOOKUP(E12,VIP!$A$2:$O16445,7,FALSE)</f>
        <v>Si</v>
      </c>
      <c r="I12" s="96" t="str">
        <f>VLOOKUP(E12,VIP!$A$2:$O8410,8,FALSE)</f>
        <v>Si</v>
      </c>
      <c r="J12" s="96" t="str">
        <f>VLOOKUP(E12,VIP!$A$2:$O8360,8,FALSE)</f>
        <v>Si</v>
      </c>
      <c r="K12" s="96" t="str">
        <f>VLOOKUP(E12,VIP!$A$2:$O11934,6,0)</f>
        <v>SI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8" x14ac:dyDescent="0.25">
      <c r="A13" s="96" t="str">
        <f>VLOOKUP(E13,'LISTADO ATM'!$A$2:$C$900,3,0)</f>
        <v>DISTRITO NACIONAL</v>
      </c>
      <c r="B13" s="113">
        <v>335809043</v>
      </c>
      <c r="C13" s="97">
        <v>44257.613749999997</v>
      </c>
      <c r="D13" s="96" t="s">
        <v>2189</v>
      </c>
      <c r="E13" s="106">
        <v>149</v>
      </c>
      <c r="F13" s="96" t="str">
        <f>VLOOKUP(E13,VIP!$A$2:$O11532,2,0)</f>
        <v>DRBR149</v>
      </c>
      <c r="G13" s="96" t="str">
        <f>VLOOKUP(E13,'LISTADO ATM'!$A$2:$B$899,2,0)</f>
        <v>ATM Estación Metro Concepción</v>
      </c>
      <c r="H13" s="96" t="str">
        <f>VLOOKUP(E13,VIP!$A$2:$O16453,7,FALSE)</f>
        <v>N/A</v>
      </c>
      <c r="I13" s="96" t="str">
        <f>VLOOKUP(E13,VIP!$A$2:$O8418,8,FALSE)</f>
        <v>N/A</v>
      </c>
      <c r="J13" s="96" t="str">
        <f>VLOOKUP(E13,VIP!$A$2:$O8368,8,FALSE)</f>
        <v>N/A</v>
      </c>
      <c r="K13" s="96" t="str">
        <f>VLOOKUP(E13,VIP!$A$2:$O11942,6,0)</f>
        <v>N/A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335809058</v>
      </c>
      <c r="C14" s="97">
        <v>44257.616550925923</v>
      </c>
      <c r="D14" s="96" t="s">
        <v>2189</v>
      </c>
      <c r="E14" s="106">
        <v>35</v>
      </c>
      <c r="F14" s="96" t="str">
        <f>VLOOKUP(E14,VIP!$A$2:$O11533,2,0)</f>
        <v>DRBR035</v>
      </c>
      <c r="G14" s="96" t="str">
        <f>VLOOKUP(E14,'LISTADO ATM'!$A$2:$B$899,2,0)</f>
        <v xml:space="preserve">ATM Dirección General de Aduanas I </v>
      </c>
      <c r="H14" s="96" t="str">
        <f>VLOOKUP(E14,VIP!$A$2:$O16454,7,FALSE)</f>
        <v>Si</v>
      </c>
      <c r="I14" s="96" t="str">
        <f>VLOOKUP(E14,VIP!$A$2:$O8419,8,FALSE)</f>
        <v>Si</v>
      </c>
      <c r="J14" s="96" t="str">
        <f>VLOOKUP(E14,VIP!$A$2:$O8369,8,FALSE)</f>
        <v>Si</v>
      </c>
      <c r="K14" s="96" t="str">
        <f>VLOOKUP(E14,VIP!$A$2:$O11943,6,0)</f>
        <v>NO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8" x14ac:dyDescent="0.25">
      <c r="A15" s="96" t="str">
        <f>VLOOKUP(E15,'LISTADO ATM'!$A$2:$C$900,3,0)</f>
        <v>DISTRITO NACIONAL</v>
      </c>
      <c r="B15" s="113">
        <v>335809097</v>
      </c>
      <c r="C15" s="97">
        <v>44257.622893518521</v>
      </c>
      <c r="D15" s="96" t="s">
        <v>2189</v>
      </c>
      <c r="E15" s="106">
        <v>600</v>
      </c>
      <c r="F15" s="96" t="str">
        <f>VLOOKUP(E15,VIP!$A$2:$O11537,2,0)</f>
        <v>DRBR600</v>
      </c>
      <c r="G15" s="96" t="str">
        <f>VLOOKUP(E15,'LISTADO ATM'!$A$2:$B$899,2,0)</f>
        <v>ATM S/M Bravo Hipica</v>
      </c>
      <c r="H15" s="96" t="str">
        <f>VLOOKUP(E15,VIP!$A$2:$O16458,7,FALSE)</f>
        <v>N/A</v>
      </c>
      <c r="I15" s="96" t="str">
        <f>VLOOKUP(E15,VIP!$A$2:$O8423,8,FALSE)</f>
        <v>N/A</v>
      </c>
      <c r="J15" s="96" t="str">
        <f>VLOOKUP(E15,VIP!$A$2:$O8373,8,FALSE)</f>
        <v>N/A</v>
      </c>
      <c r="K15" s="96" t="str">
        <f>VLOOKUP(E15,VIP!$A$2:$O11947,6,0)</f>
        <v>N/A</v>
      </c>
      <c r="L15" s="98" t="s">
        <v>2496</v>
      </c>
      <c r="M15" s="99" t="s">
        <v>2469</v>
      </c>
      <c r="N15" s="100" t="s">
        <v>2476</v>
      </c>
      <c r="O15" s="96" t="s">
        <v>2478</v>
      </c>
      <c r="P15" s="101"/>
      <c r="Q15" s="99" t="s">
        <v>2496</v>
      </c>
    </row>
    <row r="16" spans="1:17" s="102" customFormat="1" ht="18" x14ac:dyDescent="0.25">
      <c r="A16" s="96" t="str">
        <f>VLOOKUP(E16,'LISTADO ATM'!$A$2:$C$900,3,0)</f>
        <v>DISTRITO NACIONAL</v>
      </c>
      <c r="B16" s="113">
        <v>335809144</v>
      </c>
      <c r="C16" s="97">
        <v>44257.6403125</v>
      </c>
      <c r="D16" s="96" t="s">
        <v>2189</v>
      </c>
      <c r="E16" s="106">
        <v>527</v>
      </c>
      <c r="F16" s="96" t="str">
        <f>VLOOKUP(E16,VIP!$A$2:$O11546,2,0)</f>
        <v>DRBR527</v>
      </c>
      <c r="G16" s="96" t="str">
        <f>VLOOKUP(E16,'LISTADO ATM'!$A$2:$B$899,2,0)</f>
        <v>ATM Oficina Zona Oriental II</v>
      </c>
      <c r="H16" s="96" t="str">
        <f>VLOOKUP(E16,VIP!$A$2:$O16467,7,FALSE)</f>
        <v>Si</v>
      </c>
      <c r="I16" s="96" t="str">
        <f>VLOOKUP(E16,VIP!$A$2:$O8432,8,FALSE)</f>
        <v>Si</v>
      </c>
      <c r="J16" s="96" t="str">
        <f>VLOOKUP(E16,VIP!$A$2:$O8382,8,FALSE)</f>
        <v>Si</v>
      </c>
      <c r="K16" s="96" t="str">
        <f>VLOOKUP(E16,VIP!$A$2:$O11956,6,0)</f>
        <v>SI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s="102" customFormat="1" ht="18" x14ac:dyDescent="0.25">
      <c r="A17" s="96" t="str">
        <f>VLOOKUP(E17,'LISTADO ATM'!$A$2:$C$900,3,0)</f>
        <v>ESTE</v>
      </c>
      <c r="B17" s="113">
        <v>335809183</v>
      </c>
      <c r="C17" s="97">
        <v>44257.650104166663</v>
      </c>
      <c r="D17" s="96" t="s">
        <v>2189</v>
      </c>
      <c r="E17" s="106">
        <v>399</v>
      </c>
      <c r="F17" s="96" t="str">
        <f>VLOOKUP(E17,VIP!$A$2:$O11551,2,0)</f>
        <v>DRBR399</v>
      </c>
      <c r="G17" s="96" t="str">
        <f>VLOOKUP(E17,'LISTADO ATM'!$A$2:$B$899,2,0)</f>
        <v xml:space="preserve">ATM Oficina La Romana II </v>
      </c>
      <c r="H17" s="96" t="str">
        <f>VLOOKUP(E17,VIP!$A$2:$O16472,7,FALSE)</f>
        <v>Si</v>
      </c>
      <c r="I17" s="96" t="str">
        <f>VLOOKUP(E17,VIP!$A$2:$O8437,8,FALSE)</f>
        <v>Si</v>
      </c>
      <c r="J17" s="96" t="str">
        <f>VLOOKUP(E17,VIP!$A$2:$O8387,8,FALSE)</f>
        <v>Si</v>
      </c>
      <c r="K17" s="96" t="str">
        <f>VLOOKUP(E17,VIP!$A$2:$O11961,6,0)</f>
        <v>NO</v>
      </c>
      <c r="L17" s="98" t="s">
        <v>2505</v>
      </c>
      <c r="M17" s="99" t="s">
        <v>2469</v>
      </c>
      <c r="N17" s="100" t="s">
        <v>2476</v>
      </c>
      <c r="O17" s="96" t="s">
        <v>2478</v>
      </c>
      <c r="P17" s="101"/>
      <c r="Q17" s="99" t="s">
        <v>2505</v>
      </c>
    </row>
    <row r="18" spans="1:17" s="102" customFormat="1" ht="18" x14ac:dyDescent="0.25">
      <c r="A18" s="96" t="str">
        <f>VLOOKUP(E18,'LISTADO ATM'!$A$2:$C$900,3,0)</f>
        <v>SUR</v>
      </c>
      <c r="B18" s="113">
        <v>335809198</v>
      </c>
      <c r="C18" s="97">
        <v>44257.653368055559</v>
      </c>
      <c r="D18" s="96" t="s">
        <v>2472</v>
      </c>
      <c r="E18" s="106">
        <v>84</v>
      </c>
      <c r="F18" s="96" t="str">
        <f>VLOOKUP(E18,VIP!$A$2:$O11553,2,0)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VLOOKUP(E18,VIP!$A$2:$O16474,7,FALSE)</f>
        <v>Si</v>
      </c>
      <c r="I18" s="96" t="str">
        <f>VLOOKUP(E18,VIP!$A$2:$O8439,8,FALSE)</f>
        <v>Si</v>
      </c>
      <c r="J18" s="96" t="str">
        <f>VLOOKUP(E18,VIP!$A$2:$O8389,8,FALSE)</f>
        <v>Si</v>
      </c>
      <c r="K18" s="96" t="str">
        <f>VLOOKUP(E18,VIP!$A$2:$O11963,6,0)</f>
        <v>SI</v>
      </c>
      <c r="L18" s="98" t="s">
        <v>2430</v>
      </c>
      <c r="M18" s="99" t="s">
        <v>2469</v>
      </c>
      <c r="N18" s="100" t="s">
        <v>2476</v>
      </c>
      <c r="O18" s="96" t="s">
        <v>2477</v>
      </c>
      <c r="P18" s="101"/>
      <c r="Q18" s="99" t="s">
        <v>2430</v>
      </c>
    </row>
    <row r="19" spans="1:17" s="102" customFormat="1" ht="18" x14ac:dyDescent="0.25">
      <c r="A19" s="96" t="str">
        <f>VLOOKUP(E19,'LISTADO ATM'!$A$2:$C$900,3,0)</f>
        <v>DISTRITO NACIONAL</v>
      </c>
      <c r="B19" s="113">
        <v>335809301</v>
      </c>
      <c r="C19" s="97">
        <v>44257.689895833333</v>
      </c>
      <c r="D19" s="96" t="s">
        <v>2189</v>
      </c>
      <c r="E19" s="106">
        <v>743</v>
      </c>
      <c r="F19" s="96" t="str">
        <f>VLOOKUP(E19,VIP!$A$2:$O11572,2,0)</f>
        <v>DRBR287</v>
      </c>
      <c r="G19" s="96" t="str">
        <f>VLOOKUP(E19,'LISTADO ATM'!$A$2:$B$899,2,0)</f>
        <v xml:space="preserve">ATM Oficina Los Frailes </v>
      </c>
      <c r="H19" s="96" t="str">
        <f>VLOOKUP(E19,VIP!$A$2:$O16493,7,FALSE)</f>
        <v>Si</v>
      </c>
      <c r="I19" s="96" t="str">
        <f>VLOOKUP(E19,VIP!$A$2:$O8458,8,FALSE)</f>
        <v>Si</v>
      </c>
      <c r="J19" s="96" t="str">
        <f>VLOOKUP(E19,VIP!$A$2:$O8408,8,FALSE)</f>
        <v>Si</v>
      </c>
      <c r="K19" s="96" t="str">
        <f>VLOOKUP(E19,VIP!$A$2:$O11982,6,0)</f>
        <v>SI</v>
      </c>
      <c r="L19" s="98" t="s">
        <v>2228</v>
      </c>
      <c r="M19" s="99" t="s">
        <v>2469</v>
      </c>
      <c r="N19" s="100" t="s">
        <v>2476</v>
      </c>
      <c r="O19" s="96" t="s">
        <v>2478</v>
      </c>
      <c r="P19" s="101"/>
      <c r="Q19" s="99" t="s">
        <v>2228</v>
      </c>
    </row>
    <row r="20" spans="1:17" s="102" customFormat="1" ht="18" x14ac:dyDescent="0.25">
      <c r="A20" s="96" t="str">
        <f>VLOOKUP(E20,'LISTADO ATM'!$A$2:$C$900,3,0)</f>
        <v>SUR</v>
      </c>
      <c r="B20" s="113">
        <v>335809452</v>
      </c>
      <c r="C20" s="97">
        <v>44257.8596875</v>
      </c>
      <c r="D20" s="96" t="s">
        <v>2472</v>
      </c>
      <c r="E20" s="106">
        <v>249</v>
      </c>
      <c r="F20" s="96" t="str">
        <f>VLOOKUP(E20,VIP!$A$2:$O11555,2,0)</f>
        <v>DRBR249</v>
      </c>
      <c r="G20" s="96" t="str">
        <f>VLOOKUP(E20,'LISTADO ATM'!$A$2:$B$899,2,0)</f>
        <v xml:space="preserve">ATM Banco Agrícola Neiba </v>
      </c>
      <c r="H20" s="96" t="str">
        <f>VLOOKUP(E20,VIP!$A$2:$O16476,7,FALSE)</f>
        <v>Si</v>
      </c>
      <c r="I20" s="96" t="str">
        <f>VLOOKUP(E20,VIP!$A$2:$O8441,8,FALSE)</f>
        <v>Si</v>
      </c>
      <c r="J20" s="96" t="str">
        <f>VLOOKUP(E20,VIP!$A$2:$O8391,8,FALSE)</f>
        <v>Si</v>
      </c>
      <c r="K20" s="96" t="str">
        <f>VLOOKUP(E20,VIP!$A$2:$O11965,6,0)</f>
        <v>NO</v>
      </c>
      <c r="L20" s="98" t="s">
        <v>2430</v>
      </c>
      <c r="M20" s="99" t="s">
        <v>2469</v>
      </c>
      <c r="N20" s="100" t="s">
        <v>2476</v>
      </c>
      <c r="O20" s="96" t="s">
        <v>2477</v>
      </c>
      <c r="P20" s="101"/>
      <c r="Q20" s="99" t="s">
        <v>2430</v>
      </c>
    </row>
    <row r="21" spans="1:17" s="102" customFormat="1" ht="18" x14ac:dyDescent="0.25">
      <c r="A21" s="96" t="str">
        <f>VLOOKUP(E21,'LISTADO ATM'!$A$2:$C$900,3,0)</f>
        <v>DISTRITO NACIONAL</v>
      </c>
      <c r="B21" s="113" t="s">
        <v>2507</v>
      </c>
      <c r="C21" s="97">
        <v>44258.399560185186</v>
      </c>
      <c r="D21" s="96" t="s">
        <v>2189</v>
      </c>
      <c r="E21" s="106">
        <v>979</v>
      </c>
      <c r="F21" s="96" t="str">
        <f>VLOOKUP(E21,VIP!$A$2:$O11566,2,0)</f>
        <v>DRBR979</v>
      </c>
      <c r="G21" s="96" t="str">
        <f>VLOOKUP(E21,'LISTADO ATM'!$A$2:$B$899,2,0)</f>
        <v xml:space="preserve">ATM Oficina Luperón I </v>
      </c>
      <c r="H21" s="96" t="str">
        <f>VLOOKUP(E21,VIP!$A$2:$O16487,7,FALSE)</f>
        <v>Si</v>
      </c>
      <c r="I21" s="96" t="str">
        <f>VLOOKUP(E21,VIP!$A$2:$O8452,8,FALSE)</f>
        <v>Si</v>
      </c>
      <c r="J21" s="96" t="str">
        <f>VLOOKUP(E21,VIP!$A$2:$O8402,8,FALSE)</f>
        <v>Si</v>
      </c>
      <c r="K21" s="96" t="str">
        <f>VLOOKUP(E21,VIP!$A$2:$O11976,6,0)</f>
        <v>NO</v>
      </c>
      <c r="L21" s="98" t="s">
        <v>2254</v>
      </c>
      <c r="M21" s="99" t="s">
        <v>2469</v>
      </c>
      <c r="N21" s="100" t="s">
        <v>2476</v>
      </c>
      <c r="O21" s="96" t="s">
        <v>2478</v>
      </c>
      <c r="P21" s="101"/>
      <c r="Q21" s="99" t="s">
        <v>2254</v>
      </c>
    </row>
    <row r="22" spans="1:17" s="102" customFormat="1" ht="18" x14ac:dyDescent="0.25">
      <c r="A22" s="96" t="str">
        <f>VLOOKUP(E22,'LISTADO ATM'!$A$2:$C$900,3,0)</f>
        <v>DISTRITO NACIONAL</v>
      </c>
      <c r="B22" s="113" t="s">
        <v>2516</v>
      </c>
      <c r="C22" s="97">
        <v>44258.489560185182</v>
      </c>
      <c r="D22" s="96" t="s">
        <v>2472</v>
      </c>
      <c r="E22" s="106">
        <v>697</v>
      </c>
      <c r="F22" s="96" t="str">
        <f>VLOOKUP(E22,VIP!$A$2:$O11596,2,0)</f>
        <v>DRBR697</v>
      </c>
      <c r="G22" s="96" t="str">
        <f>VLOOKUP(E22,'LISTADO ATM'!$A$2:$B$899,2,0)</f>
        <v>ATM Hipermercado Olé Ciudad Juan Bosch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99" t="s">
        <v>2469</v>
      </c>
      <c r="N22" s="99" t="s">
        <v>2476</v>
      </c>
      <c r="O22" s="96" t="s">
        <v>2477</v>
      </c>
      <c r="P22" s="101"/>
      <c r="Q22" s="99" t="s">
        <v>2430</v>
      </c>
    </row>
    <row r="23" spans="1:17" s="102" customFormat="1" ht="18" x14ac:dyDescent="0.25">
      <c r="A23" s="96" t="str">
        <f>VLOOKUP(E23,'LISTADO ATM'!$A$2:$C$900,3,0)</f>
        <v>SUR</v>
      </c>
      <c r="B23" s="113" t="s">
        <v>2515</v>
      </c>
      <c r="C23" s="97">
        <v>44258.512731481482</v>
      </c>
      <c r="D23" s="96" t="s">
        <v>2472</v>
      </c>
      <c r="E23" s="106">
        <v>252</v>
      </c>
      <c r="F23" s="96" t="str">
        <f>VLOOKUP(E23,VIP!$A$2:$O11593,2,0)</f>
        <v>DRBR252</v>
      </c>
      <c r="G23" s="96" t="str">
        <f>VLOOKUP(E23,'LISTADO ATM'!$A$2:$B$899,2,0)</f>
        <v xml:space="preserve">ATM Banco Agrícola (Barahona) </v>
      </c>
      <c r="H23" s="96" t="str">
        <f>VLOOKUP(E23,VIP!$A$2:$O16514,7,FALSE)</f>
        <v>Si</v>
      </c>
      <c r="I23" s="96" t="str">
        <f>VLOOKUP(E23,VIP!$A$2:$O8479,8,FALSE)</f>
        <v>Si</v>
      </c>
      <c r="J23" s="96" t="str">
        <f>VLOOKUP(E23,VIP!$A$2:$O8429,8,FALSE)</f>
        <v>Si</v>
      </c>
      <c r="K23" s="96" t="str">
        <f>VLOOKUP(E23,VIP!$A$2:$O12003,6,0)</f>
        <v>NO</v>
      </c>
      <c r="L23" s="98" t="s">
        <v>2430</v>
      </c>
      <c r="M23" s="99" t="s">
        <v>2469</v>
      </c>
      <c r="N23" s="99" t="s">
        <v>2476</v>
      </c>
      <c r="O23" s="96" t="s">
        <v>2477</v>
      </c>
      <c r="P23" s="101"/>
      <c r="Q23" s="99" t="s">
        <v>2430</v>
      </c>
    </row>
    <row r="24" spans="1:17" s="102" customFormat="1" ht="18" x14ac:dyDescent="0.25">
      <c r="A24" s="96" t="str">
        <f>VLOOKUP(E24,'LISTADO ATM'!$A$2:$C$900,3,0)</f>
        <v>ESTE</v>
      </c>
      <c r="B24" s="113" t="s">
        <v>2514</v>
      </c>
      <c r="C24" s="97">
        <v>44258.520462962966</v>
      </c>
      <c r="D24" s="96" t="s">
        <v>2189</v>
      </c>
      <c r="E24" s="106">
        <v>111</v>
      </c>
      <c r="F24" s="96" t="str">
        <f>VLOOKUP(E24,VIP!$A$2:$O11590,2,0)</f>
        <v>DRBR111</v>
      </c>
      <c r="G24" s="96" t="str">
        <f>VLOOKUP(E24,'LISTADO ATM'!$A$2:$B$899,2,0)</f>
        <v xml:space="preserve">ATM Oficina San Pedro </v>
      </c>
      <c r="H24" s="96" t="str">
        <f>VLOOKUP(E24,VIP!$A$2:$O16511,7,FALSE)</f>
        <v>Si</v>
      </c>
      <c r="I24" s="96" t="str">
        <f>VLOOKUP(E24,VIP!$A$2:$O8476,8,FALSE)</f>
        <v>Si</v>
      </c>
      <c r="J24" s="96" t="str">
        <f>VLOOKUP(E24,VIP!$A$2:$O8426,8,FALSE)</f>
        <v>Si</v>
      </c>
      <c r="K24" s="96" t="str">
        <f>VLOOKUP(E24,VIP!$A$2:$O12000,6,0)</f>
        <v>SI</v>
      </c>
      <c r="L24" s="98" t="s">
        <v>2228</v>
      </c>
      <c r="M24" s="99" t="s">
        <v>2469</v>
      </c>
      <c r="N24" s="99" t="s">
        <v>2517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13" t="s">
        <v>2513</v>
      </c>
      <c r="C25" s="97">
        <v>44258.522743055553</v>
      </c>
      <c r="D25" s="96" t="s">
        <v>2189</v>
      </c>
      <c r="E25" s="106">
        <v>115</v>
      </c>
      <c r="F25" s="96" t="str">
        <f>VLOOKUP(E25,VIP!$A$2:$O11589,2,0)</f>
        <v>DRBR115</v>
      </c>
      <c r="G25" s="96" t="str">
        <f>VLOOKUP(E25,'LISTADO ATM'!$A$2:$B$899,2,0)</f>
        <v xml:space="preserve">ATM Oficina Megacentro I </v>
      </c>
      <c r="H25" s="96" t="str">
        <f>VLOOKUP(E25,VIP!$A$2:$O16510,7,FALSE)</f>
        <v>Si</v>
      </c>
      <c r="I25" s="96" t="str">
        <f>VLOOKUP(E25,VIP!$A$2:$O8475,8,FALSE)</f>
        <v>Si</v>
      </c>
      <c r="J25" s="96" t="str">
        <f>VLOOKUP(E25,VIP!$A$2:$O8425,8,FALSE)</f>
        <v>Si</v>
      </c>
      <c r="K25" s="96" t="str">
        <f>VLOOKUP(E25,VIP!$A$2:$O11999,6,0)</f>
        <v>SI</v>
      </c>
      <c r="L25" s="98" t="s">
        <v>2228</v>
      </c>
      <c r="M25" s="99" t="s">
        <v>2469</v>
      </c>
      <c r="N25" s="99" t="s">
        <v>2517</v>
      </c>
      <c r="O25" s="96" t="s">
        <v>2478</v>
      </c>
      <c r="P25" s="101"/>
      <c r="Q25" s="99" t="s">
        <v>2228</v>
      </c>
    </row>
    <row r="26" spans="1:17" s="102" customFormat="1" ht="18" x14ac:dyDescent="0.25">
      <c r="A26" s="96" t="str">
        <f>VLOOKUP(E26,'LISTADO ATM'!$A$2:$C$900,3,0)</f>
        <v>ESTE</v>
      </c>
      <c r="B26" s="113" t="s">
        <v>2512</v>
      </c>
      <c r="C26" s="97">
        <v>44258.528229166666</v>
      </c>
      <c r="D26" s="96" t="s">
        <v>2472</v>
      </c>
      <c r="E26" s="106">
        <v>353</v>
      </c>
      <c r="F26" s="96" t="str">
        <f>VLOOKUP(E26,VIP!$A$2:$O11587,2,0)</f>
        <v>DRBR353</v>
      </c>
      <c r="G26" s="96" t="str">
        <f>VLOOKUP(E26,'LISTADO ATM'!$A$2:$B$899,2,0)</f>
        <v xml:space="preserve">ATM Estación Boulevard Juan Dolio </v>
      </c>
      <c r="H26" s="96" t="str">
        <f>VLOOKUP(E26,VIP!$A$2:$O16508,7,FALSE)</f>
        <v>Si</v>
      </c>
      <c r="I26" s="96" t="str">
        <f>VLOOKUP(E26,VIP!$A$2:$O8473,8,FALSE)</f>
        <v>Si</v>
      </c>
      <c r="J26" s="96" t="str">
        <f>VLOOKUP(E26,VIP!$A$2:$O8423,8,FALSE)</f>
        <v>Si</v>
      </c>
      <c r="K26" s="96" t="str">
        <f>VLOOKUP(E26,VIP!$A$2:$O11997,6,0)</f>
        <v>NO</v>
      </c>
      <c r="L26" s="98" t="s">
        <v>2430</v>
      </c>
      <c r="M26" s="99" t="s">
        <v>2469</v>
      </c>
      <c r="N26" s="99" t="s">
        <v>2476</v>
      </c>
      <c r="O26" s="96" t="s">
        <v>2477</v>
      </c>
      <c r="P26" s="101"/>
      <c r="Q26" s="99" t="s">
        <v>2430</v>
      </c>
    </row>
    <row r="27" spans="1:17" s="102" customFormat="1" ht="18" x14ac:dyDescent="0.25">
      <c r="A27" s="96" t="str">
        <f>VLOOKUP(E27,'LISTADO ATM'!$A$2:$C$900,3,0)</f>
        <v>ESTE</v>
      </c>
      <c r="B27" s="113" t="s">
        <v>2511</v>
      </c>
      <c r="C27" s="97">
        <v>44258.572604166664</v>
      </c>
      <c r="D27" s="96" t="s">
        <v>2189</v>
      </c>
      <c r="E27" s="106">
        <v>268</v>
      </c>
      <c r="F27" s="96" t="str">
        <f>VLOOKUP(E27,VIP!$A$2:$O11582,2,0)</f>
        <v>DRBR268</v>
      </c>
      <c r="G27" s="96" t="str">
        <f>VLOOKUP(E27,'LISTADO ATM'!$A$2:$B$899,2,0)</f>
        <v xml:space="preserve">ATM Autobanco La Altagracia (Higuey) </v>
      </c>
      <c r="H27" s="96" t="str">
        <f>VLOOKUP(E27,VIP!$A$2:$O16503,7,FALSE)</f>
        <v>Si</v>
      </c>
      <c r="I27" s="96" t="str">
        <f>VLOOKUP(E27,VIP!$A$2:$O8468,8,FALSE)</f>
        <v>Si</v>
      </c>
      <c r="J27" s="96" t="str">
        <f>VLOOKUP(E27,VIP!$A$2:$O8418,8,FALSE)</f>
        <v>Si</v>
      </c>
      <c r="K27" s="96" t="str">
        <f>VLOOKUP(E27,VIP!$A$2:$O11992,6,0)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1"/>
      <c r="Q27" s="99" t="s">
        <v>2228</v>
      </c>
    </row>
    <row r="28" spans="1:17" s="102" customFormat="1" ht="18" x14ac:dyDescent="0.25">
      <c r="A28" s="96" t="str">
        <f>VLOOKUP(E28,'LISTADO ATM'!$A$2:$C$900,3,0)</f>
        <v>DISTRITO NACIONAL</v>
      </c>
      <c r="B28" s="113" t="s">
        <v>2510</v>
      </c>
      <c r="C28" s="97">
        <v>44258.586481481485</v>
      </c>
      <c r="D28" s="96" t="s">
        <v>2189</v>
      </c>
      <c r="E28" s="106">
        <v>415</v>
      </c>
      <c r="F28" s="96" t="str">
        <f>VLOOKUP(E28,VIP!$A$2:$O11581,2,0)</f>
        <v>DRBR415</v>
      </c>
      <c r="G28" s="96" t="str">
        <f>VLOOKUP(E28,'LISTADO ATM'!$A$2:$B$899,2,0)</f>
        <v xml:space="preserve">ATM Autobanco San Martín I </v>
      </c>
      <c r="H28" s="96" t="str">
        <f>VLOOKUP(E28,VIP!$A$2:$O16502,7,FALSE)</f>
        <v>Si</v>
      </c>
      <c r="I28" s="96" t="str">
        <f>VLOOKUP(E28,VIP!$A$2:$O8467,8,FALSE)</f>
        <v>Si</v>
      </c>
      <c r="J28" s="96" t="str">
        <f>VLOOKUP(E28,VIP!$A$2:$O8417,8,FALSE)</f>
        <v>Si</v>
      </c>
      <c r="K28" s="96" t="str">
        <f>VLOOKUP(E28,VIP!$A$2:$O11991,6,0)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1"/>
      <c r="Q28" s="99" t="s">
        <v>2228</v>
      </c>
    </row>
    <row r="29" spans="1:17" s="102" customFormat="1" ht="18" x14ac:dyDescent="0.25">
      <c r="A29" s="96" t="str">
        <f>VLOOKUP(E29,'LISTADO ATM'!$A$2:$C$900,3,0)</f>
        <v>DISTRITO NACIONAL</v>
      </c>
      <c r="B29" s="113" t="s">
        <v>2509</v>
      </c>
      <c r="C29" s="97">
        <v>44258.599189814813</v>
      </c>
      <c r="D29" s="96" t="s">
        <v>2189</v>
      </c>
      <c r="E29" s="106">
        <v>929</v>
      </c>
      <c r="F29" s="96" t="str">
        <f>VLOOKUP(E29,VIP!$A$2:$O11580,2,0)</f>
        <v>DRBR929</v>
      </c>
      <c r="G29" s="96" t="str">
        <f>VLOOKUP(E29,'LISTADO ATM'!$A$2:$B$899,2,0)</f>
        <v>ATM Autoservicio Nacional El Conde</v>
      </c>
      <c r="H29" s="96" t="str">
        <f>VLOOKUP(E29,VIP!$A$2:$O16501,7,FALSE)</f>
        <v>Si</v>
      </c>
      <c r="I29" s="96" t="str">
        <f>VLOOKUP(E29,VIP!$A$2:$O8466,8,FALSE)</f>
        <v>Si</v>
      </c>
      <c r="J29" s="96" t="str">
        <f>VLOOKUP(E29,VIP!$A$2:$O8416,8,FALSE)</f>
        <v>Si</v>
      </c>
      <c r="K29" s="96" t="str">
        <f>VLOOKUP(E29,VIP!$A$2:$O11990,6,0)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1"/>
      <c r="Q29" s="99" t="s">
        <v>2228</v>
      </c>
    </row>
    <row r="30" spans="1:17" s="102" customFormat="1" ht="18" x14ac:dyDescent="0.25">
      <c r="A30" s="96" t="str">
        <f>VLOOKUP(E30,'LISTADO ATM'!$A$2:$C$900,3,0)</f>
        <v>DISTRITO NACIONAL</v>
      </c>
      <c r="B30" s="113" t="s">
        <v>2508</v>
      </c>
      <c r="C30" s="97">
        <v>44258.599618055552</v>
      </c>
      <c r="D30" s="96" t="s">
        <v>2472</v>
      </c>
      <c r="E30" s="106">
        <v>557</v>
      </c>
      <c r="F30" s="96" t="str">
        <f>VLOOKUP(E30,VIP!$A$2:$O11579,2,0)</f>
        <v>DRBR022</v>
      </c>
      <c r="G30" s="96" t="str">
        <f>VLOOKUP(E30,'LISTADO ATM'!$A$2:$B$899,2,0)</f>
        <v xml:space="preserve">ATM Multicentro La Sirena Ave. Mella </v>
      </c>
      <c r="H30" s="96" t="str">
        <f>VLOOKUP(E30,VIP!$A$2:$O16500,7,FALSE)</f>
        <v>Si</v>
      </c>
      <c r="I30" s="96" t="str">
        <f>VLOOKUP(E30,VIP!$A$2:$O8465,8,FALSE)</f>
        <v>Si</v>
      </c>
      <c r="J30" s="96" t="str">
        <f>VLOOKUP(E30,VIP!$A$2:$O8415,8,FALSE)</f>
        <v>Si</v>
      </c>
      <c r="K30" s="96" t="str">
        <f>VLOOKUP(E30,VIP!$A$2:$O11989,6,0)</f>
        <v>SI</v>
      </c>
      <c r="L30" s="98" t="s">
        <v>2462</v>
      </c>
      <c r="M30" s="99" t="s">
        <v>2469</v>
      </c>
      <c r="N30" s="99" t="s">
        <v>2476</v>
      </c>
      <c r="O30" s="96" t="s">
        <v>2477</v>
      </c>
      <c r="P30" s="101"/>
      <c r="Q30" s="99" t="s">
        <v>2462</v>
      </c>
    </row>
    <row r="31" spans="1:17" s="102" customFormat="1" ht="18" x14ac:dyDescent="0.25">
      <c r="A31" s="96" t="str">
        <f>VLOOKUP(E31,'LISTADO ATM'!$A$2:$C$900,3,0)</f>
        <v>NORTE</v>
      </c>
      <c r="B31" s="113" t="s">
        <v>2521</v>
      </c>
      <c r="C31" s="97">
        <v>44258.616932870369</v>
      </c>
      <c r="D31" s="96" t="s">
        <v>2190</v>
      </c>
      <c r="E31" s="106">
        <v>290</v>
      </c>
      <c r="F31" s="96" t="str">
        <f>VLOOKUP(E31,VIP!$A$2:$O11583,2,0)</f>
        <v>DRBR290</v>
      </c>
      <c r="G31" s="96" t="str">
        <f>VLOOKUP(E31,'LISTADO ATM'!$A$2:$B$899,2,0)</f>
        <v xml:space="preserve">ATM Oficina San Francisco de Macorís </v>
      </c>
      <c r="H31" s="96" t="str">
        <f>VLOOKUP(E31,VIP!$A$2:$O16504,7,FALSE)</f>
        <v>Si</v>
      </c>
      <c r="I31" s="96" t="str">
        <f>VLOOKUP(E31,VIP!$A$2:$O8469,8,FALSE)</f>
        <v>Si</v>
      </c>
      <c r="J31" s="96" t="str">
        <f>VLOOKUP(E31,VIP!$A$2:$O8419,8,FALSE)</f>
        <v>Si</v>
      </c>
      <c r="K31" s="96" t="str">
        <f>VLOOKUP(E31,VIP!$A$2:$O11993,6,0)</f>
        <v>NO</v>
      </c>
      <c r="L31" s="98" t="s">
        <v>2228</v>
      </c>
      <c r="M31" s="99" t="s">
        <v>2469</v>
      </c>
      <c r="N31" s="99" t="s">
        <v>2476</v>
      </c>
      <c r="O31" s="96" t="s">
        <v>2523</v>
      </c>
      <c r="P31" s="101"/>
      <c r="Q31" s="99" t="s">
        <v>2228</v>
      </c>
    </row>
    <row r="32" spans="1:17" s="102" customFormat="1" ht="18" x14ac:dyDescent="0.25">
      <c r="A32" s="96" t="str">
        <f>VLOOKUP(E32,'LISTADO ATM'!$A$2:$C$900,3,0)</f>
        <v>DISTRITO NACIONAL</v>
      </c>
      <c r="B32" s="113" t="s">
        <v>2520</v>
      </c>
      <c r="C32" s="97">
        <v>44258.619456018518</v>
      </c>
      <c r="D32" s="96" t="s">
        <v>2472</v>
      </c>
      <c r="E32" s="106">
        <v>889</v>
      </c>
      <c r="F32" s="96" t="str">
        <f>VLOOKUP(E32,VIP!$A$2:$O11582,2,0)</f>
        <v>DRBR889</v>
      </c>
      <c r="G32" s="96" t="str">
        <f>VLOOKUP(E32,'LISTADO ATM'!$A$2:$B$899,2,0)</f>
        <v>ATM Oficina Plaza Lama Máximo Gómez II</v>
      </c>
      <c r="H32" s="96" t="str">
        <f>VLOOKUP(E32,VIP!$A$2:$O16503,7,FALSE)</f>
        <v>Si</v>
      </c>
      <c r="I32" s="96" t="str">
        <f>VLOOKUP(E32,VIP!$A$2:$O8468,8,FALSE)</f>
        <v>Si</v>
      </c>
      <c r="J32" s="96" t="str">
        <f>VLOOKUP(E32,VIP!$A$2:$O8418,8,FALSE)</f>
        <v>Si</v>
      </c>
      <c r="K32" s="96" t="str">
        <f>VLOOKUP(E32,VIP!$A$2:$O11992,6,0)</f>
        <v>NO</v>
      </c>
      <c r="L32" s="98" t="s">
        <v>2430</v>
      </c>
      <c r="M32" s="99" t="s">
        <v>2469</v>
      </c>
      <c r="N32" s="99" t="s">
        <v>2476</v>
      </c>
      <c r="O32" s="96" t="s">
        <v>2477</v>
      </c>
      <c r="P32" s="101"/>
      <c r="Q32" s="99" t="s">
        <v>2430</v>
      </c>
    </row>
    <row r="33" spans="1:17" s="102" customFormat="1" ht="18" x14ac:dyDescent="0.25">
      <c r="A33" s="96" t="str">
        <f>VLOOKUP(E33,'LISTADO ATM'!$A$2:$C$900,3,0)</f>
        <v>DISTRITO NACIONAL</v>
      </c>
      <c r="B33" s="113" t="s">
        <v>2519</v>
      </c>
      <c r="C33" s="97">
        <v>44258.622349537036</v>
      </c>
      <c r="D33" s="96" t="s">
        <v>2189</v>
      </c>
      <c r="E33" s="106">
        <v>790</v>
      </c>
      <c r="F33" s="96" t="str">
        <f>VLOOKUP(E33,VIP!$A$2:$O11581,2,0)</f>
        <v>DRBR16I</v>
      </c>
      <c r="G33" s="96" t="str">
        <f>VLOOKUP(E33,'LISTADO ATM'!$A$2:$B$899,2,0)</f>
        <v xml:space="preserve">ATM Oficina Bella Vista Mall I </v>
      </c>
      <c r="H33" s="96" t="str">
        <f>VLOOKUP(E33,VIP!$A$2:$O16502,7,FALSE)</f>
        <v>Si</v>
      </c>
      <c r="I33" s="96" t="str">
        <f>VLOOKUP(E33,VIP!$A$2:$O8467,8,FALSE)</f>
        <v>Si</v>
      </c>
      <c r="J33" s="96" t="str">
        <f>VLOOKUP(E33,VIP!$A$2:$O8417,8,FALSE)</f>
        <v>Si</v>
      </c>
      <c r="K33" s="96" t="str">
        <f>VLOOKUP(E33,VIP!$A$2:$O11991,6,0)</f>
        <v>SI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99" t="s">
        <v>2228</v>
      </c>
    </row>
    <row r="34" spans="1:17" s="102" customFormat="1" ht="18" x14ac:dyDescent="0.25">
      <c r="A34" s="96" t="str">
        <f>VLOOKUP(E34,'LISTADO ATM'!$A$2:$C$900,3,0)</f>
        <v>DISTRITO NACIONAL</v>
      </c>
      <c r="B34" s="113" t="s">
        <v>2518</v>
      </c>
      <c r="C34" s="97">
        <v>44258.625659722224</v>
      </c>
      <c r="D34" s="96" t="s">
        <v>2472</v>
      </c>
      <c r="E34" s="106">
        <v>938</v>
      </c>
      <c r="F34" s="96" t="str">
        <f>VLOOKUP(E34,VIP!$A$2:$O11580,2,0)</f>
        <v>DRBR938</v>
      </c>
      <c r="G34" s="96" t="str">
        <f>VLOOKUP(E34,'LISTADO ATM'!$A$2:$B$899,2,0)</f>
        <v xml:space="preserve">ATM Autobanco Oficina Filadelfia Plaza </v>
      </c>
      <c r="H34" s="96" t="str">
        <f>VLOOKUP(E34,VIP!$A$2:$O16501,7,FALSE)</f>
        <v>Si</v>
      </c>
      <c r="I34" s="96" t="str">
        <f>VLOOKUP(E34,VIP!$A$2:$O8466,8,FALSE)</f>
        <v>Si</v>
      </c>
      <c r="J34" s="96" t="str">
        <f>VLOOKUP(E34,VIP!$A$2:$O8416,8,FALSE)</f>
        <v>Si</v>
      </c>
      <c r="K34" s="96" t="str">
        <f>VLOOKUP(E34,VIP!$A$2:$O11990,6,0)</f>
        <v>NO</v>
      </c>
      <c r="L34" s="98" t="s">
        <v>2462</v>
      </c>
      <c r="M34" s="99" t="s">
        <v>2469</v>
      </c>
      <c r="N34" s="99" t="s">
        <v>2476</v>
      </c>
      <c r="O34" s="96" t="s">
        <v>2477</v>
      </c>
      <c r="P34" s="101"/>
      <c r="Q34" s="99" t="s">
        <v>2462</v>
      </c>
    </row>
    <row r="35" spans="1:17" s="102" customFormat="1" ht="18" x14ac:dyDescent="0.25">
      <c r="A35" s="96" t="str">
        <f>VLOOKUP(E35,'LISTADO ATM'!$A$2:$C$900,3,0)</f>
        <v>DISTRITO NACIONAL</v>
      </c>
      <c r="B35" s="113" t="s">
        <v>2529</v>
      </c>
      <c r="C35" s="97">
        <v>44258.657280092593</v>
      </c>
      <c r="D35" s="96" t="s">
        <v>2189</v>
      </c>
      <c r="E35" s="106">
        <v>29</v>
      </c>
      <c r="F35" s="96" t="str">
        <f>VLOOKUP(E35,VIP!$A$2:$O11586,2,0)</f>
        <v>DRBR029</v>
      </c>
      <c r="G35" s="96" t="str">
        <f>VLOOKUP(E35,'LISTADO ATM'!$A$2:$B$899,2,0)</f>
        <v xml:space="preserve">ATM AFP </v>
      </c>
      <c r="H35" s="96" t="str">
        <f>VLOOKUP(E35,VIP!$A$2:$O16507,7,FALSE)</f>
        <v>Si</v>
      </c>
      <c r="I35" s="96" t="str">
        <f>VLOOKUP(E35,VIP!$A$2:$O8472,8,FALSE)</f>
        <v>Si</v>
      </c>
      <c r="J35" s="96" t="str">
        <f>VLOOKUP(E35,VIP!$A$2:$O8422,8,FALSE)</f>
        <v>Si</v>
      </c>
      <c r="K35" s="96" t="str">
        <f>VLOOKUP(E35,VIP!$A$2:$O11996,6,0)</f>
        <v>NO</v>
      </c>
      <c r="L35" s="98" t="s">
        <v>2496</v>
      </c>
      <c r="M35" s="99" t="s">
        <v>2469</v>
      </c>
      <c r="N35" s="99" t="s">
        <v>2476</v>
      </c>
      <c r="O35" s="96" t="s">
        <v>2478</v>
      </c>
      <c r="P35" s="101"/>
      <c r="Q35" s="99" t="s">
        <v>2496</v>
      </c>
    </row>
    <row r="36" spans="1:17" s="102" customFormat="1" ht="18" x14ac:dyDescent="0.25">
      <c r="A36" s="96" t="str">
        <f>VLOOKUP(E36,'LISTADO ATM'!$A$2:$C$900,3,0)</f>
        <v>ESTE</v>
      </c>
      <c r="B36" s="113" t="s">
        <v>2528</v>
      </c>
      <c r="C36" s="97">
        <v>44258.658101851855</v>
      </c>
      <c r="D36" s="96" t="s">
        <v>2189</v>
      </c>
      <c r="E36" s="106">
        <v>495</v>
      </c>
      <c r="F36" s="96" t="e">
        <f>VLOOKUP(E36,VIP!$A$2:$O11585,2,0)</f>
        <v>#N/A</v>
      </c>
      <c r="G36" s="96" t="str">
        <f>VLOOKUP(E36,'LISTADO ATM'!$A$2:$B$899,2,0)</f>
        <v>ATM Cemento PANAM</v>
      </c>
      <c r="H36" s="96" t="e">
        <f>VLOOKUP(E36,VIP!$A$2:$O16506,7,FALSE)</f>
        <v>#N/A</v>
      </c>
      <c r="I36" s="96" t="e">
        <f>VLOOKUP(E36,VIP!$A$2:$O8471,8,FALSE)</f>
        <v>#N/A</v>
      </c>
      <c r="J36" s="96" t="e">
        <f>VLOOKUP(E36,VIP!$A$2:$O8421,8,FALSE)</f>
        <v>#N/A</v>
      </c>
      <c r="K36" s="96" t="e">
        <f>VLOOKUP(E36,VIP!$A$2:$O11995,6,0)</f>
        <v>#N/A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01"/>
      <c r="Q36" s="99" t="s">
        <v>2254</v>
      </c>
    </row>
    <row r="37" spans="1:17" ht="18" x14ac:dyDescent="0.25">
      <c r="A37" s="96" t="str">
        <f>VLOOKUP(E37,'LISTADO ATM'!$A$2:$C$900,3,0)</f>
        <v>DISTRITO NACIONAL</v>
      </c>
      <c r="B37" s="113" t="s">
        <v>2527</v>
      </c>
      <c r="C37" s="97">
        <v>44258.662291666667</v>
      </c>
      <c r="D37" s="96" t="s">
        <v>2189</v>
      </c>
      <c r="E37" s="106">
        <v>696</v>
      </c>
      <c r="F37" s="96" t="str">
        <f>VLOOKUP(E37,VIP!$A$2:$O11582,2,0)</f>
        <v>DRBR696</v>
      </c>
      <c r="G37" s="96" t="str">
        <f>VLOOKUP(E37,'LISTADO ATM'!$A$2:$B$899,2,0)</f>
        <v>ATM Olé Jacobo Majluta</v>
      </c>
      <c r="H37" s="96" t="str">
        <f>VLOOKUP(E37,VIP!$A$2:$O16503,7,FALSE)</f>
        <v>Si</v>
      </c>
      <c r="I37" s="96" t="str">
        <f>VLOOKUP(E37,VIP!$A$2:$O8468,8,FALSE)</f>
        <v>Si</v>
      </c>
      <c r="J37" s="96" t="str">
        <f>VLOOKUP(E37,VIP!$A$2:$O8418,8,FALSE)</f>
        <v>Si</v>
      </c>
      <c r="K37" s="96" t="str">
        <f>VLOOKUP(E37,VIP!$A$2:$O11992,6,0)</f>
        <v>NO</v>
      </c>
      <c r="L37" s="98" t="s">
        <v>2496</v>
      </c>
      <c r="M37" s="99" t="s">
        <v>2469</v>
      </c>
      <c r="N37" s="99" t="s">
        <v>2476</v>
      </c>
      <c r="O37" s="96" t="s">
        <v>2478</v>
      </c>
      <c r="P37" s="101"/>
      <c r="Q37" s="99" t="s">
        <v>2496</v>
      </c>
    </row>
    <row r="38" spans="1:17" ht="18" x14ac:dyDescent="0.25">
      <c r="A38" s="96" t="str">
        <f>VLOOKUP(E38,'LISTADO ATM'!$A$2:$C$900,3,0)</f>
        <v>DISTRITO NACIONAL</v>
      </c>
      <c r="B38" s="113" t="s">
        <v>2526</v>
      </c>
      <c r="C38" s="97">
        <v>44258.667175925926</v>
      </c>
      <c r="D38" s="96" t="s">
        <v>2472</v>
      </c>
      <c r="E38" s="106">
        <v>13</v>
      </c>
      <c r="F38" s="96" t="str">
        <f>VLOOKUP(E38,VIP!$A$2:$O11580,2,0)</f>
        <v>DRBR013</v>
      </c>
      <c r="G38" s="96" t="str">
        <f>VLOOKUP(E38,'LISTADO ATM'!$A$2:$B$899,2,0)</f>
        <v xml:space="preserve">ATM CDEEE </v>
      </c>
      <c r="H38" s="96" t="str">
        <f>VLOOKUP(E38,VIP!$A$2:$O16501,7,FALSE)</f>
        <v>Si</v>
      </c>
      <c r="I38" s="96" t="str">
        <f>VLOOKUP(E38,VIP!$A$2:$O8466,8,FALSE)</f>
        <v>Si</v>
      </c>
      <c r="J38" s="96" t="str">
        <f>VLOOKUP(E38,VIP!$A$2:$O8416,8,FALSE)</f>
        <v>Si</v>
      </c>
      <c r="K38" s="96" t="str">
        <f>VLOOKUP(E38,VIP!$A$2:$O11990,6,0)</f>
        <v>NO</v>
      </c>
      <c r="L38" s="98" t="s">
        <v>2462</v>
      </c>
      <c r="M38" s="99" t="s">
        <v>2469</v>
      </c>
      <c r="N38" s="99" t="s">
        <v>2476</v>
      </c>
      <c r="O38" s="96" t="s">
        <v>2477</v>
      </c>
      <c r="P38" s="101"/>
      <c r="Q38" s="99" t="s">
        <v>2462</v>
      </c>
    </row>
    <row r="39" spans="1:17" ht="18" x14ac:dyDescent="0.25">
      <c r="A39" s="96" t="str">
        <f>VLOOKUP(E39,'LISTADO ATM'!$A$2:$C$900,3,0)</f>
        <v>DISTRITO NACIONAL</v>
      </c>
      <c r="B39" s="113" t="s">
        <v>2540</v>
      </c>
      <c r="C39" s="97">
        <v>44258.669120370374</v>
      </c>
      <c r="D39" s="96" t="s">
        <v>2472</v>
      </c>
      <c r="E39" s="106">
        <v>267</v>
      </c>
      <c r="F39" s="96" t="str">
        <f>VLOOKUP(E39,VIP!$A$2:$O11592,2,0)</f>
        <v>DRBR267</v>
      </c>
      <c r="G39" s="96" t="str">
        <f>VLOOKUP(E39,'LISTADO ATM'!$A$2:$B$899,2,0)</f>
        <v xml:space="preserve">ATM Centro de Caja México </v>
      </c>
      <c r="H39" s="96" t="str">
        <f>VLOOKUP(E39,VIP!$A$2:$O16513,7,FALSE)</f>
        <v>Si</v>
      </c>
      <c r="I39" s="96" t="str">
        <f>VLOOKUP(E39,VIP!$A$2:$O8478,8,FALSE)</f>
        <v>Si</v>
      </c>
      <c r="J39" s="96" t="str">
        <f>VLOOKUP(E39,VIP!$A$2:$O8428,8,FALSE)</f>
        <v>Si</v>
      </c>
      <c r="K39" s="96" t="str">
        <f>VLOOKUP(E39,VIP!$A$2:$O12002,6,0)</f>
        <v>NO</v>
      </c>
      <c r="L39" s="98" t="s">
        <v>2462</v>
      </c>
      <c r="M39" s="99" t="s">
        <v>2469</v>
      </c>
      <c r="N39" s="99" t="s">
        <v>2476</v>
      </c>
      <c r="O39" s="96" t="s">
        <v>2477</v>
      </c>
      <c r="P39" s="101"/>
      <c r="Q39" s="99" t="s">
        <v>2462</v>
      </c>
    </row>
    <row r="40" spans="1:17" ht="18" x14ac:dyDescent="0.25">
      <c r="A40" s="96" t="str">
        <f>VLOOKUP(E40,'LISTADO ATM'!$A$2:$C$900,3,0)</f>
        <v>DISTRITO NACIONAL</v>
      </c>
      <c r="B40" s="113" t="s">
        <v>2539</v>
      </c>
      <c r="C40" s="97">
        <v>44258.712673611109</v>
      </c>
      <c r="D40" s="96" t="s">
        <v>2189</v>
      </c>
      <c r="E40" s="106">
        <v>527</v>
      </c>
      <c r="F40" s="96" t="str">
        <f>VLOOKUP(E40,VIP!$A$2:$O11591,2,0)</f>
        <v>DRBR527</v>
      </c>
      <c r="G40" s="96" t="str">
        <f>VLOOKUP(E40,'LISTADO ATM'!$A$2:$B$899,2,0)</f>
        <v>ATM Oficina Zona Oriental II</v>
      </c>
      <c r="H40" s="96" t="str">
        <f>VLOOKUP(E40,VIP!$A$2:$O16512,7,FALSE)</f>
        <v>Si</v>
      </c>
      <c r="I40" s="96" t="str">
        <f>VLOOKUP(E40,VIP!$A$2:$O8477,8,FALSE)</f>
        <v>Si</v>
      </c>
      <c r="J40" s="96" t="str">
        <f>VLOOKUP(E40,VIP!$A$2:$O8427,8,FALSE)</f>
        <v>Si</v>
      </c>
      <c r="K40" s="96" t="str">
        <f>VLOOKUP(E40,VIP!$A$2:$O12001,6,0)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3" t="s">
        <v>2538</v>
      </c>
      <c r="C41" s="97">
        <v>44258.715173611112</v>
      </c>
      <c r="D41" s="96" t="s">
        <v>2487</v>
      </c>
      <c r="E41" s="106">
        <v>608</v>
      </c>
      <c r="F41" s="96" t="str">
        <f>VLOOKUP(E41,VIP!$A$2:$O11590,2,0)</f>
        <v>DRBR305</v>
      </c>
      <c r="G41" s="96" t="str">
        <f>VLOOKUP(E41,'LISTADO ATM'!$A$2:$B$899,2,0)</f>
        <v xml:space="preserve">ATM Oficina Jumbo (San Pedro) </v>
      </c>
      <c r="H41" s="96" t="str">
        <f>VLOOKUP(E41,VIP!$A$2:$O16511,7,FALSE)</f>
        <v>Si</v>
      </c>
      <c r="I41" s="96" t="str">
        <f>VLOOKUP(E41,VIP!$A$2:$O8476,8,FALSE)</f>
        <v>Si</v>
      </c>
      <c r="J41" s="96" t="str">
        <f>VLOOKUP(E41,VIP!$A$2:$O8426,8,FALSE)</f>
        <v>Si</v>
      </c>
      <c r="K41" s="96" t="str">
        <f>VLOOKUP(E41,VIP!$A$2:$O12000,6,0)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101"/>
      <c r="Q41" s="99" t="s">
        <v>2430</v>
      </c>
    </row>
    <row r="42" spans="1:17" ht="18" x14ac:dyDescent="0.25">
      <c r="A42" s="96" t="str">
        <f>VLOOKUP(E42,'LISTADO ATM'!$A$2:$C$900,3,0)</f>
        <v>ESTE</v>
      </c>
      <c r="B42" s="113" t="s">
        <v>2537</v>
      </c>
      <c r="C42" s="97">
        <v>44258.716979166667</v>
      </c>
      <c r="D42" s="96" t="s">
        <v>2487</v>
      </c>
      <c r="E42" s="106">
        <v>609</v>
      </c>
      <c r="F42" s="96" t="str">
        <f>VLOOKUP(E42,VIP!$A$2:$O11589,2,0)</f>
        <v>DRBR120</v>
      </c>
      <c r="G42" s="96" t="str">
        <f>VLOOKUP(E42,'LISTADO ATM'!$A$2:$B$899,2,0)</f>
        <v xml:space="preserve">ATM S/M Jumbo (San Pedro) </v>
      </c>
      <c r="H42" s="96" t="str">
        <f>VLOOKUP(E42,VIP!$A$2:$O16510,7,FALSE)</f>
        <v>Si</v>
      </c>
      <c r="I42" s="96" t="str">
        <f>VLOOKUP(E42,VIP!$A$2:$O8475,8,FALSE)</f>
        <v>Si</v>
      </c>
      <c r="J42" s="96" t="str">
        <f>VLOOKUP(E42,VIP!$A$2:$O8425,8,FALSE)</f>
        <v>Si</v>
      </c>
      <c r="K42" s="96" t="str">
        <f>VLOOKUP(E42,VIP!$A$2:$O11999,6,0)</f>
        <v>NO</v>
      </c>
      <c r="L42" s="98" t="s">
        <v>2430</v>
      </c>
      <c r="M42" s="99" t="s">
        <v>2469</v>
      </c>
      <c r="N42" s="99" t="s">
        <v>2476</v>
      </c>
      <c r="O42" s="96" t="s">
        <v>2490</v>
      </c>
      <c r="P42" s="101"/>
      <c r="Q42" s="99" t="s">
        <v>2430</v>
      </c>
    </row>
    <row r="43" spans="1:17" ht="18" x14ac:dyDescent="0.25">
      <c r="A43" s="96" t="str">
        <f>VLOOKUP(E43,'LISTADO ATM'!$A$2:$C$900,3,0)</f>
        <v>ESTE</v>
      </c>
      <c r="B43" s="113" t="s">
        <v>2536</v>
      </c>
      <c r="C43" s="97">
        <v>44258.719826388886</v>
      </c>
      <c r="D43" s="96" t="s">
        <v>2189</v>
      </c>
      <c r="E43" s="106">
        <v>963</v>
      </c>
      <c r="F43" s="96" t="str">
        <f>VLOOKUP(E43,VIP!$A$2:$O11588,2,0)</f>
        <v>DRBR963</v>
      </c>
      <c r="G43" s="96" t="str">
        <f>VLOOKUP(E43,'LISTADO ATM'!$A$2:$B$899,2,0)</f>
        <v xml:space="preserve">ATM Multiplaza La Romana </v>
      </c>
      <c r="H43" s="96" t="str">
        <f>VLOOKUP(E43,VIP!$A$2:$O16509,7,FALSE)</f>
        <v>Si</v>
      </c>
      <c r="I43" s="96" t="str">
        <f>VLOOKUP(E43,VIP!$A$2:$O8474,8,FALSE)</f>
        <v>Si</v>
      </c>
      <c r="J43" s="96" t="str">
        <f>VLOOKUP(E43,VIP!$A$2:$O8424,8,FALSE)</f>
        <v>Si</v>
      </c>
      <c r="K43" s="96" t="str">
        <f>VLOOKUP(E43,VIP!$A$2:$O11998,6,0)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1"/>
      <c r="Q43" s="99" t="s">
        <v>2228</v>
      </c>
    </row>
    <row r="44" spans="1:17" ht="18" x14ac:dyDescent="0.25">
      <c r="A44" s="96" t="str">
        <f>VLOOKUP(E44,'LISTADO ATM'!$A$2:$C$900,3,0)</f>
        <v>ESTE</v>
      </c>
      <c r="B44" s="113" t="s">
        <v>2535</v>
      </c>
      <c r="C44" s="97">
        <v>44258.722013888888</v>
      </c>
      <c r="D44" s="96" t="s">
        <v>2189</v>
      </c>
      <c r="E44" s="106">
        <v>742</v>
      </c>
      <c r="F44" s="96" t="str">
        <f>VLOOKUP(E44,VIP!$A$2:$O11587,2,0)</f>
        <v>DRBR990</v>
      </c>
      <c r="G44" s="96" t="str">
        <f>VLOOKUP(E44,'LISTADO ATM'!$A$2:$B$899,2,0)</f>
        <v xml:space="preserve">ATM Oficina Plaza del Rey (La Romana) </v>
      </c>
      <c r="H44" s="96" t="str">
        <f>VLOOKUP(E44,VIP!$A$2:$O16508,7,FALSE)</f>
        <v>Si</v>
      </c>
      <c r="I44" s="96" t="str">
        <f>VLOOKUP(E44,VIP!$A$2:$O8473,8,FALSE)</f>
        <v>Si</v>
      </c>
      <c r="J44" s="96" t="str">
        <f>VLOOKUP(E44,VIP!$A$2:$O8423,8,FALSE)</f>
        <v>Si</v>
      </c>
      <c r="K44" s="96" t="str">
        <f>VLOOKUP(E44,VIP!$A$2:$O11997,6,0)</f>
        <v>NO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 t="s">
        <v>2534</v>
      </c>
      <c r="C45" s="97">
        <v>44258.73164351852</v>
      </c>
      <c r="D45" s="96" t="s">
        <v>2472</v>
      </c>
      <c r="E45" s="106">
        <v>443</v>
      </c>
      <c r="F45" s="96" t="str">
        <f>VLOOKUP(E45,VIP!$A$2:$O11585,2,0)</f>
        <v>DRBR443</v>
      </c>
      <c r="G45" s="96" t="str">
        <f>VLOOKUP(E45,'LISTADO ATM'!$A$2:$B$899,2,0)</f>
        <v xml:space="preserve">ATM Edificio San Rafael </v>
      </c>
      <c r="H45" s="96" t="str">
        <f>VLOOKUP(E45,VIP!$A$2:$O16506,7,FALSE)</f>
        <v>Si</v>
      </c>
      <c r="I45" s="96" t="str">
        <f>VLOOKUP(E45,VIP!$A$2:$O8471,8,FALSE)</f>
        <v>Si</v>
      </c>
      <c r="J45" s="96" t="str">
        <f>VLOOKUP(E45,VIP!$A$2:$O8421,8,FALSE)</f>
        <v>Si</v>
      </c>
      <c r="K45" s="96" t="str">
        <f>VLOOKUP(E45,VIP!$A$2:$O11995,6,0)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101"/>
      <c r="Q45" s="99" t="s">
        <v>2430</v>
      </c>
    </row>
    <row r="46" spans="1:17" ht="18" x14ac:dyDescent="0.25">
      <c r="A46" s="96" t="str">
        <f>VLOOKUP(E46,'LISTADO ATM'!$A$2:$C$900,3,0)</f>
        <v>ESTE</v>
      </c>
      <c r="B46" s="113" t="s">
        <v>2533</v>
      </c>
      <c r="C46" s="97">
        <v>44258.749513888892</v>
      </c>
      <c r="D46" s="96" t="s">
        <v>2189</v>
      </c>
      <c r="E46" s="106">
        <v>121</v>
      </c>
      <c r="F46" s="96" t="str">
        <f>VLOOKUP(E46,VIP!$A$2:$O11584,2,0)</f>
        <v>DRBR121</v>
      </c>
      <c r="G46" s="96" t="str">
        <f>VLOOKUP(E46,'LISTADO ATM'!$A$2:$B$899,2,0)</f>
        <v xml:space="preserve">ATM Oficina Bayaguana </v>
      </c>
      <c r="H46" s="96" t="str">
        <f>VLOOKUP(E46,VIP!$A$2:$O16505,7,FALSE)</f>
        <v>Si</v>
      </c>
      <c r="I46" s="96" t="str">
        <f>VLOOKUP(E46,VIP!$A$2:$O8470,8,FALSE)</f>
        <v>Si</v>
      </c>
      <c r="J46" s="96" t="str">
        <f>VLOOKUP(E46,VIP!$A$2:$O8420,8,FALSE)</f>
        <v>Si</v>
      </c>
      <c r="K46" s="96" t="str">
        <f>VLOOKUP(E46,VIP!$A$2:$O11994,6,0)</f>
        <v>SI</v>
      </c>
      <c r="L46" s="98" t="s">
        <v>2496</v>
      </c>
      <c r="M46" s="99" t="s">
        <v>2469</v>
      </c>
      <c r="N46" s="99" t="s">
        <v>2476</v>
      </c>
      <c r="O46" s="96" t="s">
        <v>2478</v>
      </c>
      <c r="P46" s="101"/>
      <c r="Q46" s="99" t="s">
        <v>2496</v>
      </c>
    </row>
    <row r="47" spans="1:17" ht="18" x14ac:dyDescent="0.25">
      <c r="A47" s="96" t="str">
        <f>VLOOKUP(E47,'LISTADO ATM'!$A$2:$C$900,3,0)</f>
        <v>NORTE</v>
      </c>
      <c r="B47" s="113" t="s">
        <v>2532</v>
      </c>
      <c r="C47" s="97">
        <v>44258.751770833333</v>
      </c>
      <c r="D47" s="96" t="s">
        <v>2190</v>
      </c>
      <c r="E47" s="106">
        <v>285</v>
      </c>
      <c r="F47" s="96" t="str">
        <f>VLOOKUP(E47,VIP!$A$2:$O11583,2,0)</f>
        <v>DRBR285</v>
      </c>
      <c r="G47" s="96" t="str">
        <f>VLOOKUP(E47,'LISTADO ATM'!$A$2:$B$899,2,0)</f>
        <v xml:space="preserve">ATM Oficina Camino Real (Puerto Plata) </v>
      </c>
      <c r="H47" s="96" t="str">
        <f>VLOOKUP(E47,VIP!$A$2:$O16504,7,FALSE)</f>
        <v>Si</v>
      </c>
      <c r="I47" s="96" t="str">
        <f>VLOOKUP(E47,VIP!$A$2:$O8469,8,FALSE)</f>
        <v>Si</v>
      </c>
      <c r="J47" s="96" t="str">
        <f>VLOOKUP(E47,VIP!$A$2:$O8419,8,FALSE)</f>
        <v>Si</v>
      </c>
      <c r="K47" s="96" t="str">
        <f>VLOOKUP(E47,VIP!$A$2:$O11993,6,0)</f>
        <v>NO</v>
      </c>
      <c r="L47" s="98" t="s">
        <v>2228</v>
      </c>
      <c r="M47" s="99" t="s">
        <v>2469</v>
      </c>
      <c r="N47" s="99" t="s">
        <v>2476</v>
      </c>
      <c r="O47" s="96" t="s">
        <v>2522</v>
      </c>
      <c r="P47" s="101"/>
      <c r="Q47" s="99" t="s">
        <v>2228</v>
      </c>
    </row>
    <row r="48" spans="1:17" ht="18" x14ac:dyDescent="0.25">
      <c r="A48" s="96" t="str">
        <f>VLOOKUP(E48,'LISTADO ATM'!$A$2:$C$900,3,0)</f>
        <v>NORTE</v>
      </c>
      <c r="B48" s="113" t="s">
        <v>2531</v>
      </c>
      <c r="C48" s="97">
        <v>44258.784849537034</v>
      </c>
      <c r="D48" s="96" t="s">
        <v>2500</v>
      </c>
      <c r="E48" s="106">
        <v>720</v>
      </c>
      <c r="F48" s="96" t="str">
        <f>VLOOKUP(E48,VIP!$A$2:$O11582,2,0)</f>
        <v>DRBR12E</v>
      </c>
      <c r="G48" s="96" t="str">
        <f>VLOOKUP(E48,'LISTADO ATM'!$A$2:$B$899,2,0)</f>
        <v xml:space="preserve">ATM OMSA (Santiago) </v>
      </c>
      <c r="H48" s="96" t="str">
        <f>VLOOKUP(E48,VIP!$A$2:$O16503,7,FALSE)</f>
        <v>Si</v>
      </c>
      <c r="I48" s="96" t="str">
        <f>VLOOKUP(E48,VIP!$A$2:$O8468,8,FALSE)</f>
        <v>Si</v>
      </c>
      <c r="J48" s="96" t="str">
        <f>VLOOKUP(E48,VIP!$A$2:$O8418,8,FALSE)</f>
        <v>Si</v>
      </c>
      <c r="K48" s="96" t="str">
        <f>VLOOKUP(E48,VIP!$A$2:$O11992,6,0)</f>
        <v>NO</v>
      </c>
      <c r="L48" s="98" t="s">
        <v>2462</v>
      </c>
      <c r="M48" s="99" t="s">
        <v>2469</v>
      </c>
      <c r="N48" s="99" t="s">
        <v>2476</v>
      </c>
      <c r="O48" s="96" t="s">
        <v>2501</v>
      </c>
      <c r="P48" s="101"/>
      <c r="Q48" s="99" t="s">
        <v>2462</v>
      </c>
    </row>
    <row r="49" spans="1:17" ht="18" x14ac:dyDescent="0.25">
      <c r="A49" s="96" t="str">
        <f>VLOOKUP(E49,'LISTADO ATM'!$A$2:$C$900,3,0)</f>
        <v>DISTRITO NACIONAL</v>
      </c>
      <c r="B49" s="113" t="s">
        <v>2530</v>
      </c>
      <c r="C49" s="97">
        <v>44258.7890625</v>
      </c>
      <c r="D49" s="96" t="s">
        <v>2189</v>
      </c>
      <c r="E49" s="106">
        <v>85</v>
      </c>
      <c r="F49" s="96" t="str">
        <f>VLOOKUP(E49,VIP!$A$2:$O11581,2,0)</f>
        <v>DRBR085</v>
      </c>
      <c r="G49" s="96" t="str">
        <f>VLOOKUP(E49,'LISTADO ATM'!$A$2:$B$899,2,0)</f>
        <v xml:space="preserve">ATM Oficina San Isidro (Fuerza Aérea) </v>
      </c>
      <c r="H49" s="96" t="str">
        <f>VLOOKUP(E49,VIP!$A$2:$O16502,7,FALSE)</f>
        <v>Si</v>
      </c>
      <c r="I49" s="96" t="str">
        <f>VLOOKUP(E49,VIP!$A$2:$O8467,8,FALSE)</f>
        <v>Si</v>
      </c>
      <c r="J49" s="96" t="str">
        <f>VLOOKUP(E49,VIP!$A$2:$O8417,8,FALSE)</f>
        <v>Si</v>
      </c>
      <c r="K49" s="96" t="str">
        <f>VLOOKUP(E49,VIP!$A$2:$O11991,6,0)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01"/>
      <c r="Q49" s="99" t="s">
        <v>2228</v>
      </c>
    </row>
    <row r="50" spans="1:17" ht="18" x14ac:dyDescent="0.25">
      <c r="A50" s="96" t="str">
        <f>VLOOKUP(E50,'LISTADO ATM'!$A$2:$C$900,3,0)</f>
        <v>ESTE</v>
      </c>
      <c r="B50" s="113" t="s">
        <v>2551</v>
      </c>
      <c r="C50" s="97">
        <v>44258.801435185182</v>
      </c>
      <c r="D50" s="96" t="s">
        <v>2189</v>
      </c>
      <c r="E50" s="106">
        <v>842</v>
      </c>
      <c r="F50" s="96" t="str">
        <f>VLOOKUP(E50,VIP!$A$2:$O11593,2,0)</f>
        <v>DRBR842</v>
      </c>
      <c r="G50" s="96" t="str">
        <f>VLOOKUP(E50,'LISTADO ATM'!$A$2:$B$899,2,0)</f>
        <v xml:space="preserve">ATM Plaza Orense II (La Romana) </v>
      </c>
      <c r="H50" s="96" t="str">
        <f>VLOOKUP(E50,VIP!$A$2:$O16514,7,FALSE)</f>
        <v>Si</v>
      </c>
      <c r="I50" s="96" t="str">
        <f>VLOOKUP(E50,VIP!$A$2:$O8479,8,FALSE)</f>
        <v>Si</v>
      </c>
      <c r="J50" s="96" t="str">
        <f>VLOOKUP(E50,VIP!$A$2:$O8429,8,FALSE)</f>
        <v>Si</v>
      </c>
      <c r="K50" s="96" t="str">
        <f>VLOOKUP(E50,VIP!$A$2:$O12003,6,0)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01"/>
      <c r="Q50" s="99" t="s">
        <v>2228</v>
      </c>
    </row>
    <row r="51" spans="1:17" ht="18" x14ac:dyDescent="0.25">
      <c r="A51" s="96" t="str">
        <f>VLOOKUP(E51,'LISTADO ATM'!$A$2:$C$900,3,0)</f>
        <v>DISTRITO NACIONAL</v>
      </c>
      <c r="B51" s="113" t="s">
        <v>2550</v>
      </c>
      <c r="C51" s="97">
        <v>44258.833402777775</v>
      </c>
      <c r="D51" s="96" t="s">
        <v>2189</v>
      </c>
      <c r="E51" s="106">
        <v>54</v>
      </c>
      <c r="F51" s="96" t="str">
        <f>VLOOKUP(E51,VIP!$A$2:$O11591,2,0)</f>
        <v>DRBR054</v>
      </c>
      <c r="G51" s="96" t="str">
        <f>VLOOKUP(E51,'LISTADO ATM'!$A$2:$B$899,2,0)</f>
        <v xml:space="preserve">ATM Autoservicio Galería 360 </v>
      </c>
      <c r="H51" s="96" t="str">
        <f>VLOOKUP(E51,VIP!$A$2:$O16512,7,FALSE)</f>
        <v>Si</v>
      </c>
      <c r="I51" s="96" t="str">
        <f>VLOOKUP(E51,VIP!$A$2:$O8477,8,FALSE)</f>
        <v>Si</v>
      </c>
      <c r="J51" s="96" t="str">
        <f>VLOOKUP(E51,VIP!$A$2:$O8427,8,FALSE)</f>
        <v>Si</v>
      </c>
      <c r="K51" s="96" t="str">
        <f>VLOOKUP(E51,VIP!$A$2:$O12001,6,0)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01"/>
      <c r="Q51" s="99" t="s">
        <v>2254</v>
      </c>
    </row>
    <row r="52" spans="1:17" ht="18" x14ac:dyDescent="0.25">
      <c r="A52" s="96" t="str">
        <f>VLOOKUP(E52,'LISTADO ATM'!$A$2:$C$900,3,0)</f>
        <v>NORTE</v>
      </c>
      <c r="B52" s="113" t="s">
        <v>2549</v>
      </c>
      <c r="C52" s="97">
        <v>44258.835868055554</v>
      </c>
      <c r="D52" s="96" t="s">
        <v>2190</v>
      </c>
      <c r="E52" s="106">
        <v>92</v>
      </c>
      <c r="F52" s="96" t="str">
        <f>VLOOKUP(E52,VIP!$A$2:$O11590,2,0)</f>
        <v>DRBR092</v>
      </c>
      <c r="G52" s="96" t="str">
        <f>VLOOKUP(E52,'LISTADO ATM'!$A$2:$B$899,2,0)</f>
        <v xml:space="preserve">ATM Oficina Salcedo </v>
      </c>
      <c r="H52" s="96" t="str">
        <f>VLOOKUP(E52,VIP!$A$2:$O16511,7,FALSE)</f>
        <v>Si</v>
      </c>
      <c r="I52" s="96" t="str">
        <f>VLOOKUP(E52,VIP!$A$2:$O8476,8,FALSE)</f>
        <v>Si</v>
      </c>
      <c r="J52" s="96" t="str">
        <f>VLOOKUP(E52,VIP!$A$2:$O8426,8,FALSE)</f>
        <v>Si</v>
      </c>
      <c r="K52" s="96" t="str">
        <f>VLOOKUP(E52,VIP!$A$2:$O12000,6,0)</f>
        <v>SI</v>
      </c>
      <c r="L52" s="98" t="s">
        <v>2228</v>
      </c>
      <c r="M52" s="99" t="s">
        <v>2469</v>
      </c>
      <c r="N52" s="99" t="s">
        <v>2476</v>
      </c>
      <c r="O52" s="96" t="s">
        <v>2522</v>
      </c>
      <c r="P52" s="101"/>
      <c r="Q52" s="99" t="s">
        <v>2228</v>
      </c>
    </row>
    <row r="53" spans="1:17" ht="18" x14ac:dyDescent="0.25">
      <c r="A53" s="96" t="str">
        <f>VLOOKUP(E53,'LISTADO ATM'!$A$2:$C$900,3,0)</f>
        <v>NORTE</v>
      </c>
      <c r="B53" s="113" t="s">
        <v>2548</v>
      </c>
      <c r="C53" s="97">
        <v>44258.852696759262</v>
      </c>
      <c r="D53" s="96" t="s">
        <v>2190</v>
      </c>
      <c r="E53" s="106">
        <v>936</v>
      </c>
      <c r="F53" s="96" t="str">
        <f>VLOOKUP(E53,VIP!$A$2:$O11589,2,0)</f>
        <v>DRBR936</v>
      </c>
      <c r="G53" s="96" t="str">
        <f>VLOOKUP(E53,'LISTADO ATM'!$A$2:$B$899,2,0)</f>
        <v xml:space="preserve">ATM Autobanco Oficina La Vega I </v>
      </c>
      <c r="H53" s="96" t="str">
        <f>VLOOKUP(E53,VIP!$A$2:$O16510,7,FALSE)</f>
        <v>Si</v>
      </c>
      <c r="I53" s="96" t="str">
        <f>VLOOKUP(E53,VIP!$A$2:$O8475,8,FALSE)</f>
        <v>Si</v>
      </c>
      <c r="J53" s="96" t="str">
        <f>VLOOKUP(E53,VIP!$A$2:$O8425,8,FALSE)</f>
        <v>Si</v>
      </c>
      <c r="K53" s="96" t="str">
        <f>VLOOKUP(E53,VIP!$A$2:$O11999,6,0)</f>
        <v>NO</v>
      </c>
      <c r="L53" s="98" t="s">
        <v>2254</v>
      </c>
      <c r="M53" s="99" t="s">
        <v>2469</v>
      </c>
      <c r="N53" s="99" t="s">
        <v>2476</v>
      </c>
      <c r="O53" s="96" t="s">
        <v>2522</v>
      </c>
      <c r="P53" s="101"/>
      <c r="Q53" s="99" t="s">
        <v>2254</v>
      </c>
    </row>
    <row r="54" spans="1:17" ht="18" x14ac:dyDescent="0.25">
      <c r="A54" s="96" t="str">
        <f>VLOOKUP(E54,'LISTADO ATM'!$A$2:$C$900,3,0)</f>
        <v>DISTRITO NACIONAL</v>
      </c>
      <c r="B54" s="113" t="s">
        <v>2547</v>
      </c>
      <c r="C54" s="97">
        <v>44258.855532407404</v>
      </c>
      <c r="D54" s="96" t="s">
        <v>2472</v>
      </c>
      <c r="E54" s="106">
        <v>744</v>
      </c>
      <c r="F54" s="96" t="str">
        <f>VLOOKUP(E54,VIP!$A$2:$O11588,2,0)</f>
        <v>DRBR289</v>
      </c>
      <c r="G54" s="96" t="str">
        <f>VLOOKUP(E54,'LISTADO ATM'!$A$2:$B$899,2,0)</f>
        <v xml:space="preserve">ATM Multicentro La Sirena Venezuela </v>
      </c>
      <c r="H54" s="96" t="str">
        <f>VLOOKUP(E54,VIP!$A$2:$O16509,7,FALSE)</f>
        <v>Si</v>
      </c>
      <c r="I54" s="96" t="str">
        <f>VLOOKUP(E54,VIP!$A$2:$O8474,8,FALSE)</f>
        <v>Si</v>
      </c>
      <c r="J54" s="96" t="str">
        <f>VLOOKUP(E54,VIP!$A$2:$O8424,8,FALSE)</f>
        <v>Si</v>
      </c>
      <c r="K54" s="96" t="str">
        <f>VLOOKUP(E54,VIP!$A$2:$O11998,6,0)</f>
        <v>SI</v>
      </c>
      <c r="L54" s="98" t="s">
        <v>2430</v>
      </c>
      <c r="M54" s="99" t="s">
        <v>2469</v>
      </c>
      <c r="N54" s="99" t="s">
        <v>2476</v>
      </c>
      <c r="O54" s="96" t="s">
        <v>2477</v>
      </c>
      <c r="P54" s="101"/>
      <c r="Q54" s="99" t="s">
        <v>2430</v>
      </c>
    </row>
    <row r="55" spans="1:17" ht="18" x14ac:dyDescent="0.25">
      <c r="A55" s="96" t="str">
        <f>VLOOKUP(E55,'LISTADO ATM'!$A$2:$C$900,3,0)</f>
        <v>SUR</v>
      </c>
      <c r="B55" s="113" t="s">
        <v>2546</v>
      </c>
      <c r="C55" s="97">
        <v>44258.857835648145</v>
      </c>
      <c r="D55" s="96" t="s">
        <v>2472</v>
      </c>
      <c r="E55" s="106">
        <v>512</v>
      </c>
      <c r="F55" s="96" t="str">
        <f>VLOOKUP(E55,VIP!$A$2:$O11587,2,0)</f>
        <v>DRBR512</v>
      </c>
      <c r="G55" s="96" t="str">
        <f>VLOOKUP(E55,'LISTADO ATM'!$A$2:$B$899,2,0)</f>
        <v>ATM Plaza Jesús Ferreira</v>
      </c>
      <c r="H55" s="96" t="str">
        <f>VLOOKUP(E55,VIP!$A$2:$O16508,7,FALSE)</f>
        <v>N/A</v>
      </c>
      <c r="I55" s="96" t="str">
        <f>VLOOKUP(E55,VIP!$A$2:$O8473,8,FALSE)</f>
        <v>N/A</v>
      </c>
      <c r="J55" s="96" t="str">
        <f>VLOOKUP(E55,VIP!$A$2:$O8423,8,FALSE)</f>
        <v>N/A</v>
      </c>
      <c r="K55" s="96" t="str">
        <f>VLOOKUP(E55,VIP!$A$2:$O11997,6,0)</f>
        <v>N/A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1"/>
      <c r="Q55" s="99" t="s">
        <v>2430</v>
      </c>
    </row>
    <row r="56" spans="1:17" ht="18" x14ac:dyDescent="0.25">
      <c r="A56" s="96" t="str">
        <f>VLOOKUP(E56,'LISTADO ATM'!$A$2:$C$900,3,0)</f>
        <v>NORTE</v>
      </c>
      <c r="B56" s="113" t="s">
        <v>2545</v>
      </c>
      <c r="C56" s="97">
        <v>44258.864560185182</v>
      </c>
      <c r="D56" s="96" t="s">
        <v>2190</v>
      </c>
      <c r="E56" s="106">
        <v>64</v>
      </c>
      <c r="F56" s="96" t="str">
        <f>VLOOKUP(E56,VIP!$A$2:$O11586,2,0)</f>
        <v>DRBR064</v>
      </c>
      <c r="G56" s="96" t="str">
        <f>VLOOKUP(E56,'LISTADO ATM'!$A$2:$B$899,2,0)</f>
        <v xml:space="preserve">ATM COOPALINA (Cotuí) </v>
      </c>
      <c r="H56" s="96" t="str">
        <f>VLOOKUP(E56,VIP!$A$2:$O16507,7,FALSE)</f>
        <v>Si</v>
      </c>
      <c r="I56" s="96" t="str">
        <f>VLOOKUP(E56,VIP!$A$2:$O8472,8,FALSE)</f>
        <v>Si</v>
      </c>
      <c r="J56" s="96" t="str">
        <f>VLOOKUP(E56,VIP!$A$2:$O8422,8,FALSE)</f>
        <v>Si</v>
      </c>
      <c r="K56" s="96" t="str">
        <f>VLOOKUP(E56,VIP!$A$2:$O11996,6,0)</f>
        <v>NO</v>
      </c>
      <c r="L56" s="98" t="s">
        <v>2254</v>
      </c>
      <c r="M56" s="99" t="s">
        <v>2469</v>
      </c>
      <c r="N56" s="99" t="s">
        <v>2476</v>
      </c>
      <c r="O56" s="96" t="s">
        <v>2522</v>
      </c>
      <c r="P56" s="101"/>
      <c r="Q56" s="99" t="s">
        <v>2254</v>
      </c>
    </row>
    <row r="57" spans="1:17" ht="18" x14ac:dyDescent="0.25">
      <c r="A57" s="96" t="str">
        <f>VLOOKUP(E57,'LISTADO ATM'!$A$2:$C$900,3,0)</f>
        <v>ESTE</v>
      </c>
      <c r="B57" s="113" t="s">
        <v>2544</v>
      </c>
      <c r="C57" s="97">
        <v>44258.918726851851</v>
      </c>
      <c r="D57" s="96" t="s">
        <v>2472</v>
      </c>
      <c r="E57" s="106">
        <v>673</v>
      </c>
      <c r="F57" s="96" t="str">
        <f>VLOOKUP(E57,VIP!$A$2:$O11585,2,0)</f>
        <v>DRBR673</v>
      </c>
      <c r="G57" s="96" t="str">
        <f>VLOOKUP(E57,'LISTADO ATM'!$A$2:$B$899,2,0)</f>
        <v>ATM Clínica Dr. Cruz Jiminián</v>
      </c>
      <c r="H57" s="96" t="str">
        <f>VLOOKUP(E57,VIP!$A$2:$O16506,7,FALSE)</f>
        <v>Si</v>
      </c>
      <c r="I57" s="96" t="str">
        <f>VLOOKUP(E57,VIP!$A$2:$O8471,8,FALSE)</f>
        <v>Si</v>
      </c>
      <c r="J57" s="96" t="str">
        <f>VLOOKUP(E57,VIP!$A$2:$O8421,8,FALSE)</f>
        <v>Si</v>
      </c>
      <c r="K57" s="96" t="str">
        <f>VLOOKUP(E57,VIP!$A$2:$O11995,6,0)</f>
        <v>NO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101"/>
      <c r="Q57" s="99" t="s">
        <v>2430</v>
      </c>
    </row>
    <row r="58" spans="1:17" ht="18" x14ac:dyDescent="0.25">
      <c r="A58" s="96" t="str">
        <f>VLOOKUP(E58,'LISTADO ATM'!$A$2:$C$900,3,0)</f>
        <v>DISTRITO NACIONAL</v>
      </c>
      <c r="B58" s="113" t="s">
        <v>2543</v>
      </c>
      <c r="C58" s="97">
        <v>44258.920949074076</v>
      </c>
      <c r="D58" s="96" t="s">
        <v>2487</v>
      </c>
      <c r="E58" s="106">
        <v>721</v>
      </c>
      <c r="F58" s="96" t="str">
        <f>VLOOKUP(E58,VIP!$A$2:$O11584,2,0)</f>
        <v>DRBR23A</v>
      </c>
      <c r="G58" s="96" t="str">
        <f>VLOOKUP(E58,'LISTADO ATM'!$A$2:$B$899,2,0)</f>
        <v xml:space="preserve">ATM Oficina Charles de Gaulle II </v>
      </c>
      <c r="H58" s="96" t="str">
        <f>VLOOKUP(E58,VIP!$A$2:$O16505,7,FALSE)</f>
        <v>Si</v>
      </c>
      <c r="I58" s="96" t="str">
        <f>VLOOKUP(E58,VIP!$A$2:$O8470,8,FALSE)</f>
        <v>Si</v>
      </c>
      <c r="J58" s="96" t="str">
        <f>VLOOKUP(E58,VIP!$A$2:$O8420,8,FALSE)</f>
        <v>Si</v>
      </c>
      <c r="K58" s="96" t="str">
        <f>VLOOKUP(E58,VIP!$A$2:$O11994,6,0)</f>
        <v>NO</v>
      </c>
      <c r="L58" s="98" t="s">
        <v>2430</v>
      </c>
      <c r="M58" s="99" t="s">
        <v>2469</v>
      </c>
      <c r="N58" s="99" t="s">
        <v>2476</v>
      </c>
      <c r="O58" s="96" t="s">
        <v>2490</v>
      </c>
      <c r="P58" s="101"/>
      <c r="Q58" s="99" t="s">
        <v>2430</v>
      </c>
    </row>
    <row r="59" spans="1:17" ht="18" x14ac:dyDescent="0.25">
      <c r="A59" s="96" t="str">
        <f>VLOOKUP(E59,'LISTADO ATM'!$A$2:$C$900,3,0)</f>
        <v>DISTRITO NACIONAL</v>
      </c>
      <c r="B59" s="113" t="s">
        <v>2542</v>
      </c>
      <c r="C59" s="97">
        <v>44258.922719907408</v>
      </c>
      <c r="D59" s="96" t="s">
        <v>2487</v>
      </c>
      <c r="E59" s="106">
        <v>722</v>
      </c>
      <c r="F59" s="96" t="str">
        <f>VLOOKUP(E59,VIP!$A$2:$O11583,2,0)</f>
        <v>DRBR393</v>
      </c>
      <c r="G59" s="96" t="str">
        <f>VLOOKUP(E59,'LISTADO ATM'!$A$2:$B$899,2,0)</f>
        <v xml:space="preserve">ATM Oficina Charles de Gaulle III </v>
      </c>
      <c r="H59" s="96" t="str">
        <f>VLOOKUP(E59,VIP!$A$2:$O16504,7,FALSE)</f>
        <v>Si</v>
      </c>
      <c r="I59" s="96" t="str">
        <f>VLOOKUP(E59,VIP!$A$2:$O8469,8,FALSE)</f>
        <v>Si</v>
      </c>
      <c r="J59" s="96" t="str">
        <f>VLOOKUP(E59,VIP!$A$2:$O8419,8,FALSE)</f>
        <v>Si</v>
      </c>
      <c r="K59" s="96" t="str">
        <f>VLOOKUP(E59,VIP!$A$2:$O11993,6,0)</f>
        <v>SI</v>
      </c>
      <c r="L59" s="98" t="s">
        <v>2430</v>
      </c>
      <c r="M59" s="99" t="s">
        <v>2469</v>
      </c>
      <c r="N59" s="99" t="s">
        <v>2476</v>
      </c>
      <c r="O59" s="96" t="s">
        <v>2490</v>
      </c>
      <c r="P59" s="101"/>
      <c r="Q59" s="99" t="s">
        <v>2430</v>
      </c>
    </row>
    <row r="60" spans="1:17" ht="18" x14ac:dyDescent="0.25">
      <c r="A60" s="96" t="str">
        <f>VLOOKUP(E60,'LISTADO ATM'!$A$2:$C$900,3,0)</f>
        <v>DISTRITO NACIONAL</v>
      </c>
      <c r="B60" s="113" t="s">
        <v>2541</v>
      </c>
      <c r="C60" s="97">
        <v>44258.938460648147</v>
      </c>
      <c r="D60" s="96" t="s">
        <v>2189</v>
      </c>
      <c r="E60" s="106">
        <v>516</v>
      </c>
      <c r="F60" s="96" t="str">
        <f>VLOOKUP(E60,VIP!$A$2:$O11582,2,0)</f>
        <v>DRBR516</v>
      </c>
      <c r="G60" s="96" t="str">
        <f>VLOOKUP(E60,'LISTADO ATM'!$A$2:$B$899,2,0)</f>
        <v xml:space="preserve">ATM Oficina Gascue </v>
      </c>
      <c r="H60" s="96" t="str">
        <f>VLOOKUP(E60,VIP!$A$2:$O16503,7,FALSE)</f>
        <v>Si</v>
      </c>
      <c r="I60" s="96" t="str">
        <f>VLOOKUP(E60,VIP!$A$2:$O8468,8,FALSE)</f>
        <v>Si</v>
      </c>
      <c r="J60" s="96" t="str">
        <f>VLOOKUP(E60,VIP!$A$2:$O8418,8,FALSE)</f>
        <v>Si</v>
      </c>
      <c r="K60" s="96" t="str">
        <f>VLOOKUP(E60,VIP!$A$2:$O11992,6,0)</f>
        <v>SI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1"/>
      <c r="Q60" s="99" t="s">
        <v>2254</v>
      </c>
    </row>
    <row r="61" spans="1:17" ht="18" x14ac:dyDescent="0.25">
      <c r="A61" s="96" t="str">
        <f>VLOOKUP(E61,'LISTADO ATM'!$A$2:$C$900,3,0)</f>
        <v>DISTRITO NACIONAL</v>
      </c>
      <c r="B61" s="113" t="s">
        <v>2572</v>
      </c>
      <c r="C61" s="97">
        <v>44258.978125000001</v>
      </c>
      <c r="D61" s="96" t="s">
        <v>2189</v>
      </c>
      <c r="E61" s="106">
        <v>31</v>
      </c>
      <c r="F61" s="96" t="str">
        <f>VLOOKUP(E61,VIP!$A$2:$O11603,2,0)</f>
        <v>DRBR031</v>
      </c>
      <c r="G61" s="96" t="str">
        <f>VLOOKUP(E61,'LISTADO ATM'!$A$2:$B$899,2,0)</f>
        <v xml:space="preserve">ATM Oficina San Martín I </v>
      </c>
      <c r="H61" s="96" t="str">
        <f>VLOOKUP(E61,VIP!$A$2:$O16524,7,FALSE)</f>
        <v>Si</v>
      </c>
      <c r="I61" s="96" t="str">
        <f>VLOOKUP(E61,VIP!$A$2:$O8489,8,FALSE)</f>
        <v>Si</v>
      </c>
      <c r="J61" s="96" t="str">
        <f>VLOOKUP(E61,VIP!$A$2:$O8439,8,FALSE)</f>
        <v>Si</v>
      </c>
      <c r="K61" s="96" t="str">
        <f>VLOOKUP(E61,VIP!$A$2:$O12013,6,0)</f>
        <v>NO</v>
      </c>
      <c r="L61" s="98" t="s">
        <v>2228</v>
      </c>
      <c r="M61" s="99" t="s">
        <v>2469</v>
      </c>
      <c r="N61" s="99" t="s">
        <v>2476</v>
      </c>
      <c r="O61" s="96" t="s">
        <v>2478</v>
      </c>
      <c r="P61" s="101"/>
      <c r="Q61" s="99" t="s">
        <v>2228</v>
      </c>
    </row>
    <row r="62" spans="1:17" ht="18" x14ac:dyDescent="0.25">
      <c r="A62" s="96" t="str">
        <f>VLOOKUP(E62,'LISTADO ATM'!$A$2:$C$900,3,0)</f>
        <v>SUR</v>
      </c>
      <c r="B62" s="113" t="s">
        <v>2571</v>
      </c>
      <c r="C62" s="97">
        <v>44258.978564814817</v>
      </c>
      <c r="D62" s="96" t="s">
        <v>2189</v>
      </c>
      <c r="E62" s="106">
        <v>5</v>
      </c>
      <c r="F62" s="96" t="str">
        <f>VLOOKUP(E62,VIP!$A$2:$O11602,2,0)</f>
        <v>DRBR005</v>
      </c>
      <c r="G62" s="96" t="str">
        <f>VLOOKUP(E62,'LISTADO ATM'!$A$2:$B$899,2,0)</f>
        <v>ATM Oficina Autoservicio Villa Ofelia (San Juan)</v>
      </c>
      <c r="H62" s="96" t="str">
        <f>VLOOKUP(E62,VIP!$A$2:$O16523,7,FALSE)</f>
        <v>Si</v>
      </c>
      <c r="I62" s="96" t="str">
        <f>VLOOKUP(E62,VIP!$A$2:$O8488,8,FALSE)</f>
        <v>Si</v>
      </c>
      <c r="J62" s="96" t="str">
        <f>VLOOKUP(E62,VIP!$A$2:$O8438,8,FALSE)</f>
        <v>Si</v>
      </c>
      <c r="K62" s="96" t="str">
        <f>VLOOKUP(E62,VIP!$A$2:$O12012,6,0)</f>
        <v>NO</v>
      </c>
      <c r="L62" s="98" t="s">
        <v>2228</v>
      </c>
      <c r="M62" s="99" t="s">
        <v>2469</v>
      </c>
      <c r="N62" s="99" t="s">
        <v>2476</v>
      </c>
      <c r="O62" s="96" t="s">
        <v>2478</v>
      </c>
      <c r="P62" s="101"/>
      <c r="Q62" s="99" t="s">
        <v>2228</v>
      </c>
    </row>
    <row r="63" spans="1:17" ht="18" x14ac:dyDescent="0.25">
      <c r="A63" s="96" t="str">
        <f>VLOOKUP(E63,'LISTADO ATM'!$A$2:$C$900,3,0)</f>
        <v>DISTRITO NACIONAL</v>
      </c>
      <c r="B63" s="113" t="s">
        <v>2570</v>
      </c>
      <c r="C63" s="97">
        <v>44258.979537037034</v>
      </c>
      <c r="D63" s="96" t="s">
        <v>2189</v>
      </c>
      <c r="E63" s="106">
        <v>425</v>
      </c>
      <c r="F63" s="96" t="str">
        <f>VLOOKUP(E63,VIP!$A$2:$O11601,2,0)</f>
        <v>DRBR425</v>
      </c>
      <c r="G63" s="96" t="str">
        <f>VLOOKUP(E63,'LISTADO ATM'!$A$2:$B$899,2,0)</f>
        <v xml:space="preserve">ATM UNP Jumbo Luperón II </v>
      </c>
      <c r="H63" s="96" t="str">
        <f>VLOOKUP(E63,VIP!$A$2:$O16522,7,FALSE)</f>
        <v>Si</v>
      </c>
      <c r="I63" s="96" t="str">
        <f>VLOOKUP(E63,VIP!$A$2:$O8487,8,FALSE)</f>
        <v>Si</v>
      </c>
      <c r="J63" s="96" t="str">
        <f>VLOOKUP(E63,VIP!$A$2:$O8437,8,FALSE)</f>
        <v>Si</v>
      </c>
      <c r="K63" s="96" t="str">
        <f>VLOOKUP(E63,VIP!$A$2:$O12011,6,0)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1"/>
      <c r="Q63" s="99" t="s">
        <v>2228</v>
      </c>
    </row>
    <row r="64" spans="1:17" ht="18" x14ac:dyDescent="0.25">
      <c r="A64" s="96" t="str">
        <f>VLOOKUP(E64,'LISTADO ATM'!$A$2:$C$900,3,0)</f>
        <v>NORTE</v>
      </c>
      <c r="B64" s="113" t="s">
        <v>2569</v>
      </c>
      <c r="C64" s="97">
        <v>44258.980555555558</v>
      </c>
      <c r="D64" s="96" t="s">
        <v>2487</v>
      </c>
      <c r="E64" s="106">
        <v>774</v>
      </c>
      <c r="F64" s="96" t="str">
        <f>VLOOKUP(E64,VIP!$A$2:$O11600,2,0)</f>
        <v>DRBR061</v>
      </c>
      <c r="G64" s="96" t="str">
        <f>VLOOKUP(E64,'LISTADO ATM'!$A$2:$B$899,2,0)</f>
        <v xml:space="preserve">ATM Oficina Montecristi </v>
      </c>
      <c r="H64" s="96" t="str">
        <f>VLOOKUP(E64,VIP!$A$2:$O16521,7,FALSE)</f>
        <v>Si</v>
      </c>
      <c r="I64" s="96" t="str">
        <f>VLOOKUP(E64,VIP!$A$2:$O8486,8,FALSE)</f>
        <v>Si</v>
      </c>
      <c r="J64" s="96" t="str">
        <f>VLOOKUP(E64,VIP!$A$2:$O8436,8,FALSE)</f>
        <v>Si</v>
      </c>
      <c r="K64" s="96" t="str">
        <f>VLOOKUP(E64,VIP!$A$2:$O12010,6,0)</f>
        <v>NO</v>
      </c>
      <c r="L64" s="98" t="s">
        <v>2430</v>
      </c>
      <c r="M64" s="99" t="s">
        <v>2469</v>
      </c>
      <c r="N64" s="99" t="s">
        <v>2476</v>
      </c>
      <c r="O64" s="96" t="s">
        <v>2490</v>
      </c>
      <c r="P64" s="101"/>
      <c r="Q64" s="99" t="s">
        <v>2430</v>
      </c>
    </row>
    <row r="65" spans="1:17" ht="18" x14ac:dyDescent="0.25">
      <c r="A65" s="96" t="str">
        <f>VLOOKUP(E65,'LISTADO ATM'!$A$2:$C$900,3,0)</f>
        <v>DISTRITO NACIONAL</v>
      </c>
      <c r="B65" s="113" t="s">
        <v>2568</v>
      </c>
      <c r="C65" s="97">
        <v>44258.982638888891</v>
      </c>
      <c r="D65" s="96" t="s">
        <v>2189</v>
      </c>
      <c r="E65" s="106">
        <v>476</v>
      </c>
      <c r="F65" s="96" t="str">
        <f>VLOOKUP(E65,VIP!$A$2:$O11598,2,0)</f>
        <v>DRBR476</v>
      </c>
      <c r="G65" s="96" t="str">
        <f>VLOOKUP(E65,'LISTADO ATM'!$A$2:$B$899,2,0)</f>
        <v xml:space="preserve">ATM Multicentro La Sirena Las Caobas </v>
      </c>
      <c r="H65" s="96" t="str">
        <f>VLOOKUP(E65,VIP!$A$2:$O16519,7,FALSE)</f>
        <v>Si</v>
      </c>
      <c r="I65" s="96" t="str">
        <f>VLOOKUP(E65,VIP!$A$2:$O8484,8,FALSE)</f>
        <v>Si</v>
      </c>
      <c r="J65" s="96" t="str">
        <f>VLOOKUP(E65,VIP!$A$2:$O8434,8,FALSE)</f>
        <v>Si</v>
      </c>
      <c r="K65" s="96" t="str">
        <f>VLOOKUP(E65,VIP!$A$2:$O12008,6,0)</f>
        <v>SI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01"/>
      <c r="Q65" s="99" t="s">
        <v>2254</v>
      </c>
    </row>
    <row r="66" spans="1:17" ht="18" x14ac:dyDescent="0.25">
      <c r="A66" s="96" t="str">
        <f>VLOOKUP(E66,'LISTADO ATM'!$A$2:$C$900,3,0)</f>
        <v>DISTRITO NACIONAL</v>
      </c>
      <c r="B66" s="113" t="s">
        <v>2567</v>
      </c>
      <c r="C66" s="97">
        <v>44258.991979166669</v>
      </c>
      <c r="D66" s="96" t="s">
        <v>2472</v>
      </c>
      <c r="E66" s="106">
        <v>627</v>
      </c>
      <c r="F66" s="96" t="str">
        <f>VLOOKUP(E66,VIP!$A$2:$O11597,2,0)</f>
        <v>DRBR163</v>
      </c>
      <c r="G66" s="96" t="str">
        <f>VLOOKUP(E66,'LISTADO ATM'!$A$2:$B$899,2,0)</f>
        <v xml:space="preserve">ATM CAASD </v>
      </c>
      <c r="H66" s="96" t="str">
        <f>VLOOKUP(E66,VIP!$A$2:$O16518,7,FALSE)</f>
        <v>Si</v>
      </c>
      <c r="I66" s="96" t="str">
        <f>VLOOKUP(E66,VIP!$A$2:$O8483,8,FALSE)</f>
        <v>Si</v>
      </c>
      <c r="J66" s="96" t="str">
        <f>VLOOKUP(E66,VIP!$A$2:$O8433,8,FALSE)</f>
        <v>Si</v>
      </c>
      <c r="K66" s="96" t="str">
        <f>VLOOKUP(E66,VIP!$A$2:$O12007,6,0)</f>
        <v>NO</v>
      </c>
      <c r="L66" s="98" t="s">
        <v>2462</v>
      </c>
      <c r="M66" s="99" t="s">
        <v>2469</v>
      </c>
      <c r="N66" s="99" t="s">
        <v>2476</v>
      </c>
      <c r="O66" s="96" t="s">
        <v>2477</v>
      </c>
      <c r="P66" s="101"/>
      <c r="Q66" s="99" t="s">
        <v>2462</v>
      </c>
    </row>
    <row r="67" spans="1:17" ht="18" x14ac:dyDescent="0.25">
      <c r="A67" s="96" t="str">
        <f>VLOOKUP(E67,'LISTADO ATM'!$A$2:$C$900,3,0)</f>
        <v>DISTRITO NACIONAL</v>
      </c>
      <c r="B67" s="113" t="s">
        <v>2566</v>
      </c>
      <c r="C67" s="97">
        <v>44258.9924537037</v>
      </c>
      <c r="D67" s="96" t="s">
        <v>2472</v>
      </c>
      <c r="E67" s="106">
        <v>640</v>
      </c>
      <c r="F67" s="96" t="str">
        <f>VLOOKUP(E67,VIP!$A$2:$O11596,2,0)</f>
        <v>DRBR640</v>
      </c>
      <c r="G67" s="96" t="str">
        <f>VLOOKUP(E67,'LISTADO ATM'!$A$2:$B$899,2,0)</f>
        <v xml:space="preserve">ATM Ministerio Obras Públicas </v>
      </c>
      <c r="H67" s="96" t="str">
        <f>VLOOKUP(E67,VIP!$A$2:$O16517,7,FALSE)</f>
        <v>Si</v>
      </c>
      <c r="I67" s="96" t="str">
        <f>VLOOKUP(E67,VIP!$A$2:$O8482,8,FALSE)</f>
        <v>Si</v>
      </c>
      <c r="J67" s="96" t="str">
        <f>VLOOKUP(E67,VIP!$A$2:$O8432,8,FALSE)</f>
        <v>Si</v>
      </c>
      <c r="K67" s="96" t="str">
        <f>VLOOKUP(E67,VIP!$A$2:$O12006,6,0)</f>
        <v>NO</v>
      </c>
      <c r="L67" s="98" t="s">
        <v>2462</v>
      </c>
      <c r="M67" s="99" t="s">
        <v>2469</v>
      </c>
      <c r="N67" s="99" t="s">
        <v>2476</v>
      </c>
      <c r="O67" s="96" t="s">
        <v>2477</v>
      </c>
      <c r="P67" s="101"/>
      <c r="Q67" s="99" t="s">
        <v>2462</v>
      </c>
    </row>
    <row r="68" spans="1:17" ht="18" x14ac:dyDescent="0.25">
      <c r="A68" s="96" t="str">
        <f>VLOOKUP(E68,'LISTADO ATM'!$A$2:$C$900,3,0)</f>
        <v>ESTE</v>
      </c>
      <c r="B68" s="113" t="s">
        <v>2565</v>
      </c>
      <c r="C68" s="97">
        <v>44259.000428240739</v>
      </c>
      <c r="D68" s="96" t="s">
        <v>2189</v>
      </c>
      <c r="E68" s="106">
        <v>211</v>
      </c>
      <c r="F68" s="96" t="str">
        <f>VLOOKUP(E68,VIP!$A$2:$O11595,2,0)</f>
        <v>DRBR211</v>
      </c>
      <c r="G68" s="96" t="str">
        <f>VLOOKUP(E68,'LISTADO ATM'!$A$2:$B$899,2,0)</f>
        <v xml:space="preserve">ATM Oficina La Romana I </v>
      </c>
      <c r="H68" s="96" t="str">
        <f>VLOOKUP(E68,VIP!$A$2:$O16516,7,FALSE)</f>
        <v>Si</v>
      </c>
      <c r="I68" s="96" t="str">
        <f>VLOOKUP(E68,VIP!$A$2:$O8481,8,FALSE)</f>
        <v>Si</v>
      </c>
      <c r="J68" s="96" t="str">
        <f>VLOOKUP(E68,VIP!$A$2:$O8431,8,FALSE)</f>
        <v>Si</v>
      </c>
      <c r="K68" s="96" t="str">
        <f>VLOOKUP(E68,VIP!$A$2:$O12005,6,0)</f>
        <v>NO</v>
      </c>
      <c r="L68" s="98" t="s">
        <v>2440</v>
      </c>
      <c r="M68" s="99" t="s">
        <v>2469</v>
      </c>
      <c r="N68" s="99" t="s">
        <v>2476</v>
      </c>
      <c r="O68" s="96" t="s">
        <v>2478</v>
      </c>
      <c r="P68" s="101"/>
      <c r="Q68" s="99" t="s">
        <v>2440</v>
      </c>
    </row>
    <row r="69" spans="1:17" ht="18" x14ac:dyDescent="0.25">
      <c r="A69" s="96" t="str">
        <f>VLOOKUP(E69,'LISTADO ATM'!$A$2:$C$900,3,0)</f>
        <v>DISTRITO NACIONAL</v>
      </c>
      <c r="B69" s="113" t="s">
        <v>2564</v>
      </c>
      <c r="C69" s="97">
        <v>44259.001469907409</v>
      </c>
      <c r="D69" s="96" t="s">
        <v>2189</v>
      </c>
      <c r="E69" s="106">
        <v>10</v>
      </c>
      <c r="F69" s="96" t="str">
        <f>VLOOKUP(E69,VIP!$A$2:$O11594,2,0)</f>
        <v>DRBR010</v>
      </c>
      <c r="G69" s="96" t="str">
        <f>VLOOKUP(E69,'LISTADO ATM'!$A$2:$B$899,2,0)</f>
        <v xml:space="preserve">ATM Ministerio Salud Pública </v>
      </c>
      <c r="H69" s="96" t="str">
        <f>VLOOKUP(E69,VIP!$A$2:$O16515,7,FALSE)</f>
        <v>Si</v>
      </c>
      <c r="I69" s="96" t="str">
        <f>VLOOKUP(E69,VIP!$A$2:$O8480,8,FALSE)</f>
        <v>Si</v>
      </c>
      <c r="J69" s="96" t="str">
        <f>VLOOKUP(E69,VIP!$A$2:$O8430,8,FALSE)</f>
        <v>Si</v>
      </c>
      <c r="K69" s="96" t="str">
        <f>VLOOKUP(E69,VIP!$A$2:$O12004,6,0)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1"/>
      <c r="Q69" s="99" t="s">
        <v>2228</v>
      </c>
    </row>
    <row r="70" spans="1:17" ht="18" x14ac:dyDescent="0.25">
      <c r="A70" s="96" t="str">
        <f>VLOOKUP(E70,'LISTADO ATM'!$A$2:$C$900,3,0)</f>
        <v>DISTRITO NACIONAL</v>
      </c>
      <c r="B70" s="113" t="s">
        <v>2563</v>
      </c>
      <c r="C70" s="97">
        <v>44259.002418981479</v>
      </c>
      <c r="D70" s="96" t="s">
        <v>2189</v>
      </c>
      <c r="E70" s="106">
        <v>240</v>
      </c>
      <c r="F70" s="96" t="str">
        <f>VLOOKUP(E70,VIP!$A$2:$O11593,2,0)</f>
        <v>DRBR24D</v>
      </c>
      <c r="G70" s="96" t="str">
        <f>VLOOKUP(E70,'LISTADO ATM'!$A$2:$B$899,2,0)</f>
        <v xml:space="preserve">ATM Oficina Carrefour I </v>
      </c>
      <c r="H70" s="96" t="str">
        <f>VLOOKUP(E70,VIP!$A$2:$O16514,7,FALSE)</f>
        <v>Si</v>
      </c>
      <c r="I70" s="96" t="str">
        <f>VLOOKUP(E70,VIP!$A$2:$O8479,8,FALSE)</f>
        <v>Si</v>
      </c>
      <c r="J70" s="96" t="str">
        <f>VLOOKUP(E70,VIP!$A$2:$O8429,8,FALSE)</f>
        <v>Si</v>
      </c>
      <c r="K70" s="96" t="str">
        <f>VLOOKUP(E70,VIP!$A$2:$O12003,6,0)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1"/>
      <c r="Q70" s="99" t="s">
        <v>2228</v>
      </c>
    </row>
    <row r="71" spans="1:17" ht="18" x14ac:dyDescent="0.25">
      <c r="A71" s="96" t="str">
        <f>VLOOKUP(E71,'LISTADO ATM'!$A$2:$C$900,3,0)</f>
        <v>DISTRITO NACIONAL</v>
      </c>
      <c r="B71" s="113" t="s">
        <v>2562</v>
      </c>
      <c r="C71" s="97">
        <v>44259.002858796295</v>
      </c>
      <c r="D71" s="96" t="s">
        <v>2189</v>
      </c>
      <c r="E71" s="106">
        <v>473</v>
      </c>
      <c r="F71" s="96" t="str">
        <f>VLOOKUP(E71,VIP!$A$2:$O11592,2,0)</f>
        <v>DRBR473</v>
      </c>
      <c r="G71" s="96" t="str">
        <f>VLOOKUP(E71,'LISTADO ATM'!$A$2:$B$899,2,0)</f>
        <v xml:space="preserve">ATM Oficina Carrefour II </v>
      </c>
      <c r="H71" s="96" t="str">
        <f>VLOOKUP(E71,VIP!$A$2:$O16513,7,FALSE)</f>
        <v>Si</v>
      </c>
      <c r="I71" s="96" t="str">
        <f>VLOOKUP(E71,VIP!$A$2:$O8478,8,FALSE)</f>
        <v>Si</v>
      </c>
      <c r="J71" s="96" t="str">
        <f>VLOOKUP(E71,VIP!$A$2:$O8428,8,FALSE)</f>
        <v>Si</v>
      </c>
      <c r="K71" s="96" t="str">
        <f>VLOOKUP(E71,VIP!$A$2:$O12002,6,0)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1"/>
      <c r="Q71" s="99" t="s">
        <v>2228</v>
      </c>
    </row>
    <row r="72" spans="1:17" ht="18" x14ac:dyDescent="0.25">
      <c r="A72" s="96" t="str">
        <f>VLOOKUP(E72,'LISTADO ATM'!$A$2:$C$900,3,0)</f>
        <v>DISTRITO NACIONAL</v>
      </c>
      <c r="B72" s="113" t="s">
        <v>2561</v>
      </c>
      <c r="C72" s="97">
        <v>44259.006701388891</v>
      </c>
      <c r="D72" s="96" t="s">
        <v>2189</v>
      </c>
      <c r="E72" s="106">
        <v>935</v>
      </c>
      <c r="F72" s="96" t="str">
        <f>VLOOKUP(E72,VIP!$A$2:$O11591,2,0)</f>
        <v>DRBR16J</v>
      </c>
      <c r="G72" s="96" t="str">
        <f>VLOOKUP(E72,'LISTADO ATM'!$A$2:$B$899,2,0)</f>
        <v xml:space="preserve">ATM Oficina John F. Kennedy </v>
      </c>
      <c r="H72" s="96" t="str">
        <f>VLOOKUP(E72,VIP!$A$2:$O16512,7,FALSE)</f>
        <v>Si</v>
      </c>
      <c r="I72" s="96" t="str">
        <f>VLOOKUP(E72,VIP!$A$2:$O8477,8,FALSE)</f>
        <v>Si</v>
      </c>
      <c r="J72" s="96" t="str">
        <f>VLOOKUP(E72,VIP!$A$2:$O8427,8,FALSE)</f>
        <v>Si</v>
      </c>
      <c r="K72" s="96" t="str">
        <f>VLOOKUP(E72,VIP!$A$2:$O12001,6,0)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99" t="s">
        <v>2228</v>
      </c>
    </row>
    <row r="73" spans="1:17" ht="18" x14ac:dyDescent="0.25">
      <c r="A73" s="96" t="str">
        <f>VLOOKUP(E73,'LISTADO ATM'!$A$2:$C$900,3,0)</f>
        <v>DISTRITO NACIONAL</v>
      </c>
      <c r="B73" s="113" t="s">
        <v>2560</v>
      </c>
      <c r="C73" s="97">
        <v>44259.011597222219</v>
      </c>
      <c r="D73" s="96" t="s">
        <v>2189</v>
      </c>
      <c r="E73" s="106">
        <v>35</v>
      </c>
      <c r="F73" s="96" t="str">
        <f>VLOOKUP(E73,VIP!$A$2:$O11590,2,0)</f>
        <v>DRBR035</v>
      </c>
      <c r="G73" s="96" t="str">
        <f>VLOOKUP(E73,'LISTADO ATM'!$A$2:$B$899,2,0)</f>
        <v xml:space="preserve">ATM Dirección General de Aduanas I </v>
      </c>
      <c r="H73" s="96" t="str">
        <f>VLOOKUP(E73,VIP!$A$2:$O16511,7,FALSE)</f>
        <v>Si</v>
      </c>
      <c r="I73" s="96" t="str">
        <f>VLOOKUP(E73,VIP!$A$2:$O8476,8,FALSE)</f>
        <v>Si</v>
      </c>
      <c r="J73" s="96" t="str">
        <f>VLOOKUP(E73,VIP!$A$2:$O8426,8,FALSE)</f>
        <v>Si</v>
      </c>
      <c r="K73" s="96" t="str">
        <f>VLOOKUP(E73,VIP!$A$2:$O12000,6,0)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01"/>
      <c r="Q73" s="99" t="s">
        <v>2228</v>
      </c>
    </row>
    <row r="74" spans="1:17" ht="18" x14ac:dyDescent="0.25">
      <c r="A74" s="96" t="str">
        <f>VLOOKUP(E74,'LISTADO ATM'!$A$2:$C$900,3,0)</f>
        <v>DISTRITO NACIONAL</v>
      </c>
      <c r="B74" s="113" t="s">
        <v>2559</v>
      </c>
      <c r="C74" s="97">
        <v>44259.012372685182</v>
      </c>
      <c r="D74" s="96" t="s">
        <v>2189</v>
      </c>
      <c r="E74" s="106">
        <v>169</v>
      </c>
      <c r="F74" s="96" t="str">
        <f>VLOOKUP(E74,VIP!$A$2:$O11589,2,0)</f>
        <v>DRBR169</v>
      </c>
      <c r="G74" s="96" t="str">
        <f>VLOOKUP(E74,'LISTADO ATM'!$A$2:$B$899,2,0)</f>
        <v xml:space="preserve">ATM Oficina Caonabo </v>
      </c>
      <c r="H74" s="96" t="str">
        <f>VLOOKUP(E74,VIP!$A$2:$O16510,7,FALSE)</f>
        <v>Si</v>
      </c>
      <c r="I74" s="96" t="str">
        <f>VLOOKUP(E74,VIP!$A$2:$O8475,8,FALSE)</f>
        <v>Si</v>
      </c>
      <c r="J74" s="96" t="str">
        <f>VLOOKUP(E74,VIP!$A$2:$O8425,8,FALSE)</f>
        <v>Si</v>
      </c>
      <c r="K74" s="96" t="str">
        <f>VLOOKUP(E74,VIP!$A$2:$O11999,6,0)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01"/>
      <c r="Q74" s="99" t="s">
        <v>2228</v>
      </c>
    </row>
    <row r="75" spans="1:17" ht="18" x14ac:dyDescent="0.25">
      <c r="A75" s="96" t="str">
        <f>VLOOKUP(E75,'LISTADO ATM'!$A$2:$C$900,3,0)</f>
        <v>DISTRITO NACIONAL</v>
      </c>
      <c r="B75" s="113" t="s">
        <v>2558</v>
      </c>
      <c r="C75" s="97">
        <v>44259.013252314813</v>
      </c>
      <c r="D75" s="96" t="s">
        <v>2189</v>
      </c>
      <c r="E75" s="106">
        <v>225</v>
      </c>
      <c r="F75" s="96" t="str">
        <f>VLOOKUP(E75,VIP!$A$2:$O11588,2,0)</f>
        <v>DRBR225</v>
      </c>
      <c r="G75" s="96" t="str">
        <f>VLOOKUP(E75,'LISTADO ATM'!$A$2:$B$899,2,0)</f>
        <v xml:space="preserve">ATM S/M Nacional Arroyo Hondo </v>
      </c>
      <c r="H75" s="96" t="str">
        <f>VLOOKUP(E75,VIP!$A$2:$O16509,7,FALSE)</f>
        <v>Si</v>
      </c>
      <c r="I75" s="96" t="str">
        <f>VLOOKUP(E75,VIP!$A$2:$O8474,8,FALSE)</f>
        <v>Si</v>
      </c>
      <c r="J75" s="96" t="str">
        <f>VLOOKUP(E75,VIP!$A$2:$O8424,8,FALSE)</f>
        <v>Si</v>
      </c>
      <c r="K75" s="96" t="str">
        <f>VLOOKUP(E75,VIP!$A$2:$O11998,6,0)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01"/>
      <c r="Q75" s="99" t="s">
        <v>2228</v>
      </c>
    </row>
    <row r="76" spans="1:17" ht="18" x14ac:dyDescent="0.25">
      <c r="A76" s="96" t="str">
        <f>VLOOKUP(E76,'LISTADO ATM'!$A$2:$C$900,3,0)</f>
        <v>DISTRITO NACIONAL</v>
      </c>
      <c r="B76" s="113" t="s">
        <v>2557</v>
      </c>
      <c r="C76" s="97">
        <v>44259.014085648145</v>
      </c>
      <c r="D76" s="96" t="s">
        <v>2189</v>
      </c>
      <c r="E76" s="106">
        <v>321</v>
      </c>
      <c r="F76" s="96" t="str">
        <f>VLOOKUP(E76,VIP!$A$2:$O11587,2,0)</f>
        <v>DRBR321</v>
      </c>
      <c r="G76" s="96" t="str">
        <f>VLOOKUP(E76,'LISTADO ATM'!$A$2:$B$899,2,0)</f>
        <v xml:space="preserve">ATM Oficina Jiménez Moya I </v>
      </c>
      <c r="H76" s="96" t="str">
        <f>VLOOKUP(E76,VIP!$A$2:$O16508,7,FALSE)</f>
        <v>Si</v>
      </c>
      <c r="I76" s="96" t="str">
        <f>VLOOKUP(E76,VIP!$A$2:$O8473,8,FALSE)</f>
        <v>Si</v>
      </c>
      <c r="J76" s="96" t="str">
        <f>VLOOKUP(E76,VIP!$A$2:$O8423,8,FALSE)</f>
        <v>Si</v>
      </c>
      <c r="K76" s="96" t="str">
        <f>VLOOKUP(E76,VIP!$A$2:$O11997,6,0)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01"/>
      <c r="Q76" s="99" t="s">
        <v>2228</v>
      </c>
    </row>
    <row r="77" spans="1:17" ht="18" x14ac:dyDescent="0.25">
      <c r="A77" s="96" t="str">
        <f>VLOOKUP(E77,'LISTADO ATM'!$A$2:$C$900,3,0)</f>
        <v>NORTE</v>
      </c>
      <c r="B77" s="113" t="s">
        <v>2556</v>
      </c>
      <c r="C77" s="97">
        <v>44259.01457175926</v>
      </c>
      <c r="D77" s="96" t="s">
        <v>2189</v>
      </c>
      <c r="E77" s="106">
        <v>496</v>
      </c>
      <c r="F77" s="96" t="str">
        <f>VLOOKUP(E77,VIP!$A$2:$O11586,2,0)</f>
        <v>DRBR496</v>
      </c>
      <c r="G77" s="96" t="str">
        <f>VLOOKUP(E77,'LISTADO ATM'!$A$2:$B$899,2,0)</f>
        <v xml:space="preserve">ATM Multicentro La Sirena Bonao </v>
      </c>
      <c r="H77" s="96" t="str">
        <f>VLOOKUP(E77,VIP!$A$2:$O16507,7,FALSE)</f>
        <v>Si</v>
      </c>
      <c r="I77" s="96" t="str">
        <f>VLOOKUP(E77,VIP!$A$2:$O8472,8,FALSE)</f>
        <v>Si</v>
      </c>
      <c r="J77" s="96" t="str">
        <f>VLOOKUP(E77,VIP!$A$2:$O8422,8,FALSE)</f>
        <v>Si</v>
      </c>
      <c r="K77" s="96" t="str">
        <f>VLOOKUP(E77,VIP!$A$2:$O11996,6,0)</f>
        <v>NO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01"/>
      <c r="Q77" s="99" t="s">
        <v>2228</v>
      </c>
    </row>
    <row r="78" spans="1:17" ht="18" x14ac:dyDescent="0.25">
      <c r="A78" s="96" t="str">
        <f>VLOOKUP(E78,'LISTADO ATM'!$A$2:$C$900,3,0)</f>
        <v>DISTRITO NACIONAL</v>
      </c>
      <c r="B78" s="113" t="s">
        <v>2555</v>
      </c>
      <c r="C78" s="97">
        <v>44259.015208333331</v>
      </c>
      <c r="D78" s="96" t="s">
        <v>2189</v>
      </c>
      <c r="E78" s="106">
        <v>517</v>
      </c>
      <c r="F78" s="96" t="str">
        <f>VLOOKUP(E78,VIP!$A$2:$O11585,2,0)</f>
        <v>DRBR517</v>
      </c>
      <c r="G78" s="96" t="str">
        <f>VLOOKUP(E78,'LISTADO ATM'!$A$2:$B$899,2,0)</f>
        <v xml:space="preserve">ATM Autobanco Oficina Sans Soucí </v>
      </c>
      <c r="H78" s="96" t="str">
        <f>VLOOKUP(E78,VIP!$A$2:$O16506,7,FALSE)</f>
        <v>Si</v>
      </c>
      <c r="I78" s="96" t="str">
        <f>VLOOKUP(E78,VIP!$A$2:$O8471,8,FALSE)</f>
        <v>Si</v>
      </c>
      <c r="J78" s="96" t="str">
        <f>VLOOKUP(E78,VIP!$A$2:$O8421,8,FALSE)</f>
        <v>Si</v>
      </c>
      <c r="K78" s="96" t="str">
        <f>VLOOKUP(E78,VIP!$A$2:$O11995,6,0)</f>
        <v>SI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99" t="s">
        <v>2228</v>
      </c>
    </row>
    <row r="79" spans="1:17" ht="18" x14ac:dyDescent="0.25">
      <c r="A79" s="96" t="str">
        <f>VLOOKUP(E79,'LISTADO ATM'!$A$2:$C$900,3,0)</f>
        <v>DISTRITO NACIONAL</v>
      </c>
      <c r="B79" s="113" t="s">
        <v>2554</v>
      </c>
      <c r="C79" s="97">
        <v>44259.0158912037</v>
      </c>
      <c r="D79" s="96" t="s">
        <v>2189</v>
      </c>
      <c r="E79" s="106">
        <v>87</v>
      </c>
      <c r="F79" s="96" t="str">
        <f>VLOOKUP(E79,VIP!$A$2:$O11584,2,0)</f>
        <v>DRBR087</v>
      </c>
      <c r="G79" s="96" t="str">
        <f>VLOOKUP(E79,'LISTADO ATM'!$A$2:$B$899,2,0)</f>
        <v xml:space="preserve">ATM Autoservicio Sarasota </v>
      </c>
      <c r="H79" s="96" t="str">
        <f>VLOOKUP(E79,VIP!$A$2:$O16505,7,FALSE)</f>
        <v>Si</v>
      </c>
      <c r="I79" s="96" t="str">
        <f>VLOOKUP(E79,VIP!$A$2:$O8470,8,FALSE)</f>
        <v>Si</v>
      </c>
      <c r="J79" s="96" t="str">
        <f>VLOOKUP(E79,VIP!$A$2:$O8420,8,FALSE)</f>
        <v>Si</v>
      </c>
      <c r="K79" s="96" t="str">
        <f>VLOOKUP(E79,VIP!$A$2:$O11994,6,0)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01"/>
      <c r="Q79" s="99" t="s">
        <v>2228</v>
      </c>
    </row>
    <row r="80" spans="1:17" ht="18" x14ac:dyDescent="0.25">
      <c r="A80" s="96" t="str">
        <f>VLOOKUP(E80,'LISTADO ATM'!$A$2:$C$900,3,0)</f>
        <v>DISTRITO NACIONAL</v>
      </c>
      <c r="B80" s="113" t="s">
        <v>2553</v>
      </c>
      <c r="C80" s="97">
        <v>44259.016446759262</v>
      </c>
      <c r="D80" s="96" t="s">
        <v>2189</v>
      </c>
      <c r="E80" s="106">
        <v>623</v>
      </c>
      <c r="F80" s="96" t="str">
        <f>VLOOKUP(E80,VIP!$A$2:$O11583,2,0)</f>
        <v>DRBR623</v>
      </c>
      <c r="G80" s="96" t="str">
        <f>VLOOKUP(E80,'LISTADO ATM'!$A$2:$B$899,2,0)</f>
        <v xml:space="preserve">ATM Operaciones Especiales (Manoguayabo) </v>
      </c>
      <c r="H80" s="96" t="str">
        <f>VLOOKUP(E80,VIP!$A$2:$O16504,7,FALSE)</f>
        <v>Si</v>
      </c>
      <c r="I80" s="96" t="str">
        <f>VLOOKUP(E80,VIP!$A$2:$O8469,8,FALSE)</f>
        <v>Si</v>
      </c>
      <c r="J80" s="96" t="str">
        <f>VLOOKUP(E80,VIP!$A$2:$O8419,8,FALSE)</f>
        <v>Si</v>
      </c>
      <c r="K80" s="96" t="str">
        <f>VLOOKUP(E80,VIP!$A$2:$O11993,6,0)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1"/>
      <c r="Q80" s="99" t="s">
        <v>2228</v>
      </c>
    </row>
    <row r="81" spans="1:17" ht="18" x14ac:dyDescent="0.25">
      <c r="A81" s="96" t="str">
        <f>VLOOKUP(E81,'LISTADO ATM'!$A$2:$C$900,3,0)</f>
        <v>DISTRITO NACIONAL</v>
      </c>
      <c r="B81" s="113" t="s">
        <v>2576</v>
      </c>
      <c r="C81" s="97">
        <v>44259.019004629627</v>
      </c>
      <c r="D81" s="96" t="s">
        <v>2472</v>
      </c>
      <c r="E81" s="106">
        <v>698</v>
      </c>
      <c r="F81" s="96" t="str">
        <f>VLOOKUP(E81,VIP!$A$2:$O11587,2,0)</f>
        <v>DRBR698</v>
      </c>
      <c r="G81" s="96" t="str">
        <f>VLOOKUP(E81,'LISTADO ATM'!$A$2:$B$899,2,0)</f>
        <v>ATM Parador Bellamar</v>
      </c>
      <c r="H81" s="96" t="str">
        <f>VLOOKUP(E81,VIP!$A$2:$O16508,7,FALSE)</f>
        <v>Si</v>
      </c>
      <c r="I81" s="96" t="str">
        <f>VLOOKUP(E81,VIP!$A$2:$O8473,8,FALSE)</f>
        <v>Si</v>
      </c>
      <c r="J81" s="96" t="str">
        <f>VLOOKUP(E81,VIP!$A$2:$O8423,8,FALSE)</f>
        <v>Si</v>
      </c>
      <c r="K81" s="96" t="str">
        <f>VLOOKUP(E81,VIP!$A$2:$O11997,6,0)</f>
        <v>NO</v>
      </c>
      <c r="L81" s="98" t="s">
        <v>2430</v>
      </c>
      <c r="M81" s="99" t="s">
        <v>2469</v>
      </c>
      <c r="N81" s="99" t="s">
        <v>2476</v>
      </c>
      <c r="O81" s="96" t="s">
        <v>2477</v>
      </c>
      <c r="P81" s="101"/>
      <c r="Q81" s="99" t="s">
        <v>2430</v>
      </c>
    </row>
    <row r="82" spans="1:17" ht="18" x14ac:dyDescent="0.25">
      <c r="A82" s="96" t="str">
        <f>VLOOKUP(E82,'LISTADO ATM'!$A$2:$C$900,3,0)</f>
        <v>DISTRITO NACIONAL</v>
      </c>
      <c r="B82" s="113" t="s">
        <v>2575</v>
      </c>
      <c r="C82" s="97">
        <v>44259.023530092592</v>
      </c>
      <c r="D82" s="96" t="s">
        <v>2472</v>
      </c>
      <c r="E82" s="106">
        <v>355</v>
      </c>
      <c r="F82" s="96" t="str">
        <f>VLOOKUP(E82,VIP!$A$2:$O11586,2,0)</f>
        <v>DRBR355</v>
      </c>
      <c r="G82" s="96" t="str">
        <f>VLOOKUP(E82,'LISTADO ATM'!$A$2:$B$899,2,0)</f>
        <v xml:space="preserve">ATM UNP Metro II </v>
      </c>
      <c r="H82" s="96" t="str">
        <f>VLOOKUP(E82,VIP!$A$2:$O16507,7,FALSE)</f>
        <v>Si</v>
      </c>
      <c r="I82" s="96" t="str">
        <f>VLOOKUP(E82,VIP!$A$2:$O8472,8,FALSE)</f>
        <v>Si</v>
      </c>
      <c r="J82" s="96" t="str">
        <f>VLOOKUP(E82,VIP!$A$2:$O8422,8,FALSE)</f>
        <v>Si</v>
      </c>
      <c r="K82" s="96" t="str">
        <f>VLOOKUP(E82,VIP!$A$2:$O11996,6,0)</f>
        <v>SI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01"/>
      <c r="Q82" s="99" t="s">
        <v>2430</v>
      </c>
    </row>
    <row r="83" spans="1:17" ht="18" x14ac:dyDescent="0.25">
      <c r="A83" s="96" t="str">
        <f>VLOOKUP(E83,'LISTADO ATM'!$A$2:$C$900,3,0)</f>
        <v>NORTE</v>
      </c>
      <c r="B83" s="113" t="s">
        <v>2574</v>
      </c>
      <c r="C83" s="97">
        <v>44259.066678240742</v>
      </c>
      <c r="D83" s="96" t="s">
        <v>2190</v>
      </c>
      <c r="E83" s="106">
        <v>854</v>
      </c>
      <c r="F83" s="96" t="str">
        <f>VLOOKUP(E83,VIP!$A$2:$O11585,2,0)</f>
        <v>DRBR854</v>
      </c>
      <c r="G83" s="96" t="str">
        <f>VLOOKUP(E83,'LISTADO ATM'!$A$2:$B$899,2,0)</f>
        <v xml:space="preserve">ATM Centro Comercial Blanco Batista </v>
      </c>
      <c r="H83" s="96" t="str">
        <f>VLOOKUP(E83,VIP!$A$2:$O16506,7,FALSE)</f>
        <v>Si</v>
      </c>
      <c r="I83" s="96" t="str">
        <f>VLOOKUP(E83,VIP!$A$2:$O8471,8,FALSE)</f>
        <v>Si</v>
      </c>
      <c r="J83" s="96" t="str">
        <f>VLOOKUP(E83,VIP!$A$2:$O8421,8,FALSE)</f>
        <v>Si</v>
      </c>
      <c r="K83" s="96" t="str">
        <f>VLOOKUP(E83,VIP!$A$2:$O11995,6,0)</f>
        <v>NO</v>
      </c>
      <c r="L83" s="98" t="s">
        <v>2228</v>
      </c>
      <c r="M83" s="99" t="s">
        <v>2469</v>
      </c>
      <c r="N83" s="99" t="s">
        <v>2476</v>
      </c>
      <c r="O83" s="96" t="s">
        <v>2497</v>
      </c>
      <c r="P83" s="101"/>
      <c r="Q83" s="99" t="s">
        <v>2228</v>
      </c>
    </row>
    <row r="84" spans="1:17" ht="18" x14ac:dyDescent="0.25">
      <c r="A84" s="96" t="str">
        <f>VLOOKUP(E84,'LISTADO ATM'!$A$2:$C$900,3,0)</f>
        <v>NORTE</v>
      </c>
      <c r="B84" s="113" t="s">
        <v>2573</v>
      </c>
      <c r="C84" s="97">
        <v>44259.079583333332</v>
      </c>
      <c r="D84" s="96" t="s">
        <v>2190</v>
      </c>
      <c r="E84" s="106">
        <v>63</v>
      </c>
      <c r="F84" s="96" t="str">
        <f>VLOOKUP(E84,VIP!$A$2:$O11588,2,0)</f>
        <v>DRBR063</v>
      </c>
      <c r="G84" s="96" t="str">
        <f>VLOOKUP(E84,'LISTADO ATM'!$A$2:$B$899,2,0)</f>
        <v xml:space="preserve">ATM Oficina Villa Vásquez (Montecristi) </v>
      </c>
      <c r="H84" s="96" t="str">
        <f>VLOOKUP(E84,VIP!$A$2:$O16509,7,FALSE)</f>
        <v>Si</v>
      </c>
      <c r="I84" s="96" t="str">
        <f>VLOOKUP(E84,VIP!$A$2:$O8474,8,FALSE)</f>
        <v>Si</v>
      </c>
      <c r="J84" s="96" t="str">
        <f>VLOOKUP(E84,VIP!$A$2:$O8424,8,FALSE)</f>
        <v>Si</v>
      </c>
      <c r="K84" s="96" t="str">
        <f>VLOOKUP(E84,VIP!$A$2:$O11998,6,0)</f>
        <v>NO</v>
      </c>
      <c r="L84" s="98" t="s">
        <v>2228</v>
      </c>
      <c r="M84" s="99" t="s">
        <v>2469</v>
      </c>
      <c r="N84" s="99" t="s">
        <v>2476</v>
      </c>
      <c r="O84" s="96" t="s">
        <v>2497</v>
      </c>
      <c r="P84" s="101"/>
      <c r="Q84" s="99" t="s">
        <v>2228</v>
      </c>
    </row>
    <row r="85" spans="1:17" ht="18" x14ac:dyDescent="0.25">
      <c r="A85" s="96" t="str">
        <f>VLOOKUP(E85,'LISTADO ATM'!$A$2:$C$900,3,0)</f>
        <v>DISTRITO NACIONAL</v>
      </c>
      <c r="B85" s="113" t="s">
        <v>2578</v>
      </c>
      <c r="C85" s="97">
        <v>44259.266759259262</v>
      </c>
      <c r="D85" s="96" t="s">
        <v>2189</v>
      </c>
      <c r="E85" s="106">
        <v>39</v>
      </c>
      <c r="F85" s="96" t="str">
        <f>VLOOKUP(E85,VIP!$A$2:$O11587,2,0)</f>
        <v>DRBR039</v>
      </c>
      <c r="G85" s="96" t="str">
        <f>VLOOKUP(E85,'LISTADO ATM'!$A$2:$B$899,2,0)</f>
        <v xml:space="preserve">ATM Oficina Ovando </v>
      </c>
      <c r="H85" s="96" t="str">
        <f>VLOOKUP(E85,VIP!$A$2:$O16508,7,FALSE)</f>
        <v>Si</v>
      </c>
      <c r="I85" s="96" t="str">
        <f>VLOOKUP(E85,VIP!$A$2:$O8473,8,FALSE)</f>
        <v>No</v>
      </c>
      <c r="J85" s="96" t="str">
        <f>VLOOKUP(E85,VIP!$A$2:$O8423,8,FALSE)</f>
        <v>No</v>
      </c>
      <c r="K85" s="96" t="str">
        <f>VLOOKUP(E85,VIP!$A$2:$O11997,6,0)</f>
        <v>NO</v>
      </c>
      <c r="L85" s="98" t="s">
        <v>2254</v>
      </c>
      <c r="M85" s="99" t="s">
        <v>2469</v>
      </c>
      <c r="N85" s="99" t="s">
        <v>2517</v>
      </c>
      <c r="O85" s="96" t="s">
        <v>2478</v>
      </c>
      <c r="P85" s="101"/>
      <c r="Q85" s="99" t="s">
        <v>2254</v>
      </c>
    </row>
    <row r="86" spans="1:17" ht="18" x14ac:dyDescent="0.25">
      <c r="A86" s="96" t="str">
        <f>VLOOKUP(E86,'LISTADO ATM'!$A$2:$C$900,3,0)</f>
        <v>DISTRITO NACIONAL</v>
      </c>
      <c r="B86" s="113" t="s">
        <v>2577</v>
      </c>
      <c r="C86" s="97">
        <v>44259.298148148147</v>
      </c>
      <c r="D86" s="96" t="s">
        <v>2472</v>
      </c>
      <c r="E86" s="106">
        <v>560</v>
      </c>
      <c r="F86" s="96" t="str">
        <f>VLOOKUP(E86,VIP!$A$2:$O11586,2,0)</f>
        <v>DRBR229</v>
      </c>
      <c r="G86" s="96" t="str">
        <f>VLOOKUP(E86,'LISTADO ATM'!$A$2:$B$899,2,0)</f>
        <v xml:space="preserve">ATM Junta Central Electoral </v>
      </c>
      <c r="H86" s="96" t="str">
        <f>VLOOKUP(E86,VIP!$A$2:$O16507,7,FALSE)</f>
        <v>Si</v>
      </c>
      <c r="I86" s="96" t="str">
        <f>VLOOKUP(E86,VIP!$A$2:$O8472,8,FALSE)</f>
        <v>Si</v>
      </c>
      <c r="J86" s="96" t="str">
        <f>VLOOKUP(E86,VIP!$A$2:$O8422,8,FALSE)</f>
        <v>Si</v>
      </c>
      <c r="K86" s="96" t="str">
        <f>VLOOKUP(E86,VIP!$A$2:$O11996,6,0)</f>
        <v>SI</v>
      </c>
      <c r="L86" s="98" t="s">
        <v>2430</v>
      </c>
      <c r="M86" s="99" t="s">
        <v>2469</v>
      </c>
      <c r="N86" s="99" t="s">
        <v>2476</v>
      </c>
      <c r="O86" s="96" t="s">
        <v>2477</v>
      </c>
      <c r="P86" s="101"/>
      <c r="Q86" s="99" t="s">
        <v>2430</v>
      </c>
    </row>
  </sheetData>
  <autoFilter ref="A4:Q4">
    <sortState ref="A5:Q8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7:B1048576 B1:B4">
    <cfRule type="duplicateValues" dxfId="203" priority="381816"/>
  </conditionalFormatting>
  <conditionalFormatting sqref="B87:B1048576">
    <cfRule type="duplicateValues" dxfId="202" priority="381819"/>
  </conditionalFormatting>
  <conditionalFormatting sqref="B87:B1048576 B1:B4">
    <cfRule type="duplicateValues" dxfId="201" priority="381821"/>
    <cfRule type="duplicateValues" dxfId="200" priority="381822"/>
    <cfRule type="duplicateValues" dxfId="199" priority="381823"/>
  </conditionalFormatting>
  <conditionalFormatting sqref="B87:B1048576 B1:B4">
    <cfRule type="duplicateValues" dxfId="198" priority="381830"/>
    <cfRule type="duplicateValues" dxfId="197" priority="381831"/>
  </conditionalFormatting>
  <conditionalFormatting sqref="B87:B1048576">
    <cfRule type="duplicateValues" dxfId="196" priority="381836"/>
    <cfRule type="duplicateValues" dxfId="195" priority="381837"/>
    <cfRule type="duplicateValues" dxfId="194" priority="381838"/>
  </conditionalFormatting>
  <conditionalFormatting sqref="B87:B1048576">
    <cfRule type="duplicateValues" dxfId="193" priority="381842"/>
    <cfRule type="duplicateValues" dxfId="192" priority="381843"/>
  </conditionalFormatting>
  <conditionalFormatting sqref="B8:B11">
    <cfRule type="duplicateValues" dxfId="191" priority="112"/>
  </conditionalFormatting>
  <conditionalFormatting sqref="B8:B11">
    <cfRule type="duplicateValues" dxfId="190" priority="109"/>
    <cfRule type="duplicateValues" dxfId="189" priority="110"/>
    <cfRule type="duplicateValues" dxfId="188" priority="111"/>
  </conditionalFormatting>
  <conditionalFormatting sqref="B8:B11">
    <cfRule type="duplicateValues" dxfId="187" priority="107"/>
    <cfRule type="duplicateValues" dxfId="186" priority="108"/>
  </conditionalFormatting>
  <conditionalFormatting sqref="B12">
    <cfRule type="duplicateValues" dxfId="185" priority="103"/>
  </conditionalFormatting>
  <conditionalFormatting sqref="B12">
    <cfRule type="duplicateValues" dxfId="184" priority="100"/>
    <cfRule type="duplicateValues" dxfId="183" priority="101"/>
    <cfRule type="duplicateValues" dxfId="182" priority="102"/>
  </conditionalFormatting>
  <conditionalFormatting sqref="B12">
    <cfRule type="duplicateValues" dxfId="181" priority="98"/>
    <cfRule type="duplicateValues" dxfId="180" priority="99"/>
  </conditionalFormatting>
  <conditionalFormatting sqref="B87:B1048576 B1:B12">
    <cfRule type="duplicateValues" dxfId="179" priority="97"/>
  </conditionalFormatting>
  <conditionalFormatting sqref="B87:B1048576 B1:B30">
    <cfRule type="duplicateValues" dxfId="178" priority="62"/>
  </conditionalFormatting>
  <conditionalFormatting sqref="B37:B48">
    <cfRule type="duplicateValues" dxfId="177" priority="46"/>
  </conditionalFormatting>
  <conditionalFormatting sqref="B37:B48">
    <cfRule type="duplicateValues" dxfId="176" priority="43"/>
    <cfRule type="duplicateValues" dxfId="175" priority="44"/>
    <cfRule type="duplicateValues" dxfId="174" priority="45"/>
  </conditionalFormatting>
  <conditionalFormatting sqref="B37:B48">
    <cfRule type="duplicateValues" dxfId="173" priority="41"/>
    <cfRule type="duplicateValues" dxfId="172" priority="42"/>
  </conditionalFormatting>
  <conditionalFormatting sqref="B37:B48">
    <cfRule type="duplicateValues" dxfId="171" priority="40"/>
  </conditionalFormatting>
  <conditionalFormatting sqref="B37:B48">
    <cfRule type="duplicateValues" dxfId="170" priority="39"/>
  </conditionalFormatting>
  <conditionalFormatting sqref="B5:B7">
    <cfRule type="duplicateValues" dxfId="169" priority="384489"/>
  </conditionalFormatting>
  <conditionalFormatting sqref="B5:B7">
    <cfRule type="duplicateValues" dxfId="168" priority="384490"/>
    <cfRule type="duplicateValues" dxfId="167" priority="384491"/>
    <cfRule type="duplicateValues" dxfId="166" priority="384492"/>
  </conditionalFormatting>
  <conditionalFormatting sqref="B5:B7">
    <cfRule type="duplicateValues" dxfId="165" priority="384493"/>
    <cfRule type="duplicateValues" dxfId="164" priority="384494"/>
  </conditionalFormatting>
  <conditionalFormatting sqref="B29:B30">
    <cfRule type="duplicateValues" dxfId="163" priority="384502"/>
  </conditionalFormatting>
  <conditionalFormatting sqref="B29:B30">
    <cfRule type="duplicateValues" dxfId="162" priority="384503"/>
    <cfRule type="duplicateValues" dxfId="161" priority="384504"/>
    <cfRule type="duplicateValues" dxfId="160" priority="384505"/>
  </conditionalFormatting>
  <conditionalFormatting sqref="B29:B30">
    <cfRule type="duplicateValues" dxfId="159" priority="384506"/>
    <cfRule type="duplicateValues" dxfId="158" priority="384507"/>
  </conditionalFormatting>
  <conditionalFormatting sqref="B13:B28">
    <cfRule type="duplicateValues" dxfId="157" priority="384545"/>
  </conditionalFormatting>
  <conditionalFormatting sqref="B13:B28">
    <cfRule type="duplicateValues" dxfId="156" priority="384547"/>
    <cfRule type="duplicateValues" dxfId="155" priority="384548"/>
    <cfRule type="duplicateValues" dxfId="154" priority="384549"/>
  </conditionalFormatting>
  <conditionalFormatting sqref="B13:B28">
    <cfRule type="duplicateValues" dxfId="153" priority="384553"/>
    <cfRule type="duplicateValues" dxfId="152" priority="384554"/>
  </conditionalFormatting>
  <conditionalFormatting sqref="B49:B59">
    <cfRule type="duplicateValues" dxfId="151" priority="384577"/>
  </conditionalFormatting>
  <conditionalFormatting sqref="B49:B59">
    <cfRule type="duplicateValues" dxfId="150" priority="384579"/>
    <cfRule type="duplicateValues" dxfId="149" priority="384580"/>
    <cfRule type="duplicateValues" dxfId="148" priority="384581"/>
  </conditionalFormatting>
  <conditionalFormatting sqref="B49:B59">
    <cfRule type="duplicateValues" dxfId="147" priority="384585"/>
    <cfRule type="duplicateValues" dxfId="146" priority="384586"/>
  </conditionalFormatting>
  <conditionalFormatting sqref="B31:B36">
    <cfRule type="duplicateValues" dxfId="145" priority="384613"/>
  </conditionalFormatting>
  <conditionalFormatting sqref="B31:B36">
    <cfRule type="duplicateValues" dxfId="144" priority="384614"/>
    <cfRule type="duplicateValues" dxfId="143" priority="384615"/>
    <cfRule type="duplicateValues" dxfId="142" priority="384616"/>
  </conditionalFormatting>
  <conditionalFormatting sqref="B31:B36">
    <cfRule type="duplicateValues" dxfId="141" priority="384617"/>
    <cfRule type="duplicateValues" dxfId="140" priority="384618"/>
  </conditionalFormatting>
  <conditionalFormatting sqref="B60:B79">
    <cfRule type="duplicateValues" dxfId="139" priority="384627"/>
  </conditionalFormatting>
  <conditionalFormatting sqref="B60:B79">
    <cfRule type="duplicateValues" dxfId="138" priority="384629"/>
    <cfRule type="duplicateValues" dxfId="137" priority="384630"/>
    <cfRule type="duplicateValues" dxfId="136" priority="384631"/>
  </conditionalFormatting>
  <conditionalFormatting sqref="B60:B79">
    <cfRule type="duplicateValues" dxfId="135" priority="384635"/>
    <cfRule type="duplicateValues" dxfId="134" priority="384636"/>
  </conditionalFormatting>
  <conditionalFormatting sqref="B80:B83">
    <cfRule type="duplicateValues" dxfId="11" priority="384645"/>
  </conditionalFormatting>
  <conditionalFormatting sqref="B80:B83">
    <cfRule type="duplicateValues" dxfId="10" priority="384646"/>
    <cfRule type="duplicateValues" dxfId="9" priority="384647"/>
    <cfRule type="duplicateValues" dxfId="8" priority="384648"/>
  </conditionalFormatting>
  <conditionalFormatting sqref="B80:B83">
    <cfRule type="duplicateValues" dxfId="7" priority="384649"/>
    <cfRule type="duplicateValues" dxfId="6" priority="384650"/>
  </conditionalFormatting>
  <conditionalFormatting sqref="B84:B86">
    <cfRule type="duplicateValues" dxfId="5" priority="6"/>
  </conditionalFormatting>
  <conditionalFormatting sqref="B84:B86">
    <cfRule type="duplicateValues" dxfId="4" priority="3"/>
    <cfRule type="duplicateValues" dxfId="3" priority="4"/>
    <cfRule type="duplicateValues" dxfId="2" priority="5"/>
  </conditionalFormatting>
  <conditionalFormatting sqref="B84:B86">
    <cfRule type="duplicateValues" dxfId="1" priority="1"/>
    <cfRule type="duplicateValues" dxfId="0" priority="2"/>
  </conditionalFormatting>
  <hyperlinks>
    <hyperlink ref="B15" r:id="rId7" display="http://s460-helpdesk/CAisd/pdmweb.exe?OP=SEARCH+FACTORY=in+SKIPLIST=1+QBE.EQ.id=3517086"/>
    <hyperlink ref="B14" r:id="rId8" display="http://s460-helpdesk/CAisd/pdmweb.exe?OP=SEARCH+FACTORY=in+SKIPLIST=1+QBE.EQ.id=3517047"/>
    <hyperlink ref="B13" r:id="rId9" display="http://s460-helpdesk/CAisd/pdmweb.exe?OP=SEARCH+FACTORY=in+SKIPLIST=1+QBE.EQ.id=3517032"/>
    <hyperlink ref="B12" r:id="rId10" display="http://s460-helpdesk/CAisd/pdmweb.exe?OP=SEARCH+FACTORY=in+SKIPLIST=1+QBE.EQ.id=3516912"/>
    <hyperlink ref="B11" r:id="rId11" display="http://s460-helpdesk/CAisd/pdmweb.exe?OP=SEARCH+FACTORY=in+SKIPLIST=1+QBE.EQ.id=3516907"/>
    <hyperlink ref="B18" r:id="rId12" display="http://s460-helpdesk/CAisd/pdmweb.exe?OP=SEARCH+FACTORY=in+SKIPLIST=1+QBE.EQ.id=3517187"/>
    <hyperlink ref="B17" r:id="rId13" display="http://s460-helpdesk/CAisd/pdmweb.exe?OP=SEARCH+FACTORY=in+SKIPLIST=1+QBE.EQ.id=3517172"/>
    <hyperlink ref="B16" r:id="rId14" display="http://s460-helpdesk/CAisd/pdmweb.exe?OP=SEARCH+FACTORY=in+SKIPLIST=1+QBE.EQ.id=3517133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2" t="s">
        <v>2158</v>
      </c>
      <c r="B1" s="143"/>
      <c r="C1" s="143"/>
      <c r="D1" s="143"/>
      <c r="E1" s="144"/>
    </row>
    <row r="2" spans="1:5" ht="25.5" customHeight="1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2524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0"/>
      <c r="D53" s="151"/>
      <c r="E53" s="141"/>
    </row>
    <row r="54" spans="1:7" ht="15.75" thickBot="1" x14ac:dyDescent="0.3">
      <c r="E54" s="110"/>
    </row>
    <row r="55" spans="1:7" ht="18.75" thickBot="1" x14ac:dyDescent="0.3">
      <c r="A55" s="152" t="s">
        <v>2430</v>
      </c>
      <c r="B55" s="153"/>
      <c r="C55" s="153"/>
      <c r="D55" s="153"/>
      <c r="E55" s="15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2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1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1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1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1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52" t="s">
        <v>2502</v>
      </c>
      <c r="B82" s="153"/>
      <c r="C82" s="153"/>
      <c r="D82" s="153"/>
      <c r="E82" s="15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2525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55" t="s">
        <v>2429</v>
      </c>
      <c r="B94" s="156"/>
      <c r="E94" s="110"/>
    </row>
    <row r="95" spans="1:5" ht="18.75" thickBot="1" x14ac:dyDescent="0.3">
      <c r="A95" s="157">
        <f>+B80+B92</f>
        <v>25</v>
      </c>
      <c r="B95" s="158"/>
      <c r="E95" s="110"/>
    </row>
    <row r="96" spans="1:5" ht="15.75" thickBot="1" x14ac:dyDescent="0.3">
      <c r="E96" s="110"/>
    </row>
    <row r="97" spans="1:5" ht="18.75" customHeight="1" thickBot="1" x14ac:dyDescent="0.3">
      <c r="A97" s="152" t="s">
        <v>2431</v>
      </c>
      <c r="B97" s="153"/>
      <c r="C97" s="153"/>
      <c r="D97" s="153"/>
      <c r="E97" s="15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38" t="s">
        <v>2432</v>
      </c>
      <c r="E98" s="139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6" t="s">
        <v>2494</v>
      </c>
      <c r="E99" s="137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6" t="s">
        <v>2494</v>
      </c>
      <c r="E100" s="137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6" t="s">
        <v>2506</v>
      </c>
      <c r="E101" s="137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6" t="s">
        <v>2506</v>
      </c>
      <c r="E102" s="137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6" t="s">
        <v>2494</v>
      </c>
      <c r="E103" s="137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6" t="s">
        <v>2494</v>
      </c>
      <c r="E104" s="137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6" t="s">
        <v>2494</v>
      </c>
      <c r="E105" s="137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6" t="s">
        <v>2494</v>
      </c>
      <c r="E106" s="137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6" t="s">
        <v>2494</v>
      </c>
      <c r="E107" s="137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6" t="s">
        <v>2494</v>
      </c>
      <c r="E108" s="137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6" t="s">
        <v>2494</v>
      </c>
      <c r="E109" s="137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6" t="s">
        <v>2494</v>
      </c>
      <c r="E110" s="137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6" t="s">
        <v>2494</v>
      </c>
      <c r="E111" s="137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0"/>
      <c r="E116" s="141"/>
    </row>
  </sheetData>
  <mergeCells count="24">
    <mergeCell ref="A1:E1"/>
    <mergeCell ref="A2:E2"/>
    <mergeCell ref="A7:E7"/>
    <mergeCell ref="D100:E100"/>
    <mergeCell ref="D101:E101"/>
    <mergeCell ref="C53:E53"/>
    <mergeCell ref="A55:E55"/>
    <mergeCell ref="A82:E82"/>
    <mergeCell ref="A94:B94"/>
    <mergeCell ref="A95:B95"/>
    <mergeCell ref="A97:E97"/>
    <mergeCell ref="D102:E102"/>
    <mergeCell ref="D103:E103"/>
    <mergeCell ref="D98:E98"/>
    <mergeCell ref="D116:E116"/>
    <mergeCell ref="D109:E109"/>
    <mergeCell ref="D110:E110"/>
    <mergeCell ref="D111:E111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33" priority="51"/>
    <cfRule type="duplicateValues" dxfId="132" priority="52"/>
  </conditionalFormatting>
  <conditionalFormatting sqref="E100">
    <cfRule type="duplicateValues" dxfId="131" priority="49"/>
    <cfRule type="duplicateValues" dxfId="130" priority="50"/>
  </conditionalFormatting>
  <conditionalFormatting sqref="E101">
    <cfRule type="duplicateValues" dxfId="129" priority="47"/>
    <cfRule type="duplicateValues" dxfId="128" priority="48"/>
  </conditionalFormatting>
  <conditionalFormatting sqref="E102">
    <cfRule type="duplicateValues" dxfId="127" priority="45"/>
    <cfRule type="duplicateValues" dxfId="126" priority="46"/>
  </conditionalFormatting>
  <conditionalFormatting sqref="G55">
    <cfRule type="duplicateValues" dxfId="125" priority="43"/>
    <cfRule type="duplicateValues" dxfId="124" priority="44"/>
  </conditionalFormatting>
  <conditionalFormatting sqref="G55">
    <cfRule type="duplicateValues" dxfId="123" priority="42"/>
  </conditionalFormatting>
  <conditionalFormatting sqref="B5">
    <cfRule type="duplicateValues" dxfId="122" priority="40"/>
    <cfRule type="duplicateValues" dxfId="121" priority="41"/>
  </conditionalFormatting>
  <conditionalFormatting sqref="B5">
    <cfRule type="duplicateValues" dxfId="120" priority="39"/>
  </conditionalFormatting>
  <conditionalFormatting sqref="B105">
    <cfRule type="duplicateValues" dxfId="119" priority="37"/>
    <cfRule type="duplicateValues" dxfId="118" priority="38"/>
  </conditionalFormatting>
  <conditionalFormatting sqref="B105">
    <cfRule type="duplicateValues" dxfId="117" priority="36"/>
  </conditionalFormatting>
  <conditionalFormatting sqref="B104">
    <cfRule type="duplicateValues" dxfId="116" priority="34"/>
    <cfRule type="duplicateValues" dxfId="115" priority="35"/>
  </conditionalFormatting>
  <conditionalFormatting sqref="B104">
    <cfRule type="duplicateValues" dxfId="114" priority="33"/>
  </conditionalFormatting>
  <conditionalFormatting sqref="E113:E115 E103:E105">
    <cfRule type="duplicateValues" dxfId="113" priority="31"/>
    <cfRule type="duplicateValues" dxfId="112" priority="32"/>
  </conditionalFormatting>
  <conditionalFormatting sqref="E113:E115 E103:E105">
    <cfRule type="duplicateValues" dxfId="111" priority="30"/>
  </conditionalFormatting>
  <conditionalFormatting sqref="B116:B1048576 B1:B4 B6:B103">
    <cfRule type="duplicateValues" dxfId="110" priority="53"/>
    <cfRule type="duplicateValues" dxfId="109" priority="54"/>
  </conditionalFormatting>
  <conditionalFormatting sqref="B116:B1048576 B1:B4 B6:B103">
    <cfRule type="duplicateValues" dxfId="108" priority="55"/>
  </conditionalFormatting>
  <conditionalFormatting sqref="B1:B1048576">
    <cfRule type="duplicateValues" dxfId="107" priority="25"/>
    <cfRule type="duplicateValues" dxfId="106" priority="29"/>
  </conditionalFormatting>
  <conditionalFormatting sqref="E19">
    <cfRule type="duplicateValues" dxfId="105" priority="26"/>
  </conditionalFormatting>
  <conditionalFormatting sqref="E19">
    <cfRule type="duplicateValues" dxfId="104" priority="27"/>
    <cfRule type="duplicateValues" dxfId="103" priority="28"/>
  </conditionalFormatting>
  <conditionalFormatting sqref="E69:E74">
    <cfRule type="duplicateValues" dxfId="102" priority="22"/>
  </conditionalFormatting>
  <conditionalFormatting sqref="E69:E74">
    <cfRule type="duplicateValues" dxfId="101" priority="23"/>
    <cfRule type="duplicateValues" dxfId="100" priority="24"/>
  </conditionalFormatting>
  <conditionalFormatting sqref="E29:E39">
    <cfRule type="duplicateValues" dxfId="99" priority="19"/>
  </conditionalFormatting>
  <conditionalFormatting sqref="E29:E39">
    <cfRule type="duplicateValues" dxfId="98" priority="20"/>
    <cfRule type="duplicateValues" dxfId="97" priority="21"/>
  </conditionalFormatting>
  <conditionalFormatting sqref="E116:E1048576 E90:E102 E1:E18 E20:E28 E51:E68 E40:E45 E48:E49 E76:E85">
    <cfRule type="duplicateValues" dxfId="96" priority="56"/>
  </conditionalFormatting>
  <conditionalFormatting sqref="E116:E1048576 E90:E98 E1:E18 E20:E28 E51:E68 E40:E45 E48:E49 E76:E85">
    <cfRule type="duplicateValues" dxfId="95" priority="57"/>
    <cfRule type="duplicateValues" dxfId="94" priority="58"/>
  </conditionalFormatting>
  <conditionalFormatting sqref="E86 E46:E47">
    <cfRule type="duplicateValues" dxfId="93" priority="59"/>
  </conditionalFormatting>
  <conditionalFormatting sqref="E86 E46:E47">
    <cfRule type="duplicateValues" dxfId="92" priority="60"/>
    <cfRule type="duplicateValues" dxfId="91" priority="61"/>
  </conditionalFormatting>
  <conditionalFormatting sqref="E87">
    <cfRule type="duplicateValues" dxfId="90" priority="16"/>
  </conditionalFormatting>
  <conditionalFormatting sqref="E87">
    <cfRule type="duplicateValues" dxfId="89" priority="17"/>
    <cfRule type="duplicateValues" dxfId="88" priority="18"/>
  </conditionalFormatting>
  <conditionalFormatting sqref="E50">
    <cfRule type="duplicateValues" dxfId="87" priority="13"/>
  </conditionalFormatting>
  <conditionalFormatting sqref="E50">
    <cfRule type="duplicateValues" dxfId="86" priority="14"/>
    <cfRule type="duplicateValues" dxfId="85" priority="15"/>
  </conditionalFormatting>
  <conditionalFormatting sqref="E88">
    <cfRule type="duplicateValues" dxfId="84" priority="10"/>
  </conditionalFormatting>
  <conditionalFormatting sqref="E88">
    <cfRule type="duplicateValues" dxfId="83" priority="11"/>
    <cfRule type="duplicateValues" dxfId="82" priority="12"/>
  </conditionalFormatting>
  <conditionalFormatting sqref="E75">
    <cfRule type="duplicateValues" dxfId="81" priority="7"/>
  </conditionalFormatting>
  <conditionalFormatting sqref="E75">
    <cfRule type="duplicateValues" dxfId="80" priority="8"/>
    <cfRule type="duplicateValues" dxfId="79" priority="9"/>
  </conditionalFormatting>
  <conditionalFormatting sqref="E89">
    <cfRule type="duplicateValues" dxfId="78" priority="4"/>
  </conditionalFormatting>
  <conditionalFormatting sqref="E89">
    <cfRule type="duplicateValues" dxfId="77" priority="5"/>
    <cfRule type="duplicateValues" dxfId="76" priority="6"/>
  </conditionalFormatting>
  <conditionalFormatting sqref="E106 E112">
    <cfRule type="duplicateValues" dxfId="75" priority="62"/>
    <cfRule type="duplicateValues" dxfId="74" priority="63"/>
  </conditionalFormatting>
  <conditionalFormatting sqref="E106 E112">
    <cfRule type="duplicateValues" dxfId="73" priority="64"/>
  </conditionalFormatting>
  <conditionalFormatting sqref="B106:B115">
    <cfRule type="duplicateValues" dxfId="72" priority="65"/>
    <cfRule type="duplicateValues" dxfId="71" priority="66"/>
  </conditionalFormatting>
  <conditionalFormatting sqref="B106:B115">
    <cfRule type="duplicateValues" dxfId="70" priority="67"/>
  </conditionalFormatting>
  <conditionalFormatting sqref="E107:E111">
    <cfRule type="duplicateValues" dxfId="69" priority="1"/>
    <cfRule type="duplicateValues" dxfId="68" priority="2"/>
  </conditionalFormatting>
  <conditionalFormatting sqref="E107:E111">
    <cfRule type="duplicateValues" dxfId="6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2021-03-04T12:53:51Z</dcterms:modified>
</cp:coreProperties>
</file>