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5\"/>
    </mc:Choice>
  </mc:AlternateContent>
  <bookViews>
    <workbookView xWindow="0" yWindow="0" windowWidth="1461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11" i="1" l="1"/>
  <c r="F111" i="1"/>
  <c r="G111" i="1"/>
  <c r="H111" i="1"/>
  <c r="I111" i="1"/>
  <c r="J111" i="1"/>
  <c r="K111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A98" i="1"/>
  <c r="A97" i="1"/>
  <c r="A96" i="1"/>
  <c r="A95" i="1"/>
  <c r="A94" i="1"/>
  <c r="A93" i="1"/>
  <c r="K98" i="1"/>
  <c r="J98" i="1"/>
  <c r="I98" i="1"/>
  <c r="H98" i="1"/>
  <c r="G98" i="1"/>
  <c r="F98" i="1"/>
  <c r="K97" i="1"/>
  <c r="J97" i="1"/>
  <c r="I97" i="1"/>
  <c r="H97" i="1"/>
  <c r="G97" i="1"/>
  <c r="F97" i="1"/>
  <c r="K96" i="1"/>
  <c r="J96" i="1"/>
  <c r="I96" i="1"/>
  <c r="H96" i="1"/>
  <c r="G96" i="1"/>
  <c r="F96" i="1"/>
  <c r="K95" i="1"/>
  <c r="J95" i="1"/>
  <c r="I95" i="1"/>
  <c r="H95" i="1"/>
  <c r="G95" i="1"/>
  <c r="F95" i="1"/>
  <c r="K94" i="1"/>
  <c r="J94" i="1"/>
  <c r="I94" i="1"/>
  <c r="H94" i="1"/>
  <c r="G94" i="1"/>
  <c r="F94" i="1"/>
  <c r="K93" i="1"/>
  <c r="J93" i="1"/>
  <c r="I93" i="1"/>
  <c r="H93" i="1"/>
  <c r="G93" i="1"/>
  <c r="F93" i="1"/>
  <c r="F84" i="1"/>
  <c r="G84" i="1"/>
  <c r="H84" i="1"/>
  <c r="I84" i="1"/>
  <c r="J84" i="1"/>
  <c r="K84" i="1"/>
  <c r="A85" i="1" l="1"/>
  <c r="A86" i="1"/>
  <c r="A87" i="1"/>
  <c r="A88" i="1"/>
  <c r="A89" i="1"/>
  <c r="A90" i="1"/>
  <c r="A91" i="1"/>
  <c r="A92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77" i="1"/>
  <c r="A78" i="1"/>
  <c r="A79" i="1"/>
  <c r="A80" i="1"/>
  <c r="A81" i="1"/>
  <c r="A82" i="1"/>
  <c r="A83" i="1"/>
  <c r="A84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A14" i="3"/>
  <c r="F14" i="3"/>
  <c r="H14" i="3"/>
  <c r="I14" i="3"/>
  <c r="J14" i="3"/>
  <c r="A73" i="1"/>
  <c r="A74" i="1"/>
  <c r="A75" i="1"/>
  <c r="A76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72" i="1" l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 l="1"/>
  <c r="A66" i="1"/>
  <c r="A65" i="1"/>
  <c r="A64" i="1"/>
  <c r="A63" i="1"/>
  <c r="A62" i="1"/>
  <c r="A61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0" i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B28" i="16"/>
  <c r="C23" i="16"/>
  <c r="C24" i="16"/>
  <c r="C25" i="16"/>
  <c r="C26" i="16"/>
  <c r="C27" i="16"/>
  <c r="A25" i="16"/>
  <c r="A26" i="16"/>
  <c r="A27" i="16"/>
  <c r="A58" i="1"/>
  <c r="A57" i="1"/>
  <c r="A56" i="1"/>
  <c r="A55" i="1"/>
  <c r="A54" i="1"/>
  <c r="A53" i="1"/>
  <c r="A52" i="1"/>
  <c r="A51" i="1"/>
  <c r="A50" i="1"/>
  <c r="A49" i="1"/>
  <c r="A48" i="1"/>
  <c r="A47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B63" i="16"/>
  <c r="B45" i="16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2" i="1"/>
  <c r="A31" i="1"/>
  <c r="A30" i="1"/>
  <c r="A29" i="1"/>
  <c r="A28" i="1"/>
  <c r="A27" i="1"/>
  <c r="F26" i="1"/>
  <c r="G26" i="1"/>
  <c r="H26" i="1"/>
  <c r="I26" i="1"/>
  <c r="J26" i="1"/>
  <c r="K26" i="1"/>
  <c r="A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1" i="1"/>
  <c r="A10" i="1"/>
  <c r="A9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<sst xmlns="http://schemas.openxmlformats.org/spreadsheetml/2006/main" count="13370" uniqueCount="2561">
  <si>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</si>
  <si>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</si>
  <si>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</si>
  <si>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</si>
  <si>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</si>
  <si>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</si>
  <si>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</si>
  <si>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</si>
  <si>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</si>
  <si>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</si>
  <si>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</si>
  <si>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</si>
  <si>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</si>
  <si>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</si>
  <si>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</si>
  <si>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</si>
  <si>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</si>
  <si>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</si>
  <si>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</si>
  <si>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</si>
  <si>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</si>
  <si>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</si>
  <si>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</si>
  <si>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</si>
  <si>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</si>
  <si>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</si>
  <si>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</si>
  <si>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</si>
  <si>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</si>
  <si>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</si>
  <si>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</si>
  <si>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</si>
  <si>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</si>
  <si>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</si>
  <si>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</si>
  <si>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</si>
  <si>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</si>
  <si>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</si>
  <si>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</si>
  <si>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</si>
  <si>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</si>
  <si>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</si>
  <si>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</si>
  <si>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</si>
  <si>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</si>
  <si>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</si>
  <si>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</si>
  <si>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</si>
  <si>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</si>
  <si>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</si>
  <si>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</si>
  <si>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</si>
  <si>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</si>
  <si>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</si>
  <si>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</si>
  <si>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</si>
  <si>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</si>
  <si>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</si>
  <si>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</si>
  <si>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</si>
  <si>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</si>
  <si>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</si>
  <si>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</si>
  <si>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</si>
  <si>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</si>
  <si>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</si>
  <si>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</si>
  <si>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</si>
  <si>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</si>
  <si>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</si>
  <si>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</si>
  <si>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</si>
  <si>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</si>
  <si>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</si>
  <si>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</si>
  <si>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</si>
  <si>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</si>
  <si>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</si>
  <si>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</si>
  <si>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</si>
  <si>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</si>
  <si>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</si>
  <si>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</si>
  <si>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</si>
  <si>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</si>
  <si>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</si>
  <si>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</si>
  <si>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</si>
  <si>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</si>
  <si>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</si>
  <si>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</si>
  <si>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</si>
  <si>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</si>
  <si>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</si>
  <si>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</si>
  <si>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</si>
  <si>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</si>
  <si>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</si>
  <si>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</si>
  <si>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</si>
  <si>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</si>
  <si>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</si>
  <si>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</si>
  <si>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</si>
  <si>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</si>
  <si>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</si>
  <si>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</si>
  <si>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</si>
  <si>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</si>
  <si>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</si>
  <si>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</si>
  <si>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</si>
  <si>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</si>
  <si>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</si>
  <si>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</si>
  <si>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</si>
  <si>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</si>
  <si>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</si>
  <si>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</si>
  <si>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</si>
  <si>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</si>
  <si>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</si>
  <si>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</si>
  <si>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</si>
  <si>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</si>
  <si>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</si>
  <si>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</si>
  <si>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</si>
  <si>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</si>
  <si>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</si>
  <si>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</si>
  <si>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</si>
  <si>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</si>
  <si>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</si>
  <si>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</si>
  <si>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</si>
  <si>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</si>
  <si>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</si>
  <si>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</si>
  <si>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</si>
  <si>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</si>
  <si>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</si>
  <si>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</si>
  <si>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</si>
  <si>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</si>
  <si>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</si>
  <si>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</si>
  <si>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</si>
  <si>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</si>
  <si>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</si>
  <si>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</si>
  <si>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</si>
  <si>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</si>
  <si>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</si>
  <si>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</si>
  <si>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</si>
  <si>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</si>
  <si>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</si>
  <si>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</si>
  <si>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</si>
  <si>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</si>
  <si>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</si>
  <si>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</si>
  <si>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</si>
  <si>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</si>
  <si>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</si>
  <si>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</si>
  <si>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</si>
  <si>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</si>
  <si>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</si>
  <si>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</si>
  <si>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</si>
  <si>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</si>
  <si>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</si>
  <si>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</si>
  <si>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</si>
  <si>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</si>
  <si>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</si>
  <si>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</si>
  <si>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</si>
  <si>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</si>
  <si>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</si>
  <si>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</si>
  <si>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</si>
  <si>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</si>
  <si>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</si>
  <si>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</si>
  <si>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</si>
  <si>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</si>
  <si>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</si>
  <si>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</si>
  <si>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</si>
  <si>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</si>
  <si>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</si>
  <si>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</si>
  <si>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</si>
  <si>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</si>
  <si>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</si>
  <si>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</si>
  <si>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</si>
  <si>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</si>
  <si>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</si>
  <si>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</si>
  <si>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</si>
  <si>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</si>
  <si>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</si>
  <si>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</si>
  <si>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</si>
  <si>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</si>
  <si>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</si>
  <si>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</si>
  <si>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</si>
  <si>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</si>
  <si>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</si>
  <si>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</si>
  <si>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</si>
  <si>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</si>
  <si>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</si>
  <si>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</si>
  <si>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</si>
  <si>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</si>
  <si>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</si>
  <si>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</si>
  <si>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</si>
  <si>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</si>
  <si>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</si>
  <si>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</si>
  <si>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</si>
  <si>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</si>
  <si>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</si>
  <si>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</si>
  <si>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</si>
  <si>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</si>
  <si>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</si>
  <si>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</si>
  <si>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</si>
  <si>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</si>
  <si>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</si>
  <si>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</si>
  <si>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</si>
  <si>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</si>
  <si>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</si>
  <si>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</si>
  <si>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</si>
  <si>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</si>
  <si>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</si>
  <si>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</si>
  <si>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</si>
  <si>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</si>
  <si>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</si>
  <si>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</si>
  <si>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</si>
  <si>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</si>
  <si>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</si>
  <si>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</si>
  <si>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</si>
  <si>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</si>
  <si>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</si>
  <si>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</si>
  <si>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</si>
  <si>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</si>
  <si>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</si>
  <si>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</si>
  <si>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</si>
  <si>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</si>
  <si>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</si>
  <si>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</si>
  <si>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</si>
  <si>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</si>
  <si>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</si>
  <si>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</si>
  <si>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</si>
  <si>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</si>
  <si>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</si>
  <si>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</si>
  <si>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</si>
  <si>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</si>
  <si>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</si>
  <si>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</si>
  <si>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</si>
  <si>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</si>
  <si>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</si>
  <si>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</si>
  <si>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</si>
  <si>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</si>
  <si>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</si>
  <si>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</si>
  <si>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</si>
  <si>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</si>
  <si>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</si>
  <si>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</si>
  <si>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</si>
  <si>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</si>
  <si>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</si>
  <si>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</si>
  <si>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</si>
  <si>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</si>
  <si>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</si>
  <si>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</si>
  <si>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</si>
  <si>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</si>
  <si>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</si>
  <si>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</si>
  <si>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</si>
  <si>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</si>
  <si>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</si>
  <si>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</si>
  <si>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</si>
  <si>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</si>
  <si>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</si>
  <si>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</si>
  <si>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</si>
  <si>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</si>
  <si>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</si>
  <si>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</si>
  <si>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</si>
  <si>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</si>
  <si>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</si>
  <si>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</si>
  <si>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</si>
  <si>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</si>
  <si>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</si>
  <si>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</si>
  <si>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</si>
  <si>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</si>
  <si>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</si>
  <si>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</si>
  <si>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</si>
  <si>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</si>
  <si>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</si>
  <si>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</si>
  <si>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</si>
  <si>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</si>
  <si>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</si>
  <si>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</si>
  <si>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</si>
  <si>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</si>
  <si>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</si>
  <si>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</si>
  <si>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</si>
  <si>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</si>
  <si>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</si>
  <si>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</si>
  <si>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</si>
  <si>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</si>
  <si>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</si>
  <si>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</si>
  <si>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</si>
  <si>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</si>
  <si>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</si>
  <si>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</si>
  <si>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</si>
  <si>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</si>
  <si>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</si>
  <si>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</si>
  <si>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</si>
  <si>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</si>
  <si>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</si>
  <si>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</si>
  <si>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</si>
  <si>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</si>
  <si>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</si>
  <si>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</si>
  <si>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</si>
  <si>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</si>
  <si>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</si>
  <si>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</si>
  <si>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</si>
  <si>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</si>
  <si>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</si>
  <si>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</si>
  <si>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</si>
  <si>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</si>
  <si>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</si>
  <si>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</si>
  <si>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</si>
  <si>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</si>
  <si>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</si>
  <si>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</si>
  <si>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</si>
  <si>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</si>
  <si>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</si>
  <si>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</si>
  <si>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</si>
  <si>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</si>
  <si>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</si>
  <si>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</si>
  <si>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</si>
  <si>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</si>
  <si>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</si>
  <si>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</si>
  <si>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</si>
  <si>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</si>
  <si>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</si>
  <si>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</si>
  <si>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</si>
  <si>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</si>
  <si>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</si>
  <si>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</si>
  <si>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</si>
  <si>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</si>
  <si>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</si>
  <si>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</si>
  <si>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</si>
  <si>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</si>
  <si>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</si>
  <si>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</si>
  <si>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</si>
  <si>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</si>
  <si>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</si>
  <si>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</si>
  <si>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</si>
  <si>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</si>
  <si>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</si>
  <si>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</si>
  <si>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</si>
  <si>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</si>
  <si>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</si>
  <si>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</si>
  <si>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</si>
  <si>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</si>
  <si>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</si>
  <si>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</si>
  <si>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</si>
  <si>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</si>
  <si>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</si>
  <si>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</si>
  <si>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</si>
  <si>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</si>
  <si>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</si>
  <si>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</si>
  <si>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</si>
  <si>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</si>
  <si>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</si>
  <si>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</si>
  <si>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</si>
  <si>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</si>
  <si>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</si>
  <si>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</si>
  <si>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</si>
  <si>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</si>
  <si>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</si>
  <si>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</si>
  <si>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</si>
  <si>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</si>
  <si>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</si>
  <si>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</si>
  <si>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</si>
  <si>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</si>
  <si>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</si>
  <si>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</si>
  <si>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</si>
  <si>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</si>
  <si>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</si>
  <si>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</si>
  <si>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</si>
  <si>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</si>
  <si>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</si>
  <si>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</si>
  <si>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</si>
  <si>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</si>
  <si>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</si>
  <si>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</si>
  <si>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</si>
  <si>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</si>
  <si>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</si>
  <si>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</si>
  <si>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</si>
  <si>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</si>
  <si>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</si>
  <si>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</si>
  <si>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</si>
  <si>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</si>
  <si>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</si>
  <si>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</si>
  <si>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</si>
  <si>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</si>
  <si>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</si>
  <si>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</si>
  <si>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</si>
  <si>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</si>
  <si>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</si>
  <si>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</si>
  <si>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</si>
  <si>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</si>
  <si>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</si>
  <si>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</si>
  <si>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</si>
  <si>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</si>
  <si>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</si>
  <si>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</si>
  <si>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</si>
  <si>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</si>
  <si>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</si>
  <si>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</si>
  <si>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</si>
  <si>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</si>
  <si>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</si>
  <si>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</si>
  <si>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</si>
  <si>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</si>
  <si>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</si>
  <si>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</si>
  <si>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</si>
  <si>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</si>
  <si>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</si>
  <si>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</si>
  <si>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</si>
  <si>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</si>
  <si>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</si>
  <si>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</si>
  <si>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</si>
  <si>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</si>
  <si>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</si>
  <si>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</si>
  <si>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</si>
  <si>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</si>
  <si>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</si>
  <si>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</si>
  <si>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</si>
  <si>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</si>
  <si>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</si>
  <si>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</si>
  <si>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</si>
  <si>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</si>
  <si>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</si>
  <si>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</si>
  <si>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</si>
  <si>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</si>
  <si>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</si>
  <si>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</si>
  <si>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</si>
  <si>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</si>
  <si>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</si>
  <si>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</si>
  <si>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</si>
  <si>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</si>
  <si>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</si>
  <si>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</si>
  <si>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</si>
  <si>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</si>
  <si>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</si>
  <si>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</si>
  <si>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</si>
  <si>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</si>
  <si>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</si>
  <si>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</si>
  <si>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</si>
  <si>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</si>
  <si>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</si>
  <si>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</si>
  <si>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</si>
  <si>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</si>
  <si>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</si>
  <si>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</si>
  <si>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</si>
  <si>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</si>
  <si>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</si>
  <si>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</si>
  <si>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</si>
  <si>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</si>
  <si>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</si>
  <si>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</si>
  <si>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</si>
  <si>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</si>
  <si>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</si>
  <si>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</si>
  <si>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</si>
  <si>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</si>
  <si>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</si>
  <si>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</si>
  <si>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</si>
  <si>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</si>
  <si>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</si>
  <si>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</si>
  <si>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</si>
  <si>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</si>
  <si>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</si>
  <si>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</si>
  <si>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</si>
  <si>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</si>
  <si>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</si>
  <si>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</si>
  <si>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</si>
  <si>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</si>
  <si>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</si>
  <si>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</si>
  <si>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</si>
  <si>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</si>
  <si>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</si>
  <si>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</si>
  <si>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</si>
  <si>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</si>
  <si>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</si>
  <si>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</si>
  <si>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</si>
  <si>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</si>
  <si>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</si>
  <si>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</si>
  <si>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</si>
  <si>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</si>
  <si>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</si>
  <si>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</si>
  <si>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</si>
  <si>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</si>
  <si>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</si>
  <si>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</si>
  <si>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</si>
  <si>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</si>
  <si>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</si>
  <si>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</si>
  <si>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</si>
  <si>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</si>
  <si>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</si>
  <si>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</si>
  <si>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</si>
  <si>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</si>
  <si>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</si>
  <si>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</si>
  <si>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</si>
  <si>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</si>
  <si>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</si>
  <si>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</si>
  <si>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</si>
  <si>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</si>
  <si>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</si>
  <si>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</si>
  <si>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</si>
  <si>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</si>
  <si>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</si>
  <si>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</si>
  <si>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</si>
  <si>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</si>
  <si>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</si>
  <si>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</si>
  <si>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</si>
  <si>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</si>
  <si>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</si>
  <si>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</si>
  <si>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</si>
  <si>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</si>
  <si>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</si>
  <si>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</si>
  <si>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</si>
  <si>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</si>
  <si>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</si>
  <si>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</si>
  <si>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</si>
  <si>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</si>
  <si>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</si>
  <si>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</si>
  <si>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</si>
  <si>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</si>
  <si>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</si>
  <si>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</si>
  <si>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</si>
  <si>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</si>
  <si>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</si>
  <si>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</si>
  <si>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</si>
  <si>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</si>
  <si>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</si>
  <si>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</si>
  <si>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</si>
  <si>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</si>
  <si>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</si>
  <si>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</si>
  <si>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</si>
  <si>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</si>
  <si>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</si>
  <si>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</si>
  <si>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</si>
  <si>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</si>
  <si>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</si>
  <si>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</si>
  <si>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</si>
  <si>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</si>
  <si>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</si>
  <si>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</si>
  <si>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</si>
  <si>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</si>
  <si>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</si>
  <si>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</si>
  <si>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</si>
  <si>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</si>
  <si>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</si>
  <si>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</si>
  <si>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</si>
  <si>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</si>
  <si>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</si>
  <si>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</si>
  <si>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</si>
  <si>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</si>
  <si>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</si>
  <si>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</si>
  <si>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</si>
  <si>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</si>
  <si>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</si>
  <si>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</si>
  <si>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</si>
  <si>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</si>
  <si>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</si>
  <si>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</si>
  <si>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</si>
  <si>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</si>
  <si>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</si>
  <si>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</si>
  <si>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</si>
  <si>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</si>
  <si>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</si>
  <si>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</si>
  <si>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</si>
  <si>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</si>
  <si>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</si>
  <si>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</si>
  <si>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</si>
  <si>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</si>
  <si>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</si>
  <si>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</si>
  <si>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</si>
  <si>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</si>
  <si>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</si>
  <si>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</si>
  <si>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</si>
  <si>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</si>
  <si>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</si>
  <si>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</si>
  <si>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</si>
  <si>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</si>
  <si>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</si>
  <si>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</si>
  <si>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</si>
  <si>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</si>
  <si>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</si>
  <si>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</si>
  <si>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</si>
  <si>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</si>
  <si>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</si>
  <si>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</si>
  <si>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</si>
  <si>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</si>
  <si>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</si>
  <si>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</si>
  <si>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</si>
  <si>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</si>
  <si>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</si>
  <si>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</si>
  <si>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</si>
  <si>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</si>
  <si>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</si>
  <si>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</si>
  <si>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</si>
  <si>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</si>
  <si>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</si>
  <si>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</si>
  <si>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</si>
  <si>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</si>
  <si>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</si>
  <si>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</si>
  <si>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</si>
  <si>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</si>
  <si>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</si>
  <si>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</si>
  <si>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</si>
  <si>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</si>
  <si>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</si>
  <si>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</si>
  <si>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</si>
  <si>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</si>
  <si>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</si>
  <si>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</si>
  <si>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</si>
  <si>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</si>
  <si>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</si>
  <si>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</si>
  <si>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</si>
  <si>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</si>
  <si>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</si>
  <si>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</si>
  <si>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</si>
  <si>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</si>
  <si>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</si>
  <si>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</si>
  <si>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</si>
  <si>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</si>
  <si>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</si>
  <si>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</si>
  <si>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</si>
  <si>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</si>
  <si>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</si>
  <si>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</si>
  <si>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</si>
  <si>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</si>
  <si>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</si>
  <si>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</si>
  <si>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</si>
  <si>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</si>
  <si>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</si>
  <si>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</si>
  <si>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</si>
  <si>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</si>
  <si>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</si>
  <si>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</si>
  <si>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</si>
  <si>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</si>
  <si>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</si>
  <si>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</si>
  <si>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</si>
  <si>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</si>
  <si>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</si>
  <si>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</si>
  <si>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</si>
  <si>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</si>
  <si>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</si>
  <si>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</si>
  <si>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</si>
  <si>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</si>
  <si>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</si>
  <si>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</si>
  <si>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</si>
  <si>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</si>
  <si>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</si>
  <si>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</si>
  <si>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</si>
  <si>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</si>
  <si>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</si>
  <si>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</si>
  <si>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</si>
  <si>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</si>
  <si>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</si>
  <si>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</si>
  <si>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</si>
  <si>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</si>
  <si>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</si>
  <si>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</si>
  <si>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</si>
  <si>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</si>
  <si>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</si>
  <si>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</si>
  <si>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</si>
  <si>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</si>
  <si>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</si>
  <si>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</si>
  <si>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</si>
  <si>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</si>
  <si>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</si>
  <si>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</si>
  <si>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</si>
  <si>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</si>
  <si>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</si>
  <si>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</si>
  <si>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</si>
  <si>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</si>
  <si>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</si>
  <si>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</si>
  <si>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</si>
  <si>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</si>
  <si>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</si>
  <si>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</si>
  <si>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</si>
  <si>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</si>
  <si>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</si>
  <si>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</si>
  <si>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</si>
  <si>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</si>
  <si>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</si>
  <si>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</si>
  <si>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</si>
  <si>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</si>
  <si>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</si>
  <si>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</si>
  <si>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</si>
  <si>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</si>
  <si>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</si>
  <si>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</si>
  <si>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</si>
  <si>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</si>
  <si>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</si>
  <si>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</si>
  <si>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</si>
  <si>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</si>
  <si>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</si>
  <si>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</si>
  <si>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</si>
  <si>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</si>
  <si>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</si>
  <si>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</si>
  <si>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</si>
  <si>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</si>
  <si>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</si>
  <si>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</si>
  <si>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</si>
  <si>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</si>
  <si>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</si>
  <si>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</si>
  <si>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</si>
  <si>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</si>
  <si>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</si>
  <si>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</si>
  <si>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</si>
  <si>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</si>
  <si>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</si>
  <si>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</si>
  <si>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</si>
  <si>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</si>
  <si>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</si>
  <si>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</si>
  <si>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</si>
  <si>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</si>
  <si>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</si>
  <si>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</si>
  <si>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</si>
  <si>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</si>
  <si>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</si>
  <si>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</si>
  <si>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</si>
  <si>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</si>
  <si>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</si>
  <si>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</si>
  <si>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</si>
  <si>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</si>
  <si>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</si>
  <si>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</si>
  <si>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</si>
  <si>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</si>
  <si>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</si>
  <si>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</si>
  <si>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</si>
  <si>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</si>
  <si>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</si>
  <si>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</si>
  <si>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</si>
  <si>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</si>
  <si>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</si>
  <si>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</si>
  <si>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</si>
  <si>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</si>
  <si>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</si>
  <si>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</si>
  <si>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</si>
  <si>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</si>
  <si>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</si>
  <si>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</si>
  <si>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</si>
  <si>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</si>
  <si>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</si>
  <si>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</si>
  <si>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</si>
  <si>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</si>
  <si>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</si>
  <si>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</si>
  <si>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</si>
  <si>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</si>
  <si>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</si>
  <si>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</si>
  <si>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</si>
  <si>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</si>
  <si>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</si>
  <si>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</si>
  <si>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</si>
  <si>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</si>
  <si>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</si>
  <si>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</si>
  <si>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</si>
  <si>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</si>
  <si>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</si>
  <si>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</si>
  <si>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</si>
  <si>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</si>
  <si>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</si>
  <si>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</si>
  <si>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</si>
  <si>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</si>
  <si>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</si>
  <si>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</si>
  <si>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</si>
  <si>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</si>
  <si>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</si>
  <si>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</si>
  <si>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</si>
  <si>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</si>
  <si>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</si>
  <si>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</si>
  <si>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</si>
  <si>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</si>
  <si>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</si>
  <si>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</si>
  <si>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</si>
  <si>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</si>
  <si>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</si>
  <si>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</si>
  <si>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</si>
  <si>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</si>
  <si>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</si>
  <si>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</si>
  <si>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</si>
  <si>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</si>
  <si>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</si>
  <si>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</si>
  <si>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</si>
  <si>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</si>
  <si>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</si>
  <si>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</si>
  <si>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</si>
  <si>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</si>
  <si>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</si>
  <si>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</si>
  <si>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</si>
  <si>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</si>
  <si>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</si>
  <si>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</si>
  <si>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</si>
  <si>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</si>
  <si>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</si>
  <si>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</si>
  <si>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</si>
  <si>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</si>
  <si>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</si>
  <si>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</si>
  <si>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</si>
  <si>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</si>
  <si>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</si>
  <si>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</si>
  <si>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</si>
  <si>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</si>
  <si>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</si>
  <si>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</si>
  <si>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</si>
  <si>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</si>
  <si>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</si>
  <si>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</si>
  <si>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</si>
  <si>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</si>
  <si>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</si>
  <si>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</si>
  <si>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</si>
  <si>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</si>
  <si>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</si>
  <si>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</si>
  <si>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</si>
  <si>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</si>
  <si>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</si>
  <si>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</si>
  <si>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</si>
  <si>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</si>
  <si>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</si>
  <si>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</si>
  <si>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</si>
  <si>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</si>
  <si>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</si>
  <si>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</si>
  <si>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</si>
  <si>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</si>
  <si>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</si>
  <si>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</si>
  <si>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</si>
  <si>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</si>
  <si>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</si>
  <si>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</si>
  <si>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</si>
  <si>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</si>
  <si>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</si>
  <si>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</si>
  <si>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</si>
  <si>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</si>
  <si>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</si>
  <si>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</si>
  <si>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</si>
  <si>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</si>
  <si>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</si>
  <si>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</si>
  <si>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</si>
  <si>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</si>
  <si>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</si>
  <si>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</si>
  <si>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</si>
  <si>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</si>
  <si>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</si>
  <si>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</si>
  <si>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</si>
  <si>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</si>
  <si>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</si>
  <si>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</si>
  <si>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</si>
  <si>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</si>
  <si>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</si>
  <si>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</si>
  <si>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</si>
  <si>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</si>
  <si>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</si>
  <si>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</si>
  <si>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</si>
  <si>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</si>
  <si>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</si>
  <si>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</si>
  <si>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</si>
  <si>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</si>
  <si>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</si>
  <si>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</si>
  <si>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</si>
  <si>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</si>
  <si>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</si>
  <si>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</si>
  <si>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</si>
  <si>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</si>
  <si>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</si>
  <si>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</si>
  <si>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</si>
  <si>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</si>
  <si>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</si>
  <si>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</si>
  <si>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</si>
  <si>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</si>
  <si>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</si>
  <si>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</si>
  <si>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</si>
  <si>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</si>
  <si>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</si>
  <si>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</si>
  <si>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</si>
  <si>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</si>
  <si>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</si>
  <si>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</si>
  <si>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</si>
  <si>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</si>
  <si>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</si>
  <si>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</si>
  <si>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</si>
  <si>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</si>
  <si>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</si>
  <si>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</si>
  <si>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</si>
  <si>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</si>
  <si>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</si>
  <si>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</si>
  <si>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</si>
  <si>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</si>
  <si>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</si>
  <si>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</si>
  <si>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</si>
  <si>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</si>
  <si>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</si>
  <si>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</si>
  <si>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</si>
  <si>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</si>
  <si>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</si>
  <si>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</si>
  <si>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</si>
  <si>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</si>
  <si>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</si>
  <si>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</si>
  <si>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</si>
  <si>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</si>
  <si>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</si>
  <si>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</si>
  <si>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</si>
  <si>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</si>
  <si>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</si>
  <si>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</si>
  <si>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</si>
  <si>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</si>
  <si>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</si>
  <si>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</si>
  <si>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</si>
  <si>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</si>
  <si>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</si>
  <si>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</si>
  <si>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</si>
  <si>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</si>
  <si>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</si>
  <si>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</si>
  <si>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</si>
  <si>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</si>
  <si>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</si>
  <si>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</si>
  <si>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</si>
  <si>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</si>
  <si>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</si>
  <si>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</si>
  <si>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</si>
  <si>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</si>
  <si>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</si>
  <si>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</si>
  <si>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</si>
  <si>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</si>
  <si>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</si>
  <si>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</si>
  <si>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</si>
  <si>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</si>
  <si>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</si>
  <si>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</si>
  <si>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</si>
  <si>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</si>
  <si>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</si>
  <si>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</si>
  <si>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</si>
  <si>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</si>
  <si>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</si>
  <si>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</si>
  <si>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</si>
  <si>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</si>
  <si>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</si>
  <si>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</si>
  <si>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</si>
  <si>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</si>
  <si>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</si>
  <si>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</si>
  <si>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</si>
  <si>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</si>
  <si>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</si>
  <si>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</si>
  <si>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</si>
  <si>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</si>
  <si>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</si>
  <si>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</si>
  <si>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</si>
  <si>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</si>
  <si>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</si>
  <si>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</si>
  <si>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</si>
  <si>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</si>
  <si>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</si>
  <si>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</si>
  <si>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</si>
  <si>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</si>
  <si>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</si>
  <si>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</si>
  <si>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</si>
  <si>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</si>
  <si>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</si>
  <si>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</si>
  <si>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</si>
  <si>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</si>
  <si>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</si>
  <si>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</si>
  <si>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</si>
  <si>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</si>
  <si>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</si>
  <si>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</si>
  <si>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</si>
  <si>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</si>
  <si>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</si>
  <si>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</si>
  <si>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</si>
  <si>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</si>
  <si>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</si>
  <si>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</si>
  <si>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</si>
  <si>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</si>
  <si>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</si>
  <si>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</si>
  <si>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</si>
  <si>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</si>
  <si>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</si>
  <si>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</si>
  <si>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</si>
  <si>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</si>
  <si>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</si>
  <si>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</si>
  <si>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</si>
  <si>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</si>
  <si>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</si>
  <si>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</si>
  <si>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</si>
  <si>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</si>
  <si>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</si>
  <si>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</si>
  <si>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</si>
  <si>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</si>
  <si>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</si>
  <si>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</si>
  <si>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</si>
  <si>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</si>
  <si>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</si>
  <si>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</si>
  <si>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</si>
  <si>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</si>
  <si>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</si>
  <si>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</si>
  <si>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</si>
  <si>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</si>
  <si>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</si>
  <si>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</si>
  <si>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</si>
  <si>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</si>
  <si>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</si>
  <si>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</si>
  <si>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</si>
  <si>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</si>
  <si>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</si>
  <si>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</si>
  <si>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</si>
  <si>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</si>
  <si>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</si>
  <si>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</si>
  <si>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</si>
  <si>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</si>
  <si>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</si>
  <si>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</si>
  <si>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</si>
  <si>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</si>
  <si>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</si>
  <si>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</si>
  <si>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</si>
  <si>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</si>
  <si>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</si>
  <si>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</si>
  <si>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</si>
  <si>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</si>
  <si>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</si>
  <si>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</si>
  <si>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</si>
  <si>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</si>
  <si>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</si>
  <si>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</si>
  <si>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</si>
  <si>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</si>
  <si>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</si>
  <si>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</si>
  <si>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</si>
  <si>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</si>
  <si>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</si>
  <si>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</si>
  <si>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</si>
  <si>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</si>
  <si>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</si>
  <si>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</si>
  <si>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</si>
  <si>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</si>
  <si>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</si>
  <si>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</si>
  <si>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</si>
  <si>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</si>
  <si>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</si>
  <si>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</si>
  <si>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</si>
  <si>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</si>
  <si>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</si>
  <si>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</si>
  <si>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</si>
  <si>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</si>
  <si>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</si>
  <si>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</si>
  <si>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</si>
  <si>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</si>
  <si>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</si>
  <si>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</si>
  <si>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</si>
  <si>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</si>
  <si>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</si>
  <si>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</si>
  <si>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</si>
  <si>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</si>
  <si>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</si>
  <si>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</si>
  <si>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</si>
  <si>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</si>
  <si>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</si>
  <si>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</si>
  <si>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</si>
  <si>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</si>
  <si>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</si>
  <si>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</si>
  <si>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</si>
  <si>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</si>
  <si>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</si>
  <si>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</si>
  <si>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</si>
  <si>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</si>
  <si>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</si>
  <si>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</si>
  <si>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</si>
  <si>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</si>
  <si>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</si>
  <si>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</si>
  <si>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</si>
  <si>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</si>
  <si>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</si>
  <si>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</si>
  <si>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</si>
  <si>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</si>
  <si>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</si>
  <si>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</si>
  <si>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</si>
  <si>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</si>
  <si>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</si>
  <si>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</si>
  <si>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</si>
  <si>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</si>
  <si>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</si>
  <si>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</si>
  <si>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</si>
  <si>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</si>
  <si>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</si>
  <si>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</si>
  <si>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</si>
  <si>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</si>
  <si>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</si>
  <si>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</si>
  <si>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</si>
  <si>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</si>
  <si>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</si>
  <si>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</si>
  <si>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</si>
  <si>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</si>
  <si>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</si>
  <si>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</si>
  <si>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</si>
  <si>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</si>
  <si>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</si>
  <si>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</si>
  <si>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</si>
  <si>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</si>
  <si>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</si>
  <si>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</si>
  <si>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</si>
  <si>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</si>
  <si>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</si>
  <si>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</si>
  <si>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</si>
  <si>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</si>
  <si>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</si>
  <si>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</si>
  <si>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</si>
  <si>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</si>
  <si>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</si>
  <si>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</si>
  <si>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</si>
  <si>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</si>
  <si>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</si>
  <si>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</si>
  <si>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</si>
  <si>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</si>
  <si>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</si>
  <si>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</si>
  <si>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</si>
  <si>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</si>
  <si>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</si>
  <si>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</si>
  <si>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</si>
  <si>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</si>
  <si>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</si>
  <si>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</si>
  <si>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</si>
  <si>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</si>
  <si>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</si>
  <si>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</si>
  <si>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</si>
  <si>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</si>
  <si>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</si>
  <si>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</si>
  <si>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</si>
  <si>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</si>
  <si>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</si>
  <si>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</si>
  <si>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</si>
  <si>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</si>
  <si>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</si>
  <si>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</si>
  <si>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</si>
  <si>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</si>
  <si>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</si>
  <si>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</si>
  <si>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</si>
  <si>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</si>
  <si>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</si>
  <si>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</si>
  <si>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</si>
  <si>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</si>
  <si>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</si>
  <si>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</si>
  <si>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</si>
  <si>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</si>
  <si>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</si>
  <si>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</si>
  <si>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</si>
  <si>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</si>
  <si>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</si>
  <si>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</si>
  <si>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</si>
  <si>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</si>
  <si>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</si>
  <si>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</si>
  <si>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</si>
  <si>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</si>
  <si>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</si>
  <si>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</si>
  <si>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</si>
  <si>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</si>
  <si>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</si>
  <si>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</si>
  <si>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</si>
  <si>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</si>
  <si>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</si>
  <si>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</si>
  <si>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</si>
  <si>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</si>
  <si>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</si>
  <si>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</si>
  <si>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</si>
  <si>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</si>
  <si>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</si>
  <si>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</si>
  <si>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</si>
  <si>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</si>
  <si>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</si>
  <si>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</si>
  <si>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</si>
  <si>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</si>
  <si>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</si>
  <si>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</si>
  <si>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</si>
  <si>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</si>
  <si>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</si>
  <si>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</si>
  <si>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</si>
  <si>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</si>
  <si>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</si>
  <si>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</si>
  <si>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</si>
  <si>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</si>
  <si>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</si>
  <si>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</si>
  <si>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</si>
  <si>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</si>
  <si>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</si>
  <si>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</si>
  <si>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</si>
  <si>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</si>
  <si>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</si>
  <si>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</si>
  <si>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</si>
  <si>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</si>
  <si>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</si>
  <si>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</si>
  <si>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</si>
  <si>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</si>
  <si>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</si>
  <si>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</si>
  <si>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</si>
  <si>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</si>
  <si>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</si>
  <si>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</si>
  <si>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</si>
  <si>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</si>
  <si>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</si>
  <si>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</si>
  <si>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</si>
  <si>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</si>
  <si>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</si>
  <si>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</si>
  <si>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</si>
  <si>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</si>
  <si>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</si>
  <si>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</si>
  <si>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</si>
  <si>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</si>
  <si>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</si>
  <si>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</si>
  <si>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</si>
  <si>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</si>
  <si>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</si>
  <si>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</si>
  <si>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</si>
  <si>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</si>
  <si>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</si>
  <si>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</si>
  <si>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</si>
  <si>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</si>
  <si>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</si>
  <si>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</si>
  <si>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</si>
  <si>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</si>
  <si>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</si>
  <si>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</si>
  <si>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</si>
  <si>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</si>
  <si>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</si>
  <si>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</si>
  <si>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</si>
  <si>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</si>
  <si>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</si>
  <si>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</si>
  <si>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</si>
  <si>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</si>
  <si>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</si>
  <si>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</si>
  <si>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</si>
  <si>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</si>
  <si>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</si>
  <si>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</si>
  <si>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</si>
  <si>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</si>
  <si>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</si>
  <si>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</si>
  <si>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</si>
  <si>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</si>
  <si>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</si>
  <si>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</si>
  <si>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</si>
  <si>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</si>
  <si>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</si>
  <si>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</si>
  <si>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</si>
  <si>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</si>
  <si>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</si>
  <si>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</si>
  <si>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</si>
  <si>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</si>
  <si>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</si>
  <si>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</si>
  <si>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</si>
  <si>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</si>
  <si>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</si>
  <si>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</si>
  <si>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</si>
  <si>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</si>
  <si>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</si>
  <si>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</si>
  <si>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</si>
  <si>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</si>
  <si>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</si>
  <si>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</si>
  <si>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</si>
  <si>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</si>
  <si>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</si>
  <si>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</si>
  <si>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</si>
  <si>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</si>
  <si>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</si>
  <si>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</si>
  <si>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</si>
  <si>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</si>
  <si>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</si>
  <si>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</si>
  <si>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</si>
  <si>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</si>
  <si>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</si>
  <si>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</si>
  <si>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</si>
  <si>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</si>
  <si>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</si>
  <si>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</si>
  <si>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</si>
  <si>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</si>
  <si>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</si>
  <si>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</si>
  <si>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</si>
  <si>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</si>
  <si>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</si>
  <si>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</si>
  <si>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</si>
  <si>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</si>
  <si>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</si>
  <si>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</si>
  <si>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</si>
  <si>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</si>
  <si>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</si>
  <si>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</si>
  <si>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</si>
  <si>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</si>
  <si>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</si>
  <si>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</si>
  <si>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</si>
  <si>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</si>
  <si>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</si>
  <si>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</si>
  <si>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</si>
  <si>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</si>
  <si>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</si>
  <si>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</si>
  <si>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</si>
  <si>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</si>
  <si>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</si>
  <si>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</si>
  <si>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</si>
  <si>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</si>
  <si>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</si>
  <si>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</si>
  <si>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</si>
  <si>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</si>
  <si>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</si>
  <si>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</si>
  <si>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</si>
  <si>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</si>
  <si>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</si>
  <si>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</si>
  <si>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</si>
  <si>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</si>
  <si>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</si>
  <si>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</si>
  <si>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</si>
  <si>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</si>
  <si>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</si>
  <si>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</si>
  <si>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</si>
  <si>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</si>
  <si>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</si>
  <si>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</si>
  <si>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</si>
  <si>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</si>
  <si>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</si>
  <si>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</si>
  <si>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</si>
  <si>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</si>
  <si>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</si>
  <si>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</si>
  <si>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</si>
  <si>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</si>
  <si>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</si>
  <si>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</si>
  <si>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</si>
  <si>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</si>
  <si>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</si>
  <si>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</si>
  <si>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</si>
  <si>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</si>
  <si>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</si>
  <si>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</si>
  <si>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</si>
  <si>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</si>
  <si>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</si>
  <si>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</si>
  <si>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</si>
  <si>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</si>
  <si>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</si>
  <si>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</si>
  <si>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</si>
  <si>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</si>
  <si>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</si>
  <si>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</si>
  <si>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</si>
  <si>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</si>
  <si>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</si>
  <si>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</si>
  <si>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</si>
  <si>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</si>
  <si>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</si>
  <si>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</si>
  <si>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</si>
  <si>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</si>
  <si>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</si>
  <si>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</si>
  <si>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</si>
  <si>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</si>
  <si>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</si>
  <si>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</si>
  <si>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</si>
  <si>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</si>
  <si>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</si>
  <si>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</si>
  <si>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</si>
  <si>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</si>
  <si>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</si>
  <si>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</si>
  <si>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</si>
  <si>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</si>
  <si>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</si>
  <si>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</si>
  <si>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</si>
  <si>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</si>
  <si>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</si>
  <si>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</si>
  <si>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</si>
  <si>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</si>
  <si>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</si>
  <si>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</si>
  <si>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</si>
  <si>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</si>
  <si>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</si>
  <si>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</si>
  <si>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</si>
  <si>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</si>
  <si>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</si>
  <si>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</si>
  <si>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</si>
  <si>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</si>
  <si>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</si>
  <si>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</si>
  <si>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</si>
  <si>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</si>
  <si>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</si>
  <si>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</si>
  <si>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</si>
  <si>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</si>
  <si>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</si>
  <si>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</si>
  <si>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</si>
  <si>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</si>
  <si>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</si>
  <si>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</si>
  <si>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</si>
  <si>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</si>
  <si>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</si>
  <si>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</si>
  <si>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</si>
  <si>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</si>
  <si>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</si>
  <si>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</si>
  <si>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</si>
  <si>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</si>
  <si>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</si>
  <si>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</si>
  <si>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</si>
  <si>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</si>
  <si>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</si>
  <si>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</si>
  <si>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</si>
  <si>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</si>
  <si>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</si>
  <si>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</si>
  <si>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</si>
  <si>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</si>
  <si>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</si>
  <si>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</si>
  <si>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</si>
  <si>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</si>
  <si>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</si>
  <si>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</si>
  <si>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</si>
  <si>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</si>
  <si>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</si>
  <si>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</si>
  <si>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</si>
  <si>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</si>
  <si>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</si>
  <si>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</si>
  <si>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</si>
  <si>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</si>
  <si>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</si>
  <si>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</si>
  <si>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</si>
  <si>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</si>
  <si>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</si>
  <si>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</si>
  <si>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</si>
  <si>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</si>
  <si>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</si>
  <si>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</si>
  <si>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</si>
  <si>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</si>
  <si>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</si>
  <si>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</si>
  <si>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</si>
  <si>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</si>
  <si>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</si>
  <si>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</si>
  <si>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</si>
  <si>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</si>
  <si>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</si>
  <si>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</si>
  <si>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</si>
  <si>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</si>
  <si>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</si>
  <si>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</si>
  <si>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</si>
  <si>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</si>
  <si>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</si>
  <si>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</si>
  <si>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</si>
  <si>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</si>
  <si>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</si>
  <si>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</si>
  <si>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</si>
  <si>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</si>
  <si>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</si>
  <si>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</si>
  <si>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</si>
  <si>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</si>
  <si>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</si>
  <si>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</si>
  <si>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</si>
  <si>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</si>
  <si>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</si>
  <si>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</si>
  <si>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</si>
  <si>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</si>
  <si>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</si>
  <si>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</si>
  <si>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</si>
  <si>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</si>
  <si>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</si>
  <si>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</si>
  <si>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</si>
  <si>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</si>
  <si>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</si>
  <si>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</si>
  <si>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</si>
  <si>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</si>
  <si>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</si>
  <si>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</si>
  <si>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</si>
  <si>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</si>
  <si>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</si>
  <si>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</si>
  <si>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</si>
  <si>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</si>
  <si>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</si>
  <si>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</si>
  <si>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</si>
  <si>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</si>
  <si>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</si>
  <si>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</si>
  <si>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</si>
  <si>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</si>
  <si>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</si>
  <si>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</si>
  <si>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</si>
  <si>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</si>
  <si>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</si>
  <si>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</si>
  <si>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</si>
  <si>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</si>
  <si>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</si>
  <si>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</si>
  <si>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</si>
  <si>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</si>
  <si>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</si>
  <si>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</si>
  <si>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</si>
  <si>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</si>
  <si>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</si>
  <si>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</si>
  <si>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</si>
  <si>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</si>
  <si>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</si>
  <si>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</si>
  <si>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</si>
  <si>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</si>
  <si>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</si>
  <si>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</si>
  <si>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</si>
  <si>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</si>
  <si>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</si>
  <si>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</si>
  <si>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</si>
  <si>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</si>
  <si>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</si>
  <si>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</si>
  <si>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</si>
  <si>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</si>
  <si>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</si>
  <si>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</si>
  <si>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</si>
  <si>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</si>
  <si>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</si>
  <si>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</si>
  <si>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</si>
  <si>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</si>
  <si>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</si>
  <si>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</si>
  <si>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</si>
  <si>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</si>
  <si>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</si>
  <si>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</si>
  <si>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</si>
  <si>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</si>
  <si>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</si>
  <si>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</si>
  <si>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</si>
  <si>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</si>
  <si>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</si>
  <si>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</si>
  <si>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</si>
  <si>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</si>
  <si>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</si>
  <si>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</si>
  <si>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</si>
  <si>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</si>
  <si>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</si>
  <si>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</si>
  <si>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</si>
  <si>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</si>
  <si>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</si>
  <si>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</si>
  <si>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</si>
  <si>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</si>
  <si>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</si>
  <si>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</si>
  <si>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</si>
  <si>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</si>
  <si>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</si>
  <si>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</si>
  <si>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</si>
  <si>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</si>
  <si>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</si>
  <si>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</si>
  <si>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</si>
  <si>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</si>
  <si>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</si>
  <si>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</si>
  <si>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</si>
  <si>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</si>
  <si>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</si>
  <si>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</si>
  <si>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</si>
  <si>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</si>
  <si>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</si>
  <si>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</si>
  <si>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</si>
  <si>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</si>
  <si>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</si>
  <si>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</si>
  <si>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</si>
  <si>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</si>
  <si>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</si>
  <si>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</si>
  <si>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</si>
  <si>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</si>
  <si>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</si>
  <si>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</si>
  <si>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</si>
  <si>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</si>
  <si>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</si>
  <si>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</si>
  <si>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</si>
  <si>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</si>
  <si>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</si>
  <si>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</si>
  <si>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</si>
  <si>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</si>
  <si>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</si>
  <si>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</si>
  <si>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</si>
  <si>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</si>
  <si>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</si>
  <si>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</si>
  <si>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</si>
  <si>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</si>
  <si>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</si>
  <si>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</si>
  <si>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</si>
  <si>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</si>
  <si>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</si>
  <si>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</si>
  <si>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</si>
  <si>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</si>
  <si>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</si>
  <si>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</si>
  <si>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</si>
  <si>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</si>
  <si>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</si>
  <si>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</si>
  <si>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</si>
  <si>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</si>
  <si>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</si>
  <si>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</si>
  <si>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</si>
  <si>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</si>
  <si>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</si>
  <si>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</si>
  <si>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</si>
  <si>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</si>
  <si>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</si>
  <si>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</si>
  <si>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</si>
  <si>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</si>
  <si>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</si>
  <si>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</si>
  <si>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</si>
  <si>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</si>
  <si>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</si>
  <si>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</si>
  <si>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</si>
  <si>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</si>
  <si>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</si>
  <si>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</si>
  <si>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</si>
  <si>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</si>
  <si>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</si>
  <si>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</si>
  <si>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</si>
  <si>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</si>
  <si>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</si>
  <si>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</si>
  <si>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</si>
  <si>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</si>
  <si>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</si>
  <si>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</si>
  <si>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</si>
  <si>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</si>
  <si>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</si>
  <si>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</si>
  <si>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</si>
  <si>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</si>
  <si>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</si>
  <si>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</si>
  <si>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</si>
  <si>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</si>
  <si>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</si>
  <si>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</si>
  <si>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</si>
  <si>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</si>
  <si>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</si>
  <si>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</si>
  <si>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</si>
  <si>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</si>
  <si>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</si>
  <si>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</si>
  <si>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</si>
  <si>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</si>
  <si>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</si>
  <si>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</si>
  <si>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</si>
  <si>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</si>
  <si>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</si>
  <si>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</si>
  <si>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</si>
  <si>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</si>
  <si>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</si>
  <si>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</si>
  <si>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</si>
  <si>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</si>
  <si>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</si>
  <si>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</si>
  <si>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</si>
  <si>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</si>
  <si>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</si>
  <si>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</si>
  <si>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</si>
  <si>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</si>
  <si>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</si>
  <si>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</si>
  <si>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</si>
  <si>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</si>
  <si>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</si>
  <si>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</si>
  <si>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</si>
  <si>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</si>
  <si>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</si>
  <si>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</si>
  <si>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</si>
  <si>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</si>
  <si>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</si>
  <si>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</si>
  <si>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</si>
  <si>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</si>
  <si>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</si>
  <si>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</si>
  <si>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</si>
  <si>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</si>
  <si>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</si>
  <si>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</si>
  <si>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</si>
  <si>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</si>
  <si>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</si>
  <si>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</si>
  <si>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</si>
  <si>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</si>
  <si>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</si>
  <si>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</si>
  <si>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</si>
  <si>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</si>
  <si>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</si>
  <si>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</si>
  <si>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</si>
  <si>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</si>
  <si>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</si>
  <si>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</si>
  <si>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</si>
  <si>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</si>
  <si>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</si>
  <si>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</si>
  <si>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</si>
  <si>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</si>
  <si>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</si>
  <si>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</si>
  <si>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</si>
  <si>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</si>
  <si>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</si>
  <si>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</si>
  <si>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</si>
  <si>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</si>
  <si>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</si>
  <si>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</si>
  <si>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</si>
  <si>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</si>
  <si>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</si>
  <si>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</si>
  <si>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</si>
  <si>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</si>
  <si>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</si>
  <si>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</si>
  <si>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</si>
  <si>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</si>
  <si>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</si>
  <si>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</si>
  <si>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</si>
  <si>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</si>
  <si>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</si>
  <si>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</si>
  <si>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</si>
  <si>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</si>
  <si>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</si>
  <si>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</si>
  <si>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</si>
  <si>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</si>
  <si>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</si>
  <si>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</si>
  <si>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</si>
  <si>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</si>
  <si>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</si>
  <si>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</si>
  <si>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</si>
  <si>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</si>
  <si>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</si>
  <si>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</si>
  <si>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</si>
  <si>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</si>
  <si>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</si>
  <si>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</si>
  <si>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</si>
  <si>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</si>
  <si>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</si>
  <si>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</si>
  <si>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</si>
  <si>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</si>
  <si>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</si>
  <si>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</si>
  <si>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</si>
  <si>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</si>
  <si>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</si>
  <si>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</si>
  <si>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</si>
  <si>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</si>
  <si>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</si>
  <si>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</si>
  <si>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</si>
  <si>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</si>
  <si>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</si>
  <si>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</si>
  <si>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</si>
  <si>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</si>
  <si>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</si>
  <si>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</si>
  <si>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</si>
  <si>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</si>
  <si>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</si>
  <si>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</si>
  <si>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</si>
  <si>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</si>
  <si>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</si>
  <si>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</si>
  <si>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</si>
  <si>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</si>
  <si>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</si>
  <si>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</si>
  <si>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</si>
  <si>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</si>
  <si>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</si>
  <si>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</si>
  <si>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</si>
  <si>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</si>
  <si>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</si>
  <si>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</si>
  <si>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</si>
  <si>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</si>
  <si>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</si>
  <si>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</si>
  <si>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</si>
  <si>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</si>
  <si>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</si>
  <si>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</si>
  <si>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</si>
  <si>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</si>
  <si>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</si>
  <si>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</si>
  <si>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</si>
  <si>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</si>
  <si>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</si>
  <si>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</si>
  <si>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</si>
  <si>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</si>
  <si>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</si>
  <si>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</si>
  <si>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</si>
  <si>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</si>
  <si>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</si>
  <si>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</si>
  <si>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</si>
  <si>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</si>
  <si>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</si>
  <si>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</si>
  <si>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</si>
  <si>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</si>
  <si>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</si>
  <si>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</si>
  <si>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</si>
  <si>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</si>
  <si>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</si>
  <si>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</si>
  <si>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</si>
  <si>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</si>
  <si>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</si>
  <si>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</si>
  <si>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</si>
  <si>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</si>
  <si>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</si>
  <si>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</si>
  <si>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</si>
  <si>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</si>
  <si>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</si>
  <si>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</si>
  <si>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</si>
  <si>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</si>
  <si>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</si>
  <si>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</si>
  <si>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</si>
  <si>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</si>
  <si>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</si>
  <si>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</si>
  <si>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</si>
  <si>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</si>
  <si>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</si>
  <si>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</si>
  <si>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</si>
  <si>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</si>
  <si>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</si>
  <si>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</si>
  <si>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</si>
  <si>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</si>
  <si>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</si>
  <si>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</si>
  <si>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</si>
  <si>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</si>
  <si>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</si>
  <si>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</si>
  <si>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</si>
  <si>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</si>
  <si>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</si>
  <si>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</si>
  <si>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</si>
  <si>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</si>
  <si>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</si>
  <si>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</si>
  <si>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</si>
  <si>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</si>
  <si>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</si>
  <si>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</si>
  <si>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</si>
  <si>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</si>
  <si>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</si>
  <si>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</si>
  <si>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</si>
  <si>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</si>
  <si>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</si>
  <si>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</si>
  <si>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</si>
  <si>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</si>
  <si>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</si>
  <si>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</si>
  <si>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</si>
  <si>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</si>
  <si>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</si>
  <si>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</si>
  <si>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</si>
  <si>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</si>
  <si>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</si>
  <si>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</si>
  <si>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</si>
  <si>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</si>
  <si>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</si>
  <si>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</si>
  <si>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</si>
  <si>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</si>
  <si>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</si>
  <si>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</si>
  <si>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</si>
  <si>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</si>
  <si>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</si>
  <si>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</si>
  <si>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</si>
  <si>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</si>
  <si>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</si>
  <si>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</si>
  <si>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</si>
  <si>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</si>
  <si>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</si>
  <si>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</si>
  <si>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</si>
  <si>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</si>
  <si>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</si>
  <si>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</si>
  <si>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</si>
  <si>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</si>
  <si>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</si>
  <si>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</si>
  <si>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</si>
  <si>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</si>
  <si>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</si>
  <si>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</si>
  <si>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</si>
  <si>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</si>
  <si>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</si>
  <si>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</si>
  <si>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</si>
  <si>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</si>
  <si>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</si>
  <si>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</si>
  <si>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</si>
  <si>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</si>
  <si>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</si>
  <si>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</si>
  <si>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</si>
  <si>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</si>
  <si>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</si>
  <si>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</si>
  <si>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</si>
  <si>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</si>
  <si>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</si>
  <si>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</si>
  <si>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</si>
  <si>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</si>
  <si>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</si>
  <si>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</si>
  <si>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</si>
  <si>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</si>
  <si>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</si>
  <si>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</si>
  <si>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</si>
  <si>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</si>
  <si>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</si>
  <si>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</si>
  <si>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</si>
  <si>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</si>
  <si>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</si>
  <si>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</si>
  <si>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</si>
  <si>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</si>
  <si>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</si>
  <si>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</si>
  <si>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</si>
  <si>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</si>
  <si>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</si>
  <si>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</si>
  <si>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</si>
  <si>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</si>
  <si>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</si>
  <si>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</si>
  <si>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</si>
  <si>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</si>
  <si>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</si>
  <si>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</si>
  <si>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</si>
  <si>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</si>
  <si>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</si>
  <si>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</si>
  <si>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</si>
  <si>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</si>
  <si>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</si>
  <si>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</si>
  <si>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</si>
  <si>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</si>
  <si>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</si>
  <si>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</si>
  <si>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</si>
  <si>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</si>
  <si>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</si>
  <si>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</si>
  <si>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</si>
  <si>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</si>
  <si>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</si>
  <si>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</si>
  <si>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</si>
  <si>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</si>
  <si>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</si>
  <si>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</si>
  <si>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</si>
  <si>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</si>
  <si>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</si>
  <si>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</si>
  <si>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</si>
  <si>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</si>
  <si>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</si>
  <si>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</si>
  <si>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</si>
  <si>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</si>
  <si>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</si>
  <si>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</si>
  <si>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</si>
  <si>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</si>
  <si>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</si>
  <si>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</si>
  <si>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</si>
  <si>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</si>
  <si>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</si>
  <si>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</si>
  <si>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</si>
  <si>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</si>
  <si>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</si>
  <si>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</si>
  <si>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</si>
  <si>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</si>
  <si>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</si>
  <si>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</si>
  <si>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</si>
  <si>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</si>
  <si>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</si>
  <si>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</si>
  <si>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</si>
  <si>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</si>
  <si>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</si>
  <si>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</si>
  <si>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>Hold</t>
  </si>
  <si>
    <t xml:space="preserve">Gil Carrera, Santiago </t>
  </si>
  <si>
    <t>Closed</t>
  </si>
  <si>
    <t xml:space="preserve"> INHIBIDO</t>
  </si>
  <si>
    <t>2 Gavetas Vacías y 1 Fallando</t>
  </si>
  <si>
    <t>1 Gavetas Vacías y 2 Fallando</t>
  </si>
  <si>
    <t>REINCIO FALLIDO</t>
  </si>
  <si>
    <t>GAVETA DE DEPOSITOS LLENA</t>
  </si>
  <si>
    <t>V</t>
  </si>
  <si>
    <t>GAVETA DE DEPOSITOS FALLANDO</t>
  </si>
  <si>
    <t>05 Marzo de 2021</t>
  </si>
  <si>
    <t>335812188</t>
  </si>
  <si>
    <t>335812187</t>
  </si>
  <si>
    <t>335812181</t>
  </si>
  <si>
    <t>335812180</t>
  </si>
  <si>
    <t>335812179</t>
  </si>
  <si>
    <t>335812198</t>
  </si>
  <si>
    <t>335812201</t>
  </si>
  <si>
    <t>335812203</t>
  </si>
  <si>
    <t>335812246</t>
  </si>
  <si>
    <t>En Servicio</t>
  </si>
  <si>
    <t>335812276</t>
  </si>
  <si>
    <t>335812326</t>
  </si>
  <si>
    <t>335812461</t>
  </si>
  <si>
    <t>335812474</t>
  </si>
  <si>
    <t>335812475</t>
  </si>
  <si>
    <t>335812480</t>
  </si>
  <si>
    <t>335812591</t>
  </si>
  <si>
    <t>335812604</t>
  </si>
  <si>
    <t>DEPOSITO FALLANDO</t>
  </si>
  <si>
    <t xml:space="preserve">DESCONECTADO DE IST </t>
  </si>
  <si>
    <t>Reyes Martinez, Samuel Elymax</t>
  </si>
  <si>
    <t>Toribio Batista, Junior De Jesus</t>
  </si>
  <si>
    <t>Liriano Zapata, Wilson Rafael</t>
  </si>
  <si>
    <t xml:space="preserve"> Peguero Solano, Victor Manuel</t>
  </si>
  <si>
    <t>Moreta, Christian Aury</t>
  </si>
  <si>
    <t>Cargas Exitosas</t>
  </si>
  <si>
    <t>ReservaC Norte</t>
  </si>
  <si>
    <t>335812784</t>
  </si>
  <si>
    <t>335812787</t>
  </si>
  <si>
    <t>335812788</t>
  </si>
  <si>
    <t>335812790</t>
  </si>
  <si>
    <t>335812792</t>
  </si>
  <si>
    <t>335812793</t>
  </si>
  <si>
    <t xml:space="preserve">Brioso Luciano, Cristino </t>
  </si>
  <si>
    <t>335812815</t>
  </si>
  <si>
    <t>335812939</t>
  </si>
  <si>
    <t>335812944</t>
  </si>
  <si>
    <t>335812958</t>
  </si>
  <si>
    <t>335812964</t>
  </si>
  <si>
    <t>335812967</t>
  </si>
  <si>
    <t>335813045</t>
  </si>
  <si>
    <t>335813055</t>
  </si>
  <si>
    <t>335813057</t>
  </si>
  <si>
    <t>335813060</t>
  </si>
  <si>
    <t>335813061</t>
  </si>
  <si>
    <t>335813068</t>
  </si>
  <si>
    <t>Fernandez Pichardo, Jorge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</si>
</sst>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994</v>
          </cell>
          <cell r="B817" t="str">
            <v>ATM Telemicro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20469" TargetMode="External"/><Relationship Id="rId18" Type="http://schemas.openxmlformats.org/officeDocument/2006/relationships/hyperlink" Target="http://s460-helpdesk/CAisd/pdmweb.exe?OP=SEARCH+FACTORY=in+SKIPLIST=1+QBE.EQ.id=3520265" TargetMode="External"/><Relationship Id="rId26" Type="http://schemas.openxmlformats.org/officeDocument/2006/relationships/hyperlink" Target="http://s460-helpdesk/CAisd/pdmweb.exe?OP=SEARCH+FACTORY=in+SKIPLIST=1+QBE.EQ.id=3521050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://s460-helpdesk/CAisd/pdmweb.exe?OP=SEARCH+FACTORY=in+SKIPLIST=1+QBE.EQ.id=3520779" TargetMode="External"/><Relationship Id="rId34" Type="http://schemas.openxmlformats.org/officeDocument/2006/relationships/hyperlink" Target="http://s460-helpdesk/CAisd/pdmweb.exe?OP=SEARCH+FACTORY=in+SKIPLIST=1+QBE.EQ.id=3520933" TargetMode="External"/><Relationship Id="rId7" Type="http://schemas.openxmlformats.org/officeDocument/2006/relationships/hyperlink" Target="http://s460-helpdesk/CAisd/pdmweb.exe?OP=SEARCH+FACTORY=in+SKIPLIST=1+QBE.EQ.id=3520235" TargetMode="External"/><Relationship Id="rId12" Type="http://schemas.openxmlformats.org/officeDocument/2006/relationships/hyperlink" Target="http://s460-helpdesk/CAisd/pdmweb.exe?OP=SEARCH+FACTORY=in+SKIPLIST=1+QBE.EQ.id=3520580" TargetMode="External"/><Relationship Id="rId17" Type="http://schemas.openxmlformats.org/officeDocument/2006/relationships/hyperlink" Target="http://s460-helpdesk/CAisd/pdmweb.exe?OP=SEARCH+FACTORY=in+SKIPLIST=1+QBE.EQ.id=3520315" TargetMode="External"/><Relationship Id="rId25" Type="http://schemas.openxmlformats.org/officeDocument/2006/relationships/hyperlink" Target="http://s460-helpdesk/CAisd/pdmweb.exe?OP=SEARCH+FACTORY=in+SKIPLIST=1+QBE.EQ.id=3521057" TargetMode="External"/><Relationship Id="rId33" Type="http://schemas.openxmlformats.org/officeDocument/2006/relationships/hyperlink" Target="http://s460-helpdesk/CAisd/pdmweb.exe?OP=SEARCH+FACTORY=in+SKIPLIST=1+QBE.EQ.id=3520947" TargetMode="External"/><Relationship Id="rId38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20450" TargetMode="External"/><Relationship Id="rId20" Type="http://schemas.openxmlformats.org/officeDocument/2006/relationships/hyperlink" Target="http://s460-helpdesk/CAisd/pdmweb.exe?OP=SEARCH+FACTORY=in+SKIPLIST=1+QBE.EQ.id=3520781" TargetMode="External"/><Relationship Id="rId29" Type="http://schemas.openxmlformats.org/officeDocument/2006/relationships/hyperlink" Target="http://s460-helpdesk/CAisd/pdmweb.exe?OP=SEARCH+FACTORY=in+SKIPLIST=1+QBE.EQ.id=352104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20593" TargetMode="External"/><Relationship Id="rId24" Type="http://schemas.openxmlformats.org/officeDocument/2006/relationships/hyperlink" Target="http://s460-helpdesk/CAisd/pdmweb.exe?OP=SEARCH+FACTORY=in+SKIPLIST=1+QBE.EQ.id=3520773" TargetMode="External"/><Relationship Id="rId32" Type="http://schemas.openxmlformats.org/officeDocument/2006/relationships/hyperlink" Target="http://s460-helpdesk/CAisd/pdmweb.exe?OP=SEARCH+FACTORY=in+SKIPLIST=1+QBE.EQ.id=3520953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20463" TargetMode="External"/><Relationship Id="rId23" Type="http://schemas.openxmlformats.org/officeDocument/2006/relationships/hyperlink" Target="http://s460-helpdesk/CAisd/pdmweb.exe?OP=SEARCH+FACTORY=in+SKIPLIST=1+QBE.EQ.id=3520776" TargetMode="External"/><Relationship Id="rId28" Type="http://schemas.openxmlformats.org/officeDocument/2006/relationships/hyperlink" Target="http://s460-helpdesk/CAisd/pdmweb.exe?OP=SEARCH+FACTORY=in+SKIPLIST=1+QBE.EQ.id=3521046" TargetMode="External"/><Relationship Id="rId36" Type="http://schemas.openxmlformats.org/officeDocument/2006/relationships/hyperlink" Target="http://s460-helpdesk/CAisd/pdmweb.exe?OP=SEARCH+FACTORY=in+SKIPLIST=1+QBE.EQ.id=3520804" TargetMode="External"/><Relationship Id="rId10" Type="http://schemas.openxmlformats.org/officeDocument/2006/relationships/hyperlink" Target="http://s460-helpdesk/CAisd/pdmweb.exe?OP=SEARCH+FACTORY=in+SKIPLIST=1+QBE.EQ.id=3520187" TargetMode="External"/><Relationship Id="rId19" Type="http://schemas.openxmlformats.org/officeDocument/2006/relationships/hyperlink" Target="http://s460-helpdesk/CAisd/pdmweb.exe?OP=SEARCH+FACTORY=in+SKIPLIST=1+QBE.EQ.id=3520782" TargetMode="External"/><Relationship Id="rId31" Type="http://schemas.openxmlformats.org/officeDocument/2006/relationships/hyperlink" Target="http://s460-helpdesk/CAisd/pdmweb.exe?OP=SEARCH+FACTORY=in+SKIPLIST=1+QBE.EQ.id=352095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0190" TargetMode="External"/><Relationship Id="rId14" Type="http://schemas.openxmlformats.org/officeDocument/2006/relationships/hyperlink" Target="http://s460-helpdesk/CAisd/pdmweb.exe?OP=SEARCH+FACTORY=in+SKIPLIST=1+QBE.EQ.id=3520464" TargetMode="External"/><Relationship Id="rId22" Type="http://schemas.openxmlformats.org/officeDocument/2006/relationships/hyperlink" Target="http://s460-helpdesk/CAisd/pdmweb.exe?OP=SEARCH+FACTORY=in+SKIPLIST=1+QBE.EQ.id=3520777" TargetMode="External"/><Relationship Id="rId27" Type="http://schemas.openxmlformats.org/officeDocument/2006/relationships/hyperlink" Target="http://s460-helpdesk/CAisd/pdmweb.exe?OP=SEARCH+FACTORY=in+SKIPLIST=1+QBE.EQ.id=3521049" TargetMode="External"/><Relationship Id="rId30" Type="http://schemas.openxmlformats.org/officeDocument/2006/relationships/hyperlink" Target="http://s460-helpdesk/CAisd/pdmweb.exe?OP=SEARCH+FACTORY=in+SKIPLIST=1+QBE.EQ.id=3521034" TargetMode="External"/><Relationship Id="rId35" Type="http://schemas.openxmlformats.org/officeDocument/2006/relationships/hyperlink" Target="http://s460-helpdesk/CAisd/pdmweb.exe?OP=SEARCH+FACTORY=in+SKIPLIST=1+QBE.EQ.id=3520928" TargetMode="External"/><Relationship Id="rId8" Type="http://schemas.openxmlformats.org/officeDocument/2006/relationships/hyperlink" Target="http://s460-helpdesk/CAisd/pdmweb.exe?OP=SEARCH+FACTORY=in+SKIPLIST=1+QBE.EQ.id=3520192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11"/>
  <sheetViews>
    <sheetView tabSelected="1" topLeftCell="C1" zoomScale="80" zoomScaleNormal="80" workbookViewId="0">
      <pane ySplit="4" topLeftCell="A12" activePane="bottomLeft" state="frozen"/>
      <selection pane="bottomLeft" activeCell="C111" sqref="C111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9.425781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2513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hidden="1" x14ac:dyDescent="0.25">
      <c r="A5" s="96" t="str">
        <f>VLOOKUP(E5,'LISTADO ATM'!$A$2:$C$900,3,0)</f>
        <v>DISTRITO NACIONAL</v>
      </c>
      <c r="B5" s="113">
        <v>335806136</v>
      </c>
      <c r="C5" s="97">
        <v>44256.321099537039</v>
      </c>
      <c r="D5" s="96" t="s">
        <v>2189</v>
      </c>
      <c r="E5" s="106">
        <v>658</v>
      </c>
      <c r="F5" s="96" t="str">
        <f>VLOOKUP(E5,VIP!$A$2:$O11573,2,0)</f>
        <v>DRBR658</v>
      </c>
      <c r="G5" s="96" t="str">
        <f>VLOOKUP(E5,'LISTADO ATM'!$A$2:$B$899,2,0)</f>
        <v>ATM Cámara de Cuentas</v>
      </c>
      <c r="H5" s="96" t="str">
        <f>VLOOKUP(E5,VIP!$A$2:$O16494,7,FALSE)</f>
        <v>Si</v>
      </c>
      <c r="I5" s="96" t="str">
        <f>VLOOKUP(E5,VIP!$A$2:$O8459,8,FALSE)</f>
        <v>Si</v>
      </c>
      <c r="J5" s="96" t="str">
        <f>VLOOKUP(E5,VIP!$A$2:$O8409,8,FALSE)</f>
        <v>Si</v>
      </c>
      <c r="K5" s="96" t="str">
        <f>VLOOKUP(E5,VIP!$A$2:$O11983,6,0)</f>
        <v>NO</v>
      </c>
      <c r="L5" s="98" t="s">
        <v>2228</v>
      </c>
      <c r="M5" s="101" t="s">
        <v>2523</v>
      </c>
      <c r="N5" s="100" t="s">
        <v>2503</v>
      </c>
      <c r="O5" s="96" t="s">
        <v>2478</v>
      </c>
      <c r="P5" s="101"/>
      <c r="Q5" s="167">
        <v>44319.611111111109</v>
      </c>
    </row>
    <row r="6" spans="1:17" ht="18" hidden="1" x14ac:dyDescent="0.25">
      <c r="A6" s="96" t="str">
        <f>VLOOKUP(E6,'LISTADO ATM'!$A$2:$C$900,3,0)</f>
        <v>DISTRITO NACIONAL</v>
      </c>
      <c r="B6" s="113">
        <v>335810547</v>
      </c>
      <c r="C6" s="97">
        <v>44258.625659722224</v>
      </c>
      <c r="D6" s="96" t="s">
        <v>2472</v>
      </c>
      <c r="E6" s="106">
        <v>938</v>
      </c>
      <c r="F6" s="96" t="str">
        <f>VLOOKUP(E6,VIP!$A$2:$O11580,2,0)</f>
        <v>DRBR938</v>
      </c>
      <c r="G6" s="96" t="str">
        <f>VLOOKUP(E6,'LISTADO ATM'!$A$2:$B$899,2,0)</f>
        <v xml:space="preserve">ATM Autobanco Oficina Filadelfia Plaza </v>
      </c>
      <c r="H6" s="96" t="str">
        <f>VLOOKUP(E6,VIP!$A$2:$O16501,7,FALSE)</f>
        <v>Si</v>
      </c>
      <c r="I6" s="96" t="str">
        <f>VLOOKUP(E6,VIP!$A$2:$O8466,8,FALSE)</f>
        <v>Si</v>
      </c>
      <c r="J6" s="96" t="str">
        <f>VLOOKUP(E6,VIP!$A$2:$O8416,8,FALSE)</f>
        <v>Si</v>
      </c>
      <c r="K6" s="96" t="str">
        <f>VLOOKUP(E6,VIP!$A$2:$O11990,6,0)</f>
        <v>NO</v>
      </c>
      <c r="L6" s="98" t="s">
        <v>2462</v>
      </c>
      <c r="M6" s="101" t="s">
        <v>2523</v>
      </c>
      <c r="N6" s="99" t="s">
        <v>2476</v>
      </c>
      <c r="O6" s="96" t="s">
        <v>2477</v>
      </c>
      <c r="P6" s="101"/>
      <c r="Q6" s="167">
        <v>44319.611111111109</v>
      </c>
    </row>
    <row r="7" spans="1:17" ht="18" hidden="1" x14ac:dyDescent="0.25">
      <c r="A7" s="96" t="str">
        <f>VLOOKUP(E7,'LISTADO ATM'!$A$2:$C$900,3,0)</f>
        <v>DISTRITO NACIONAL</v>
      </c>
      <c r="B7" s="113">
        <v>335810848</v>
      </c>
      <c r="C7" s="97">
        <v>44258.73164351852</v>
      </c>
      <c r="D7" s="96" t="s">
        <v>2472</v>
      </c>
      <c r="E7" s="106">
        <v>443</v>
      </c>
      <c r="F7" s="96" t="str">
        <f>VLOOKUP(E7,VIP!$A$2:$O11585,2,0)</f>
        <v>DRBR443</v>
      </c>
      <c r="G7" s="96" t="str">
        <f>VLOOKUP(E7,'LISTADO ATM'!$A$2:$B$899,2,0)</f>
        <v xml:space="preserve">ATM Edificio San Rafael </v>
      </c>
      <c r="H7" s="96" t="str">
        <f>VLOOKUP(E7,VIP!$A$2:$O16506,7,FALSE)</f>
        <v>Si</v>
      </c>
      <c r="I7" s="96" t="str">
        <f>VLOOKUP(E7,VIP!$A$2:$O8471,8,FALSE)</f>
        <v>Si</v>
      </c>
      <c r="J7" s="96" t="str">
        <f>VLOOKUP(E7,VIP!$A$2:$O8421,8,FALSE)</f>
        <v>Si</v>
      </c>
      <c r="K7" s="96" t="str">
        <f>VLOOKUP(E7,VIP!$A$2:$O11995,6,0)</f>
        <v>NO</v>
      </c>
      <c r="L7" s="98" t="s">
        <v>2430</v>
      </c>
      <c r="M7" s="101" t="s">
        <v>2523</v>
      </c>
      <c r="N7" s="99" t="s">
        <v>2476</v>
      </c>
      <c r="O7" s="96" t="s">
        <v>2477</v>
      </c>
      <c r="P7" s="101"/>
      <c r="Q7" s="167">
        <v>44319.611111111109</v>
      </c>
    </row>
    <row r="8" spans="1:17" ht="18" hidden="1" x14ac:dyDescent="0.25">
      <c r="A8" s="96" t="str">
        <f>VLOOKUP(E8,'LISTADO ATM'!$A$2:$C$900,3,0)</f>
        <v>DISTRITO NACIONAL</v>
      </c>
      <c r="B8" s="113">
        <v>335810917</v>
      </c>
      <c r="C8" s="97">
        <v>44259.006701388891</v>
      </c>
      <c r="D8" s="96" t="s">
        <v>2189</v>
      </c>
      <c r="E8" s="106">
        <v>935</v>
      </c>
      <c r="F8" s="96" t="str">
        <f>VLOOKUP(E8,VIP!$A$2:$O11591,2,0)</f>
        <v>DRBR16J</v>
      </c>
      <c r="G8" s="96" t="str">
        <f>VLOOKUP(E8,'LISTADO ATM'!$A$2:$B$899,2,0)</f>
        <v xml:space="preserve">ATM Oficina John F. Kennedy </v>
      </c>
      <c r="H8" s="96" t="str">
        <f>VLOOKUP(E8,VIP!$A$2:$O16512,7,FALSE)</f>
        <v>Si</v>
      </c>
      <c r="I8" s="96" t="str">
        <f>VLOOKUP(E8,VIP!$A$2:$O8477,8,FALSE)</f>
        <v>Si</v>
      </c>
      <c r="J8" s="96" t="str">
        <f>VLOOKUP(E8,VIP!$A$2:$O8427,8,FALSE)</f>
        <v>Si</v>
      </c>
      <c r="K8" s="96" t="str">
        <f>VLOOKUP(E8,VIP!$A$2:$O12001,6,0)</f>
        <v>SI</v>
      </c>
      <c r="L8" s="98" t="s">
        <v>2228</v>
      </c>
      <c r="M8" s="101" t="s">
        <v>2523</v>
      </c>
      <c r="N8" s="99" t="s">
        <v>2503</v>
      </c>
      <c r="O8" s="96" t="s">
        <v>2478</v>
      </c>
      <c r="P8" s="101"/>
      <c r="Q8" s="167">
        <v>44319.611111111109</v>
      </c>
    </row>
    <row r="9" spans="1:17" ht="18" hidden="1" x14ac:dyDescent="0.25">
      <c r="A9" s="96" t="str">
        <f>VLOOKUP(E9,'LISTADO ATM'!$A$2:$C$900,3,0)</f>
        <v>DISTRITO NACIONAL</v>
      </c>
      <c r="B9" s="113">
        <v>335810923</v>
      </c>
      <c r="C9" s="97">
        <v>44259.015208333331</v>
      </c>
      <c r="D9" s="96" t="s">
        <v>2189</v>
      </c>
      <c r="E9" s="106">
        <v>517</v>
      </c>
      <c r="F9" s="96" t="str">
        <f>VLOOKUP(E9,VIP!$A$2:$O11585,2,0)</f>
        <v>DRBR517</v>
      </c>
      <c r="G9" s="96" t="str">
        <f>VLOOKUP(E9,'LISTADO ATM'!$A$2:$B$899,2,0)</f>
        <v xml:space="preserve">ATM Autobanco Oficina Sans Soucí </v>
      </c>
      <c r="H9" s="96" t="str">
        <f>VLOOKUP(E9,VIP!$A$2:$O16506,7,FALSE)</f>
        <v>Si</v>
      </c>
      <c r="I9" s="96" t="str">
        <f>VLOOKUP(E9,VIP!$A$2:$O8471,8,FALSE)</f>
        <v>Si</v>
      </c>
      <c r="J9" s="96" t="str">
        <f>VLOOKUP(E9,VIP!$A$2:$O8421,8,FALSE)</f>
        <v>Si</v>
      </c>
      <c r="K9" s="96" t="str">
        <f>VLOOKUP(E9,VIP!$A$2:$O11995,6,0)</f>
        <v>SI</v>
      </c>
      <c r="L9" s="98" t="s">
        <v>2228</v>
      </c>
      <c r="M9" s="101" t="s">
        <v>2523</v>
      </c>
      <c r="N9" s="99" t="s">
        <v>2505</v>
      </c>
      <c r="O9" s="96" t="s">
        <v>2478</v>
      </c>
      <c r="P9" s="101"/>
      <c r="Q9" s="167">
        <v>44319.4375</v>
      </c>
    </row>
    <row r="10" spans="1:17" ht="18" hidden="1" x14ac:dyDescent="0.25">
      <c r="A10" s="96" t="str">
        <f>VLOOKUP(E10,'LISTADO ATM'!$A$2:$C$900,3,0)</f>
        <v>DISTRITO NACIONAL</v>
      </c>
      <c r="B10" s="113">
        <v>335810924</v>
      </c>
      <c r="C10" s="97">
        <v>44259.0158912037</v>
      </c>
      <c r="D10" s="96" t="s">
        <v>2189</v>
      </c>
      <c r="E10" s="106">
        <v>87</v>
      </c>
      <c r="F10" s="96" t="str">
        <f>VLOOKUP(E10,VIP!$A$2:$O11584,2,0)</f>
        <v>DRBR087</v>
      </c>
      <c r="G10" s="96" t="str">
        <f>VLOOKUP(E10,'LISTADO ATM'!$A$2:$B$899,2,0)</f>
        <v xml:space="preserve">ATM Autoservicio Sarasota </v>
      </c>
      <c r="H10" s="96" t="str">
        <f>VLOOKUP(E10,VIP!$A$2:$O16505,7,FALSE)</f>
        <v>Si</v>
      </c>
      <c r="I10" s="96" t="str">
        <f>VLOOKUP(E10,VIP!$A$2:$O8470,8,FALSE)</f>
        <v>Si</v>
      </c>
      <c r="J10" s="96" t="str">
        <f>VLOOKUP(E10,VIP!$A$2:$O8420,8,FALSE)</f>
        <v>Si</v>
      </c>
      <c r="K10" s="96" t="str">
        <f>VLOOKUP(E10,VIP!$A$2:$O11994,6,0)</f>
        <v>NO</v>
      </c>
      <c r="L10" s="98" t="s">
        <v>2228</v>
      </c>
      <c r="M10" s="101" t="s">
        <v>2523</v>
      </c>
      <c r="N10" s="99" t="s">
        <v>2503</v>
      </c>
      <c r="O10" s="96" t="s">
        <v>2478</v>
      </c>
      <c r="P10" s="101"/>
      <c r="Q10" s="167">
        <v>44319.4375</v>
      </c>
    </row>
    <row r="11" spans="1:17" ht="18" hidden="1" x14ac:dyDescent="0.25">
      <c r="A11" s="96" t="str">
        <f>VLOOKUP(E11,'LISTADO ATM'!$A$2:$C$900,3,0)</f>
        <v>DISTRITO NACIONAL</v>
      </c>
      <c r="B11" s="113">
        <v>335810925</v>
      </c>
      <c r="C11" s="97">
        <v>44259.016446759262</v>
      </c>
      <c r="D11" s="96" t="s">
        <v>2189</v>
      </c>
      <c r="E11" s="106">
        <v>623</v>
      </c>
      <c r="F11" s="96" t="str">
        <f>VLOOKUP(E11,VIP!$A$2:$O11583,2,0)</f>
        <v>DRBR623</v>
      </c>
      <c r="G11" s="96" t="str">
        <f>VLOOKUP(E11,'LISTADO ATM'!$A$2:$B$899,2,0)</f>
        <v xml:space="preserve">ATM Operaciones Especiales (Manoguayabo) </v>
      </c>
      <c r="H11" s="96" t="str">
        <f>VLOOKUP(E11,VIP!$A$2:$O16504,7,FALSE)</f>
        <v>Si</v>
      </c>
      <c r="I11" s="96" t="str">
        <f>VLOOKUP(E11,VIP!$A$2:$O8469,8,FALSE)</f>
        <v>Si</v>
      </c>
      <c r="J11" s="96" t="str">
        <f>VLOOKUP(E11,VIP!$A$2:$O8419,8,FALSE)</f>
        <v>Si</v>
      </c>
      <c r="K11" s="96" t="str">
        <f>VLOOKUP(E11,VIP!$A$2:$O11993,6,0)</f>
        <v>No</v>
      </c>
      <c r="L11" s="98" t="s">
        <v>2228</v>
      </c>
      <c r="M11" s="101" t="s">
        <v>2523</v>
      </c>
      <c r="N11" s="99" t="s">
        <v>2505</v>
      </c>
      <c r="O11" s="96" t="s">
        <v>2478</v>
      </c>
      <c r="P11" s="101"/>
      <c r="Q11" s="167">
        <v>44319.4375</v>
      </c>
    </row>
    <row r="12" spans="1:17" ht="18" x14ac:dyDescent="0.25">
      <c r="A12" s="96" t="str">
        <f>VLOOKUP(E12,'LISTADO ATM'!$A$2:$C$900,3,0)</f>
        <v>DISTRITO NACIONAL</v>
      </c>
      <c r="B12" s="113">
        <v>335811351</v>
      </c>
      <c r="C12" s="97">
        <v>44259.445277777777</v>
      </c>
      <c r="D12" s="96" t="s">
        <v>2472</v>
      </c>
      <c r="E12" s="106">
        <v>976</v>
      </c>
      <c r="F12" s="96" t="str">
        <f>VLOOKUP(E12,VIP!$A$2:$O11588,2,0)</f>
        <v>DRBR24W</v>
      </c>
      <c r="G12" s="96" t="str">
        <f>VLOOKUP(E12,'LISTADO ATM'!$A$2:$B$899,2,0)</f>
        <v xml:space="preserve">ATM Oficina Diamond Plaza I </v>
      </c>
      <c r="H12" s="96" t="str">
        <f>VLOOKUP(E12,VIP!$A$2:$O16509,7,FALSE)</f>
        <v>Si</v>
      </c>
      <c r="I12" s="96" t="str">
        <f>VLOOKUP(E12,VIP!$A$2:$O8474,8,FALSE)</f>
        <v>Si</v>
      </c>
      <c r="J12" s="96" t="str">
        <f>VLOOKUP(E12,VIP!$A$2:$O8424,8,FALSE)</f>
        <v>Si</v>
      </c>
      <c r="K12" s="96" t="str">
        <f>VLOOKUP(E12,VIP!$A$2:$O11998,6,0)</f>
        <v>NO</v>
      </c>
      <c r="L12" s="98" t="s">
        <v>2462</v>
      </c>
      <c r="M12" s="99" t="s">
        <v>2469</v>
      </c>
      <c r="N12" s="99" t="s">
        <v>2476</v>
      </c>
      <c r="O12" s="96" t="s">
        <v>2477</v>
      </c>
      <c r="P12" s="101"/>
      <c r="Q12" s="99" t="s">
        <v>2462</v>
      </c>
    </row>
    <row r="13" spans="1:17" ht="18" hidden="1" x14ac:dyDescent="0.25">
      <c r="A13" s="96" t="str">
        <f>VLOOKUP(E13,'LISTADO ATM'!$A$2:$C$900,3,0)</f>
        <v>DISTRITO NACIONAL</v>
      </c>
      <c r="B13" s="113">
        <v>335811457</v>
      </c>
      <c r="C13" s="97">
        <v>44259.476203703707</v>
      </c>
      <c r="D13" s="96" t="s">
        <v>2189</v>
      </c>
      <c r="E13" s="106">
        <v>659</v>
      </c>
      <c r="F13" s="96" t="str">
        <f>VLOOKUP(E13,VIP!$A$2:$O11613,2,0)</f>
        <v>DRBR659</v>
      </c>
      <c r="G13" s="96" t="str">
        <f>VLOOKUP(E13,'LISTADO ATM'!$A$2:$B$899,2,0)</f>
        <v>ATM Down Town Center</v>
      </c>
      <c r="H13" s="96" t="str">
        <f>VLOOKUP(E13,VIP!$A$2:$O16534,7,FALSE)</f>
        <v>N/A</v>
      </c>
      <c r="I13" s="96" t="str">
        <f>VLOOKUP(E13,VIP!$A$2:$O8499,8,FALSE)</f>
        <v>N/A</v>
      </c>
      <c r="J13" s="96" t="str">
        <f>VLOOKUP(E13,VIP!$A$2:$O8449,8,FALSE)</f>
        <v>N/A</v>
      </c>
      <c r="K13" s="96" t="str">
        <f>VLOOKUP(E13,VIP!$A$2:$O12023,6,0)</f>
        <v>N/A</v>
      </c>
      <c r="L13" s="98" t="s">
        <v>2228</v>
      </c>
      <c r="M13" s="101" t="s">
        <v>2523</v>
      </c>
      <c r="N13" s="99" t="s">
        <v>2503</v>
      </c>
      <c r="O13" s="96" t="s">
        <v>2478</v>
      </c>
      <c r="P13" s="101"/>
      <c r="Q13" s="167">
        <v>44319.611111111109</v>
      </c>
    </row>
    <row r="14" spans="1:17" ht="18" hidden="1" x14ac:dyDescent="0.25">
      <c r="A14" s="96" t="str">
        <f>VLOOKUP(E14,'LISTADO ATM'!$A$2:$C$900,3,0)</f>
        <v>ESTE</v>
      </c>
      <c r="B14" s="113">
        <v>335811467</v>
      </c>
      <c r="C14" s="97">
        <v>44259.482129629629</v>
      </c>
      <c r="D14" s="96" t="s">
        <v>2189</v>
      </c>
      <c r="E14" s="106">
        <v>838</v>
      </c>
      <c r="F14" s="96" t="str">
        <f>VLOOKUP(E14,VIP!$A$2:$O11611,2,0)</f>
        <v>DRBR838</v>
      </c>
      <c r="G14" s="96" t="str">
        <f>VLOOKUP(E14,'LISTADO ATM'!$A$2:$B$899,2,0)</f>
        <v xml:space="preserve">ATM UNP Consuelo </v>
      </c>
      <c r="H14" s="96" t="str">
        <f>VLOOKUP(E14,VIP!$A$2:$O16532,7,FALSE)</f>
        <v>Si</v>
      </c>
      <c r="I14" s="96" t="str">
        <f>VLOOKUP(E14,VIP!$A$2:$O8497,8,FALSE)</f>
        <v>Si</v>
      </c>
      <c r="J14" s="96" t="str">
        <f>VLOOKUP(E14,VIP!$A$2:$O8447,8,FALSE)</f>
        <v>Si</v>
      </c>
      <c r="K14" s="96" t="str">
        <f>VLOOKUP(E14,VIP!$A$2:$O12021,6,0)</f>
        <v>NO</v>
      </c>
      <c r="L14" s="98" t="s">
        <v>2254</v>
      </c>
      <c r="M14" s="101" t="s">
        <v>2523</v>
      </c>
      <c r="N14" s="99" t="s">
        <v>2503</v>
      </c>
      <c r="O14" s="96" t="s">
        <v>2478</v>
      </c>
      <c r="P14" s="101"/>
      <c r="Q14" s="167">
        <v>44319.4375</v>
      </c>
    </row>
    <row r="15" spans="1:17" ht="18" hidden="1" x14ac:dyDescent="0.25">
      <c r="A15" s="96" t="str">
        <f>VLOOKUP(E15,'LISTADO ATM'!$A$2:$C$900,3,0)</f>
        <v>DISTRITO NACIONAL</v>
      </c>
      <c r="B15" s="113">
        <v>335811493</v>
      </c>
      <c r="C15" s="97">
        <v>44259.488796296297</v>
      </c>
      <c r="D15" s="96" t="s">
        <v>2189</v>
      </c>
      <c r="E15" s="106">
        <v>326</v>
      </c>
      <c r="F15" s="96" t="str">
        <f>VLOOKUP(E15,VIP!$A$2:$O11610,2,0)</f>
        <v>DRBR326</v>
      </c>
      <c r="G15" s="96" t="str">
        <f>VLOOKUP(E15,'LISTADO ATM'!$A$2:$B$899,2,0)</f>
        <v>ATM Autoservicio Jiménez Moya II</v>
      </c>
      <c r="H15" s="96" t="str">
        <f>VLOOKUP(E15,VIP!$A$2:$O16531,7,FALSE)</f>
        <v>Si</v>
      </c>
      <c r="I15" s="96" t="str">
        <f>VLOOKUP(E15,VIP!$A$2:$O8496,8,FALSE)</f>
        <v>Si</v>
      </c>
      <c r="J15" s="96" t="str">
        <f>VLOOKUP(E15,VIP!$A$2:$O8446,8,FALSE)</f>
        <v>Si</v>
      </c>
      <c r="K15" s="96" t="str">
        <f>VLOOKUP(E15,VIP!$A$2:$O12020,6,0)</f>
        <v>NO</v>
      </c>
      <c r="L15" s="98" t="s">
        <v>2496</v>
      </c>
      <c r="M15" s="101" t="s">
        <v>2523</v>
      </c>
      <c r="N15" s="99" t="s">
        <v>2476</v>
      </c>
      <c r="O15" s="96" t="s">
        <v>2478</v>
      </c>
      <c r="P15" s="101"/>
      <c r="Q15" s="167">
        <v>44319.4375</v>
      </c>
    </row>
    <row r="16" spans="1:17" ht="18" x14ac:dyDescent="0.25">
      <c r="A16" s="96" t="str">
        <f>VLOOKUP(E16,'LISTADO ATM'!$A$2:$C$900,3,0)</f>
        <v>DISTRITO NACIONAL</v>
      </c>
      <c r="B16" s="113">
        <v>335811532</v>
      </c>
      <c r="C16" s="97">
        <v>44259.500636574077</v>
      </c>
      <c r="D16" s="96" t="s">
        <v>2472</v>
      </c>
      <c r="E16" s="106">
        <v>407</v>
      </c>
      <c r="F16" s="96" t="str">
        <f>VLOOKUP(E16,VIP!$A$2:$O11608,2,0)</f>
        <v>DRBR407</v>
      </c>
      <c r="G16" s="96" t="str">
        <f>VLOOKUP(E16,'LISTADO ATM'!$A$2:$B$899,2,0)</f>
        <v xml:space="preserve">ATM Multicentro La Sirena Villa Mella </v>
      </c>
      <c r="H16" s="96" t="str">
        <f>VLOOKUP(E16,VIP!$A$2:$O16529,7,FALSE)</f>
        <v>Si</v>
      </c>
      <c r="I16" s="96" t="str">
        <f>VLOOKUP(E16,VIP!$A$2:$O8494,8,FALSE)</f>
        <v>Si</v>
      </c>
      <c r="J16" s="96" t="str">
        <f>VLOOKUP(E16,VIP!$A$2:$O8444,8,FALSE)</f>
        <v>Si</v>
      </c>
      <c r="K16" s="96" t="str">
        <f>VLOOKUP(E16,VIP!$A$2:$O12018,6,0)</f>
        <v>NO</v>
      </c>
      <c r="L16" s="98" t="s">
        <v>2462</v>
      </c>
      <c r="M16" s="99" t="s">
        <v>2469</v>
      </c>
      <c r="N16" s="99" t="s">
        <v>2476</v>
      </c>
      <c r="O16" s="96" t="s">
        <v>2477</v>
      </c>
      <c r="P16" s="101"/>
      <c r="Q16" s="99" t="s">
        <v>2462</v>
      </c>
    </row>
    <row r="17" spans="1:17" ht="18" hidden="1" x14ac:dyDescent="0.25">
      <c r="A17" s="96" t="str">
        <f>VLOOKUP(E17,'LISTADO ATM'!$A$2:$C$900,3,0)</f>
        <v>ESTE</v>
      </c>
      <c r="B17" s="113">
        <v>335811570</v>
      </c>
      <c r="C17" s="97">
        <v>44259.515706018516</v>
      </c>
      <c r="D17" s="96" t="s">
        <v>2189</v>
      </c>
      <c r="E17" s="106">
        <v>843</v>
      </c>
      <c r="F17" s="96" t="str">
        <f>VLOOKUP(E17,VIP!$A$2:$O11605,2,0)</f>
        <v>DRBR843</v>
      </c>
      <c r="G17" s="96" t="str">
        <f>VLOOKUP(E17,'LISTADO ATM'!$A$2:$B$899,2,0)</f>
        <v xml:space="preserve">ATM Oficina Romana Centro </v>
      </c>
      <c r="H17" s="96" t="str">
        <f>VLOOKUP(E17,VIP!$A$2:$O16526,7,FALSE)</f>
        <v>Si</v>
      </c>
      <c r="I17" s="96" t="str">
        <f>VLOOKUP(E17,VIP!$A$2:$O8491,8,FALSE)</f>
        <v>Si</v>
      </c>
      <c r="J17" s="96" t="str">
        <f>VLOOKUP(E17,VIP!$A$2:$O8441,8,FALSE)</f>
        <v>Si</v>
      </c>
      <c r="K17" s="96" t="str">
        <f>VLOOKUP(E17,VIP!$A$2:$O12015,6,0)</f>
        <v>NO</v>
      </c>
      <c r="L17" s="98" t="s">
        <v>2228</v>
      </c>
      <c r="M17" s="101" t="s">
        <v>2523</v>
      </c>
      <c r="N17" s="99" t="s">
        <v>2476</v>
      </c>
      <c r="O17" s="96" t="s">
        <v>2478</v>
      </c>
      <c r="P17" s="101"/>
      <c r="Q17" s="167">
        <v>44319.611111111109</v>
      </c>
    </row>
    <row r="18" spans="1:17" ht="18" hidden="1" x14ac:dyDescent="0.25">
      <c r="A18" s="96" t="str">
        <f>VLOOKUP(E18,'LISTADO ATM'!$A$2:$C$900,3,0)</f>
        <v>SUR</v>
      </c>
      <c r="B18" s="113">
        <v>335811571</v>
      </c>
      <c r="C18" s="97">
        <v>44259.516967592594</v>
      </c>
      <c r="D18" s="96" t="s">
        <v>2487</v>
      </c>
      <c r="E18" s="106">
        <v>84</v>
      </c>
      <c r="F18" s="96" t="str">
        <f>VLOOKUP(E18,VIP!$A$2:$O11604,2,0)</f>
        <v>DRBR084</v>
      </c>
      <c r="G18" s="96" t="str">
        <f>VLOOKUP(E18,'LISTADO ATM'!$A$2:$B$899,2,0)</f>
        <v xml:space="preserve">ATM Oficina Multicentro Sirena San Cristóbal </v>
      </c>
      <c r="H18" s="96" t="str">
        <f>VLOOKUP(E18,VIP!$A$2:$O16525,7,FALSE)</f>
        <v>Si</v>
      </c>
      <c r="I18" s="96" t="str">
        <f>VLOOKUP(E18,VIP!$A$2:$O8490,8,FALSE)</f>
        <v>Si</v>
      </c>
      <c r="J18" s="96" t="str">
        <f>VLOOKUP(E18,VIP!$A$2:$O8440,8,FALSE)</f>
        <v>Si</v>
      </c>
      <c r="K18" s="96" t="str">
        <f>VLOOKUP(E18,VIP!$A$2:$O12014,6,0)</f>
        <v>SI</v>
      </c>
      <c r="L18" s="98" t="s">
        <v>2506</v>
      </c>
      <c r="M18" s="101" t="s">
        <v>2523</v>
      </c>
      <c r="N18" s="99" t="s">
        <v>2476</v>
      </c>
      <c r="O18" s="96" t="s">
        <v>2478</v>
      </c>
      <c r="P18" s="99" t="s">
        <v>2509</v>
      </c>
      <c r="Q18" s="167">
        <v>44319.611111111109</v>
      </c>
    </row>
    <row r="19" spans="1:17" ht="18" hidden="1" x14ac:dyDescent="0.25">
      <c r="A19" s="96" t="str">
        <f>VLOOKUP(E19,'LISTADO ATM'!$A$2:$C$900,3,0)</f>
        <v>DISTRITO NACIONAL</v>
      </c>
      <c r="B19" s="113">
        <v>335811589</v>
      </c>
      <c r="C19" s="97">
        <v>44259.526886574073</v>
      </c>
      <c r="D19" s="96" t="s">
        <v>2189</v>
      </c>
      <c r="E19" s="106">
        <v>639</v>
      </c>
      <c r="F19" s="96" t="str">
        <f>VLOOKUP(E19,VIP!$A$2:$O11601,2,0)</f>
        <v>DRBR639</v>
      </c>
      <c r="G19" s="96" t="str">
        <f>VLOOKUP(E19,'LISTADO ATM'!$A$2:$B$899,2,0)</f>
        <v xml:space="preserve">ATM Comisión Militar MOPC </v>
      </c>
      <c r="H19" s="96" t="str">
        <f>VLOOKUP(E19,VIP!$A$2:$O16522,7,FALSE)</f>
        <v>Si</v>
      </c>
      <c r="I19" s="96" t="str">
        <f>VLOOKUP(E19,VIP!$A$2:$O8487,8,FALSE)</f>
        <v>Si</v>
      </c>
      <c r="J19" s="96" t="str">
        <f>VLOOKUP(E19,VIP!$A$2:$O8437,8,FALSE)</f>
        <v>Si</v>
      </c>
      <c r="K19" s="96" t="str">
        <f>VLOOKUP(E19,VIP!$A$2:$O12011,6,0)</f>
        <v>NO</v>
      </c>
      <c r="L19" s="98" t="s">
        <v>2228</v>
      </c>
      <c r="M19" s="101" t="s">
        <v>2523</v>
      </c>
      <c r="N19" s="99" t="s">
        <v>2476</v>
      </c>
      <c r="O19" s="96" t="s">
        <v>2478</v>
      </c>
      <c r="P19" s="101"/>
      <c r="Q19" s="167">
        <v>44319.611111111109</v>
      </c>
    </row>
    <row r="20" spans="1:17" ht="18" x14ac:dyDescent="0.25">
      <c r="A20" s="96" t="str">
        <f>VLOOKUP(E20,'LISTADO ATM'!$A$2:$C$900,3,0)</f>
        <v>NORTE</v>
      </c>
      <c r="B20" s="113">
        <v>335811606</v>
      </c>
      <c r="C20" s="97">
        <v>44259.533321759256</v>
      </c>
      <c r="D20" s="96" t="s">
        <v>2190</v>
      </c>
      <c r="E20" s="106">
        <v>383</v>
      </c>
      <c r="F20" s="96" t="str">
        <f>VLOOKUP(E20,VIP!$A$2:$O11598,2,0)</f>
        <v>DRBR383</v>
      </c>
      <c r="G20" s="96" t="str">
        <f>VLOOKUP(E20,'LISTADO ATM'!$A$2:$B$899,2,0)</f>
        <v>ATM S/M Daniel (Dajabón)</v>
      </c>
      <c r="H20" s="96" t="str">
        <f>VLOOKUP(E20,VIP!$A$2:$O16519,7,FALSE)</f>
        <v>N/A</v>
      </c>
      <c r="I20" s="96" t="str">
        <f>VLOOKUP(E20,VIP!$A$2:$O8484,8,FALSE)</f>
        <v>N/A</v>
      </c>
      <c r="J20" s="96" t="str">
        <f>VLOOKUP(E20,VIP!$A$2:$O8434,8,FALSE)</f>
        <v>N/A</v>
      </c>
      <c r="K20" s="96" t="str">
        <f>VLOOKUP(E20,VIP!$A$2:$O12008,6,0)</f>
        <v>N/A</v>
      </c>
      <c r="L20" s="98" t="s">
        <v>2228</v>
      </c>
      <c r="M20" s="99" t="s">
        <v>2469</v>
      </c>
      <c r="N20" s="99" t="s">
        <v>2476</v>
      </c>
      <c r="O20" s="96" t="s">
        <v>2497</v>
      </c>
      <c r="P20" s="101"/>
      <c r="Q20" s="99" t="s">
        <v>2228</v>
      </c>
    </row>
    <row r="21" spans="1:17" ht="18" hidden="1" x14ac:dyDescent="0.25">
      <c r="A21" s="96" t="str">
        <f>VLOOKUP(E21,'LISTADO ATM'!$A$2:$C$900,3,0)</f>
        <v>DISTRITO NACIONAL</v>
      </c>
      <c r="B21" s="113">
        <v>335811610</v>
      </c>
      <c r="C21" s="97">
        <v>44259.534988425927</v>
      </c>
      <c r="D21" s="96" t="s">
        <v>2472</v>
      </c>
      <c r="E21" s="106">
        <v>312</v>
      </c>
      <c r="F21" s="96" t="str">
        <f>VLOOKUP(E21,VIP!$A$2:$O11597,2,0)</f>
        <v>DRBR312</v>
      </c>
      <c r="G21" s="96" t="str">
        <f>VLOOKUP(E21,'LISTADO ATM'!$A$2:$B$899,2,0)</f>
        <v xml:space="preserve">ATM Oficina Tiradentes II (Naco) </v>
      </c>
      <c r="H21" s="96" t="str">
        <f>VLOOKUP(E21,VIP!$A$2:$O16518,7,FALSE)</f>
        <v>Si</v>
      </c>
      <c r="I21" s="96" t="str">
        <f>VLOOKUP(E21,VIP!$A$2:$O8483,8,FALSE)</f>
        <v>Si</v>
      </c>
      <c r="J21" s="96" t="str">
        <f>VLOOKUP(E21,VIP!$A$2:$O8433,8,FALSE)</f>
        <v>Si</v>
      </c>
      <c r="K21" s="96" t="str">
        <f>VLOOKUP(E21,VIP!$A$2:$O12007,6,0)</f>
        <v>NO</v>
      </c>
      <c r="L21" s="98" t="s">
        <v>2430</v>
      </c>
      <c r="M21" s="101" t="s">
        <v>2523</v>
      </c>
      <c r="N21" s="99" t="s">
        <v>2476</v>
      </c>
      <c r="O21" s="96" t="s">
        <v>2477</v>
      </c>
      <c r="P21" s="101"/>
      <c r="Q21" s="167">
        <v>44319.611111111109</v>
      </c>
    </row>
    <row r="22" spans="1:17" ht="18" x14ac:dyDescent="0.25">
      <c r="A22" s="96" t="str">
        <f>VLOOKUP(E22,'LISTADO ATM'!$A$2:$C$900,3,0)</f>
        <v>SUR</v>
      </c>
      <c r="B22" s="113">
        <v>335811613</v>
      </c>
      <c r="C22" s="97">
        <v>44259.537233796298</v>
      </c>
      <c r="D22" s="96" t="s">
        <v>2487</v>
      </c>
      <c r="E22" s="106">
        <v>984</v>
      </c>
      <c r="F22" s="96" t="str">
        <f>VLOOKUP(E22,VIP!$A$2:$O11596,2,0)</f>
        <v>DRBR984</v>
      </c>
      <c r="G22" s="96" t="str">
        <f>VLOOKUP(E22,'LISTADO ATM'!$A$2:$B$899,2,0)</f>
        <v xml:space="preserve">ATM Oficina Neiba II </v>
      </c>
      <c r="H22" s="96" t="str">
        <f>VLOOKUP(E22,VIP!$A$2:$O16517,7,FALSE)</f>
        <v>Si</v>
      </c>
      <c r="I22" s="96" t="str">
        <f>VLOOKUP(E22,VIP!$A$2:$O8482,8,FALSE)</f>
        <v>Si</v>
      </c>
      <c r="J22" s="96" t="str">
        <f>VLOOKUP(E22,VIP!$A$2:$O8432,8,FALSE)</f>
        <v>Si</v>
      </c>
      <c r="K22" s="96" t="str">
        <f>VLOOKUP(E22,VIP!$A$2:$O12006,6,0)</f>
        <v>NO</v>
      </c>
      <c r="L22" s="98" t="s">
        <v>2430</v>
      </c>
      <c r="M22" s="99" t="s">
        <v>2469</v>
      </c>
      <c r="N22" s="99" t="s">
        <v>2476</v>
      </c>
      <c r="O22" s="96" t="s">
        <v>2490</v>
      </c>
      <c r="P22" s="101"/>
      <c r="Q22" s="99" t="s">
        <v>2430</v>
      </c>
    </row>
    <row r="23" spans="1:17" ht="18" hidden="1" x14ac:dyDescent="0.25">
      <c r="A23" s="96" t="str">
        <f>VLOOKUP(E23,'LISTADO ATM'!$A$2:$C$900,3,0)</f>
        <v>ESTE</v>
      </c>
      <c r="B23" s="113">
        <v>335811623</v>
      </c>
      <c r="C23" s="97">
        <v>44259.542569444442</v>
      </c>
      <c r="D23" s="96" t="s">
        <v>2189</v>
      </c>
      <c r="E23" s="106">
        <v>211</v>
      </c>
      <c r="F23" s="96" t="str">
        <f>VLOOKUP(E23,VIP!$A$2:$O11595,2,0)</f>
        <v>DRBR211</v>
      </c>
      <c r="G23" s="96" t="str">
        <f>VLOOKUP(E23,'LISTADO ATM'!$A$2:$B$899,2,0)</f>
        <v xml:space="preserve">ATM Oficina La Romana I </v>
      </c>
      <c r="H23" s="96" t="str">
        <f>VLOOKUP(E23,VIP!$A$2:$O16516,7,FALSE)</f>
        <v>Si</v>
      </c>
      <c r="I23" s="96" t="str">
        <f>VLOOKUP(E23,VIP!$A$2:$O8481,8,FALSE)</f>
        <v>Si</v>
      </c>
      <c r="J23" s="96" t="str">
        <f>VLOOKUP(E23,VIP!$A$2:$O8431,8,FALSE)</f>
        <v>Si</v>
      </c>
      <c r="K23" s="96" t="str">
        <f>VLOOKUP(E23,VIP!$A$2:$O12005,6,0)</f>
        <v>NO</v>
      </c>
      <c r="L23" s="98" t="s">
        <v>2228</v>
      </c>
      <c r="M23" s="101" t="s">
        <v>2523</v>
      </c>
      <c r="N23" s="99" t="s">
        <v>2476</v>
      </c>
      <c r="O23" s="96" t="s">
        <v>2478</v>
      </c>
      <c r="P23" s="101"/>
      <c r="Q23" s="167">
        <v>44319.4375</v>
      </c>
    </row>
    <row r="24" spans="1:17" ht="18" hidden="1" x14ac:dyDescent="0.25">
      <c r="A24" s="96" t="str">
        <f>VLOOKUP(E24,'LISTADO ATM'!$A$2:$C$900,3,0)</f>
        <v>DISTRITO NACIONAL</v>
      </c>
      <c r="B24" s="113">
        <v>335811630</v>
      </c>
      <c r="C24" s="97">
        <v>44259.547997685186</v>
      </c>
      <c r="D24" s="96" t="s">
        <v>2189</v>
      </c>
      <c r="E24" s="106">
        <v>13</v>
      </c>
      <c r="F24" s="96" t="str">
        <f>VLOOKUP(E24,VIP!$A$2:$O11592,2,0)</f>
        <v>DRBR013</v>
      </c>
      <c r="G24" s="96" t="str">
        <f>VLOOKUP(E24,'LISTADO ATM'!$A$2:$B$899,2,0)</f>
        <v xml:space="preserve">ATM CDEEE </v>
      </c>
      <c r="H24" s="96" t="str">
        <f>VLOOKUP(E24,VIP!$A$2:$O16513,7,FALSE)</f>
        <v>Si</v>
      </c>
      <c r="I24" s="96" t="str">
        <f>VLOOKUP(E24,VIP!$A$2:$O8478,8,FALSE)</f>
        <v>Si</v>
      </c>
      <c r="J24" s="96" t="str">
        <f>VLOOKUP(E24,VIP!$A$2:$O8428,8,FALSE)</f>
        <v>Si</v>
      </c>
      <c r="K24" s="96" t="str">
        <f>VLOOKUP(E24,VIP!$A$2:$O12002,6,0)</f>
        <v>NO</v>
      </c>
      <c r="L24" s="98" t="s">
        <v>2228</v>
      </c>
      <c r="M24" s="101" t="s">
        <v>2523</v>
      </c>
      <c r="N24" s="99" t="s">
        <v>2476</v>
      </c>
      <c r="O24" s="96" t="s">
        <v>2478</v>
      </c>
      <c r="P24" s="101"/>
      <c r="Q24" s="167">
        <v>44319.611111111109</v>
      </c>
    </row>
    <row r="25" spans="1:17" ht="18" hidden="1" x14ac:dyDescent="0.25">
      <c r="A25" s="96" t="str">
        <f>VLOOKUP(E25,'LISTADO ATM'!$A$2:$C$900,3,0)</f>
        <v>ESTE</v>
      </c>
      <c r="B25" s="113">
        <v>335811649</v>
      </c>
      <c r="C25" s="97">
        <v>44259.554247685184</v>
      </c>
      <c r="D25" s="96" t="s">
        <v>2487</v>
      </c>
      <c r="E25" s="106">
        <v>660</v>
      </c>
      <c r="F25" s="96" t="str">
        <f>VLOOKUP(E25,VIP!$A$2:$O11591,2,0)</f>
        <v>DRBR660</v>
      </c>
      <c r="G25" s="96" t="str">
        <f>VLOOKUP(E25,'LISTADO ATM'!$A$2:$B$899,2,0)</f>
        <v>ATM Oficina Romana Norte II</v>
      </c>
      <c r="H25" s="96" t="str">
        <f>VLOOKUP(E25,VIP!$A$2:$O16512,7,FALSE)</f>
        <v>N/A</v>
      </c>
      <c r="I25" s="96" t="str">
        <f>VLOOKUP(E25,VIP!$A$2:$O8477,8,FALSE)</f>
        <v>N/A</v>
      </c>
      <c r="J25" s="96" t="str">
        <f>VLOOKUP(E25,VIP!$A$2:$O8427,8,FALSE)</f>
        <v>N/A</v>
      </c>
      <c r="K25" s="96" t="str">
        <f>VLOOKUP(E25,VIP!$A$2:$O12001,6,0)</f>
        <v>N/A</v>
      </c>
      <c r="L25" s="98" t="s">
        <v>2430</v>
      </c>
      <c r="M25" s="101" t="s">
        <v>2523</v>
      </c>
      <c r="N25" s="99" t="s">
        <v>2476</v>
      </c>
      <c r="O25" s="96" t="s">
        <v>2490</v>
      </c>
      <c r="P25" s="101"/>
      <c r="Q25" s="167">
        <v>44319.611111111109</v>
      </c>
    </row>
    <row r="26" spans="1:17" ht="18" hidden="1" x14ac:dyDescent="0.25">
      <c r="A26" s="96" t="str">
        <f>VLOOKUP(E26,'LISTADO ATM'!$A$2:$C$900,3,0)</f>
        <v>ESTE</v>
      </c>
      <c r="B26" s="113">
        <v>335811704</v>
      </c>
      <c r="C26" s="97">
        <v>44259.588043981479</v>
      </c>
      <c r="D26" s="96" t="s">
        <v>2189</v>
      </c>
      <c r="E26" s="106">
        <v>114</v>
      </c>
      <c r="F26" s="96" t="str">
        <f>VLOOKUP(E26,VIP!$A$2:$O11593,2,0)</f>
        <v>DRBR114</v>
      </c>
      <c r="G26" s="96" t="str">
        <f>VLOOKUP(E26,'LISTADO ATM'!$A$2:$B$899,2,0)</f>
        <v xml:space="preserve">ATM Oficina Hato Mayor </v>
      </c>
      <c r="H26" s="96" t="str">
        <f>VLOOKUP(E26,VIP!$A$2:$O16514,7,FALSE)</f>
        <v>Si</v>
      </c>
      <c r="I26" s="96" t="str">
        <f>VLOOKUP(E26,VIP!$A$2:$O8479,8,FALSE)</f>
        <v>Si</v>
      </c>
      <c r="J26" s="96" t="str">
        <f>VLOOKUP(E26,VIP!$A$2:$O8429,8,FALSE)</f>
        <v>Si</v>
      </c>
      <c r="K26" s="96" t="str">
        <f>VLOOKUP(E26,VIP!$A$2:$O12003,6,0)</f>
        <v>NO</v>
      </c>
      <c r="L26" s="98" t="s">
        <v>2496</v>
      </c>
      <c r="M26" s="101" t="s">
        <v>2523</v>
      </c>
      <c r="N26" s="99" t="s">
        <v>2476</v>
      </c>
      <c r="O26" s="96" t="s">
        <v>2478</v>
      </c>
      <c r="P26" s="101"/>
      <c r="Q26" s="167">
        <v>44319.4375</v>
      </c>
    </row>
    <row r="27" spans="1:17" ht="18" hidden="1" x14ac:dyDescent="0.25">
      <c r="A27" s="96" t="str">
        <f>VLOOKUP(E27,'LISTADO ATM'!$A$2:$C$900,3,0)</f>
        <v>ESTE</v>
      </c>
      <c r="B27" s="113">
        <v>335811863</v>
      </c>
      <c r="C27" s="97">
        <v>44259.640162037038</v>
      </c>
      <c r="D27" s="96" t="s">
        <v>2189</v>
      </c>
      <c r="E27" s="106">
        <v>963</v>
      </c>
      <c r="F27" s="96" t="str">
        <f>VLOOKUP(E27,VIP!$A$2:$O11604,2,0)</f>
        <v>DRBR963</v>
      </c>
      <c r="G27" s="96" t="str">
        <f>VLOOKUP(E27,'LISTADO ATM'!$A$2:$B$899,2,0)</f>
        <v xml:space="preserve">ATM Multiplaza La Romana </v>
      </c>
      <c r="H27" s="96" t="str">
        <f>VLOOKUP(E27,VIP!$A$2:$O16525,7,FALSE)</f>
        <v>Si</v>
      </c>
      <c r="I27" s="96" t="str">
        <f>VLOOKUP(E27,VIP!$A$2:$O8490,8,FALSE)</f>
        <v>Si</v>
      </c>
      <c r="J27" s="96" t="str">
        <f>VLOOKUP(E27,VIP!$A$2:$O8440,8,FALSE)</f>
        <v>Si</v>
      </c>
      <c r="K27" s="96" t="str">
        <f>VLOOKUP(E27,VIP!$A$2:$O12014,6,0)</f>
        <v>NO</v>
      </c>
      <c r="L27" s="98" t="s">
        <v>2228</v>
      </c>
      <c r="M27" s="101" t="s">
        <v>2523</v>
      </c>
      <c r="N27" s="99" t="s">
        <v>2476</v>
      </c>
      <c r="O27" s="96" t="s">
        <v>2478</v>
      </c>
      <c r="P27" s="101"/>
      <c r="Q27" s="167">
        <v>44319.4375</v>
      </c>
    </row>
    <row r="28" spans="1:17" ht="18" hidden="1" x14ac:dyDescent="0.25">
      <c r="A28" s="96" t="str">
        <f>VLOOKUP(E28,'LISTADO ATM'!$A$2:$C$900,3,0)</f>
        <v>NORTE</v>
      </c>
      <c r="B28" s="113">
        <v>335811868</v>
      </c>
      <c r="C28" s="97">
        <v>44259.641909722224</v>
      </c>
      <c r="D28" s="96" t="s">
        <v>2190</v>
      </c>
      <c r="E28" s="106">
        <v>129</v>
      </c>
      <c r="F28" s="96" t="str">
        <f>VLOOKUP(E28,VIP!$A$2:$O11603,2,0)</f>
        <v>DRBR129</v>
      </c>
      <c r="G28" s="96" t="str">
        <f>VLOOKUP(E28,'LISTADO ATM'!$A$2:$B$899,2,0)</f>
        <v xml:space="preserve">ATM Multicentro La Sirena (Santiago) </v>
      </c>
      <c r="H28" s="96" t="str">
        <f>VLOOKUP(E28,VIP!$A$2:$O16524,7,FALSE)</f>
        <v>Si</v>
      </c>
      <c r="I28" s="96" t="str">
        <f>VLOOKUP(E28,VIP!$A$2:$O8489,8,FALSE)</f>
        <v>Si</v>
      </c>
      <c r="J28" s="96" t="str">
        <f>VLOOKUP(E28,VIP!$A$2:$O8439,8,FALSE)</f>
        <v>Si</v>
      </c>
      <c r="K28" s="96" t="str">
        <f>VLOOKUP(E28,VIP!$A$2:$O12013,6,0)</f>
        <v>SI</v>
      </c>
      <c r="L28" s="98" t="s">
        <v>2496</v>
      </c>
      <c r="M28" s="101" t="s">
        <v>2523</v>
      </c>
      <c r="N28" s="99" t="s">
        <v>2476</v>
      </c>
      <c r="O28" s="96" t="s">
        <v>2504</v>
      </c>
      <c r="P28" s="101"/>
      <c r="Q28" s="167">
        <v>44319.4375</v>
      </c>
    </row>
    <row r="29" spans="1:17" ht="18" hidden="1" x14ac:dyDescent="0.25">
      <c r="A29" s="96" t="str">
        <f>VLOOKUP(E29,'LISTADO ATM'!$A$2:$C$900,3,0)</f>
        <v>DISTRITO NACIONAL</v>
      </c>
      <c r="B29" s="113">
        <v>335811906</v>
      </c>
      <c r="C29" s="97">
        <v>44259.654502314814</v>
      </c>
      <c r="D29" s="96" t="s">
        <v>2189</v>
      </c>
      <c r="E29" s="106">
        <v>696</v>
      </c>
      <c r="F29" s="96" t="str">
        <f>VLOOKUP(E29,VIP!$A$2:$O11600,2,0)</f>
        <v>DRBR696</v>
      </c>
      <c r="G29" s="96" t="str">
        <f>VLOOKUP(E29,'LISTADO ATM'!$A$2:$B$899,2,0)</f>
        <v>ATM Olé Jacobo Majluta</v>
      </c>
      <c r="H29" s="96" t="str">
        <f>VLOOKUP(E29,VIP!$A$2:$O16521,7,FALSE)</f>
        <v>Si</v>
      </c>
      <c r="I29" s="96" t="str">
        <f>VLOOKUP(E29,VIP!$A$2:$O8486,8,FALSE)</f>
        <v>Si</v>
      </c>
      <c r="J29" s="96" t="str">
        <f>VLOOKUP(E29,VIP!$A$2:$O8436,8,FALSE)</f>
        <v>Si</v>
      </c>
      <c r="K29" s="96" t="str">
        <f>VLOOKUP(E29,VIP!$A$2:$O12010,6,0)</f>
        <v>NO</v>
      </c>
      <c r="L29" s="98" t="s">
        <v>2496</v>
      </c>
      <c r="M29" s="101" t="s">
        <v>2523</v>
      </c>
      <c r="N29" s="99" t="s">
        <v>2476</v>
      </c>
      <c r="O29" s="96" t="s">
        <v>2478</v>
      </c>
      <c r="P29" s="101"/>
      <c r="Q29" s="167">
        <v>44319.611111111109</v>
      </c>
    </row>
    <row r="30" spans="1:17" ht="18" x14ac:dyDescent="0.25">
      <c r="A30" s="96" t="str">
        <f>VLOOKUP(E30,'LISTADO ATM'!$A$2:$C$900,3,0)</f>
        <v>DISTRITO NACIONAL</v>
      </c>
      <c r="B30" s="113">
        <v>335811911</v>
      </c>
      <c r="C30" s="97">
        <v>44259.655682870369</v>
      </c>
      <c r="D30" s="96" t="s">
        <v>2189</v>
      </c>
      <c r="E30" s="106">
        <v>327</v>
      </c>
      <c r="F30" s="96" t="str">
        <f>VLOOKUP(E30,VIP!$A$2:$O11599,2,0)</f>
        <v>DRBR327</v>
      </c>
      <c r="G30" s="96" t="str">
        <f>VLOOKUP(E30,'LISTADO ATM'!$A$2:$B$899,2,0)</f>
        <v xml:space="preserve">ATM UNP CCN (Nacional 27 de Febrero) </v>
      </c>
      <c r="H30" s="96" t="str">
        <f>VLOOKUP(E30,VIP!$A$2:$O16520,7,FALSE)</f>
        <v>Si</v>
      </c>
      <c r="I30" s="96" t="str">
        <f>VLOOKUP(E30,VIP!$A$2:$O8485,8,FALSE)</f>
        <v>Si</v>
      </c>
      <c r="J30" s="96" t="str">
        <f>VLOOKUP(E30,VIP!$A$2:$O8435,8,FALSE)</f>
        <v>Si</v>
      </c>
      <c r="K30" s="96" t="str">
        <f>VLOOKUP(E30,VIP!$A$2:$O12009,6,0)</f>
        <v>NO</v>
      </c>
      <c r="L30" s="98" t="s">
        <v>2228</v>
      </c>
      <c r="M30" s="99" t="s">
        <v>2469</v>
      </c>
      <c r="N30" s="99" t="s">
        <v>2476</v>
      </c>
      <c r="O30" s="96" t="s">
        <v>2478</v>
      </c>
      <c r="P30" s="101"/>
      <c r="Q30" s="99" t="s">
        <v>2228</v>
      </c>
    </row>
    <row r="31" spans="1:17" ht="18" hidden="1" x14ac:dyDescent="0.25">
      <c r="A31" s="96" t="str">
        <f>VLOOKUP(E31,'LISTADO ATM'!$A$2:$C$900,3,0)</f>
        <v>ESTE</v>
      </c>
      <c r="B31" s="113">
        <v>335811935</v>
      </c>
      <c r="C31" s="97">
        <v>44259.664594907408</v>
      </c>
      <c r="D31" s="96" t="s">
        <v>2189</v>
      </c>
      <c r="E31" s="106">
        <v>158</v>
      </c>
      <c r="F31" s="96" t="str">
        <f>VLOOKUP(E31,VIP!$A$2:$O11596,2,0)</f>
        <v>DRBR158</v>
      </c>
      <c r="G31" s="96" t="str">
        <f>VLOOKUP(E31,'LISTADO ATM'!$A$2:$B$899,2,0)</f>
        <v xml:space="preserve">ATM Oficina Romana Norte </v>
      </c>
      <c r="H31" s="96" t="str">
        <f>VLOOKUP(E31,VIP!$A$2:$O16517,7,FALSE)</f>
        <v>Si</v>
      </c>
      <c r="I31" s="96" t="str">
        <f>VLOOKUP(E31,VIP!$A$2:$O8482,8,FALSE)</f>
        <v>Si</v>
      </c>
      <c r="J31" s="96" t="str">
        <f>VLOOKUP(E31,VIP!$A$2:$O8432,8,FALSE)</f>
        <v>Si</v>
      </c>
      <c r="K31" s="96" t="str">
        <f>VLOOKUP(E31,VIP!$A$2:$O12006,6,0)</f>
        <v>SI</v>
      </c>
      <c r="L31" s="98" t="s">
        <v>2496</v>
      </c>
      <c r="M31" s="101" t="s">
        <v>2523</v>
      </c>
      <c r="N31" s="99" t="s">
        <v>2476</v>
      </c>
      <c r="O31" s="96" t="s">
        <v>2478</v>
      </c>
      <c r="P31" s="101"/>
      <c r="Q31" s="167">
        <v>44319.4375</v>
      </c>
    </row>
    <row r="32" spans="1:17" ht="18" hidden="1" x14ac:dyDescent="0.25">
      <c r="A32" s="96" t="str">
        <f>VLOOKUP(E32,'LISTADO ATM'!$A$2:$C$900,3,0)</f>
        <v>DISTRITO NACIONAL</v>
      </c>
      <c r="B32" s="113">
        <v>335811937</v>
      </c>
      <c r="C32" s="97">
        <v>44259.665266203701</v>
      </c>
      <c r="D32" s="96" t="s">
        <v>2190</v>
      </c>
      <c r="E32" s="106">
        <v>459</v>
      </c>
      <c r="F32" s="96" t="str">
        <f>VLOOKUP(E32,VIP!$A$2:$O11595,2,0)</f>
        <v>DRBR459</v>
      </c>
      <c r="G32" s="96" t="str">
        <f>VLOOKUP(E32,'LISTADO ATM'!$A$2:$B$899,2,0)</f>
        <v>ATM Estación Jima Bonao</v>
      </c>
      <c r="H32" s="96" t="str">
        <f>VLOOKUP(E32,VIP!$A$2:$O16516,7,FALSE)</f>
        <v>Si</v>
      </c>
      <c r="I32" s="96" t="str">
        <f>VLOOKUP(E32,VIP!$A$2:$O8481,8,FALSE)</f>
        <v>Si</v>
      </c>
      <c r="J32" s="96" t="str">
        <f>VLOOKUP(E32,VIP!$A$2:$O8431,8,FALSE)</f>
        <v>Si</v>
      </c>
      <c r="K32" s="96" t="str">
        <f>VLOOKUP(E32,VIP!$A$2:$O12005,6,0)</f>
        <v>NO</v>
      </c>
      <c r="L32" s="98" t="s">
        <v>2496</v>
      </c>
      <c r="M32" s="101" t="s">
        <v>2523</v>
      </c>
      <c r="N32" s="99" t="s">
        <v>2476</v>
      </c>
      <c r="O32" s="96" t="s">
        <v>2504</v>
      </c>
      <c r="P32" s="101"/>
      <c r="Q32" s="167">
        <v>44319.4375</v>
      </c>
    </row>
    <row r="33" spans="1:17" ht="18" hidden="1" x14ac:dyDescent="0.25">
      <c r="A33" s="96" t="str">
        <f>VLOOKUP(E33,'LISTADO ATM'!$A$2:$C$900,3,0)</f>
        <v>DISTRITO NACIONAL</v>
      </c>
      <c r="B33" s="113">
        <v>335812061</v>
      </c>
      <c r="C33" s="97">
        <v>44259.717777777776</v>
      </c>
      <c r="D33" s="96" t="s">
        <v>2487</v>
      </c>
      <c r="E33" s="106">
        <v>516</v>
      </c>
      <c r="F33" s="96" t="str">
        <f>VLOOKUP(E33,VIP!$A$2:$O11614,2,0)</f>
        <v>DRBR516</v>
      </c>
      <c r="G33" s="96" t="str">
        <f>VLOOKUP(E33,'LISTADO ATM'!$A$2:$B$899,2,0)</f>
        <v xml:space="preserve">ATM Oficina Gascue </v>
      </c>
      <c r="H33" s="96" t="str">
        <f>VLOOKUP(E33,VIP!$A$2:$O16535,7,FALSE)</f>
        <v>Si</v>
      </c>
      <c r="I33" s="96" t="str">
        <f>VLOOKUP(E33,VIP!$A$2:$O8500,8,FALSE)</f>
        <v>Si</v>
      </c>
      <c r="J33" s="96" t="str">
        <f>VLOOKUP(E33,VIP!$A$2:$O8450,8,FALSE)</f>
        <v>Si</v>
      </c>
      <c r="K33" s="96" t="str">
        <f>VLOOKUP(E33,VIP!$A$2:$O12024,6,0)</f>
        <v>SI</v>
      </c>
      <c r="L33" s="98" t="s">
        <v>2430</v>
      </c>
      <c r="M33" s="101" t="s">
        <v>2523</v>
      </c>
      <c r="N33" s="99" t="s">
        <v>2476</v>
      </c>
      <c r="O33" s="96" t="s">
        <v>2490</v>
      </c>
      <c r="P33" s="101"/>
      <c r="Q33" s="167">
        <v>44319.611111111109</v>
      </c>
    </row>
    <row r="34" spans="1:17" ht="18" hidden="1" x14ac:dyDescent="0.25">
      <c r="A34" s="96" t="str">
        <f>VLOOKUP(E34,'LISTADO ATM'!$A$2:$C$900,3,0)</f>
        <v>DISTRITO NACIONAL</v>
      </c>
      <c r="B34" s="113">
        <v>335812065</v>
      </c>
      <c r="C34" s="97">
        <v>44259.72047453704</v>
      </c>
      <c r="D34" s="96" t="s">
        <v>2472</v>
      </c>
      <c r="E34" s="106">
        <v>958</v>
      </c>
      <c r="F34" s="96" t="str">
        <f>VLOOKUP(E34,VIP!$A$2:$O11613,2,0)</f>
        <v>DRBR958</v>
      </c>
      <c r="G34" s="96" t="str">
        <f>VLOOKUP(E34,'LISTADO ATM'!$A$2:$B$899,2,0)</f>
        <v xml:space="preserve">ATM Olé Aut. San Isidro </v>
      </c>
      <c r="H34" s="96" t="str">
        <f>VLOOKUP(E34,VIP!$A$2:$O16534,7,FALSE)</f>
        <v>Si</v>
      </c>
      <c r="I34" s="96" t="str">
        <f>VLOOKUP(E34,VIP!$A$2:$O8499,8,FALSE)</f>
        <v>Si</v>
      </c>
      <c r="J34" s="96" t="str">
        <f>VLOOKUP(E34,VIP!$A$2:$O8449,8,FALSE)</f>
        <v>Si</v>
      </c>
      <c r="K34" s="96" t="str">
        <f>VLOOKUP(E34,VIP!$A$2:$O12023,6,0)</f>
        <v>NO</v>
      </c>
      <c r="L34" s="98" t="s">
        <v>2430</v>
      </c>
      <c r="M34" s="101" t="s">
        <v>2523</v>
      </c>
      <c r="N34" s="99" t="s">
        <v>2476</v>
      </c>
      <c r="O34" s="96" t="s">
        <v>2477</v>
      </c>
      <c r="P34" s="101"/>
      <c r="Q34" s="167">
        <v>44319.611111111109</v>
      </c>
    </row>
    <row r="35" spans="1:17" ht="18" hidden="1" x14ac:dyDescent="0.25">
      <c r="A35" s="96" t="str">
        <f>VLOOKUP(E35,'LISTADO ATM'!$A$2:$C$900,3,0)</f>
        <v>NORTE</v>
      </c>
      <c r="B35" s="113">
        <v>335812066</v>
      </c>
      <c r="C35" s="97">
        <v>44259.72184027778</v>
      </c>
      <c r="D35" s="96" t="s">
        <v>2487</v>
      </c>
      <c r="E35" s="106">
        <v>119</v>
      </c>
      <c r="F35" s="96" t="str">
        <f>VLOOKUP(E35,VIP!$A$2:$O11612,2,0)</f>
        <v>DRBR119</v>
      </c>
      <c r="G35" s="96" t="str">
        <f>VLOOKUP(E35,'LISTADO ATM'!$A$2:$B$899,2,0)</f>
        <v>ATM Oficina La Barranquita</v>
      </c>
      <c r="H35" s="96" t="str">
        <f>VLOOKUP(E35,VIP!$A$2:$O16533,7,FALSE)</f>
        <v>N/A</v>
      </c>
      <c r="I35" s="96" t="str">
        <f>VLOOKUP(E35,VIP!$A$2:$O8498,8,FALSE)</f>
        <v>N/A</v>
      </c>
      <c r="J35" s="96" t="str">
        <f>VLOOKUP(E35,VIP!$A$2:$O8448,8,FALSE)</f>
        <v>N/A</v>
      </c>
      <c r="K35" s="96" t="str">
        <f>VLOOKUP(E35,VIP!$A$2:$O12022,6,0)</f>
        <v>N/A</v>
      </c>
      <c r="L35" s="98" t="s">
        <v>2430</v>
      </c>
      <c r="M35" s="101" t="s">
        <v>2523</v>
      </c>
      <c r="N35" s="99" t="s">
        <v>2476</v>
      </c>
      <c r="O35" s="96" t="s">
        <v>2490</v>
      </c>
      <c r="P35" s="101"/>
      <c r="Q35" s="167">
        <v>44319.611111111109</v>
      </c>
    </row>
    <row r="36" spans="1:17" ht="18" hidden="1" x14ac:dyDescent="0.25">
      <c r="A36" s="96" t="str">
        <f>VLOOKUP(E36,'LISTADO ATM'!$A$2:$C$900,3,0)</f>
        <v>DISTRITO NACIONAL</v>
      </c>
      <c r="B36" s="113">
        <v>335812072</v>
      </c>
      <c r="C36" s="97">
        <v>44259.723807870374</v>
      </c>
      <c r="D36" s="96" t="s">
        <v>2189</v>
      </c>
      <c r="E36" s="106">
        <v>946</v>
      </c>
      <c r="F36" s="96" t="str">
        <f>VLOOKUP(E36,VIP!$A$2:$O11611,2,0)</f>
        <v>DRBR24R</v>
      </c>
      <c r="G36" s="96" t="str">
        <f>VLOOKUP(E36,'LISTADO ATM'!$A$2:$B$899,2,0)</f>
        <v xml:space="preserve">ATM Oficina Núñez de Cáceres I </v>
      </c>
      <c r="H36" s="96" t="str">
        <f>VLOOKUP(E36,VIP!$A$2:$O16532,7,FALSE)</f>
        <v>Si</v>
      </c>
      <c r="I36" s="96" t="str">
        <f>VLOOKUP(E36,VIP!$A$2:$O8497,8,FALSE)</f>
        <v>Si</v>
      </c>
      <c r="J36" s="96" t="str">
        <f>VLOOKUP(E36,VIP!$A$2:$O8447,8,FALSE)</f>
        <v>Si</v>
      </c>
      <c r="K36" s="96" t="str">
        <f>VLOOKUP(E36,VIP!$A$2:$O12021,6,0)</f>
        <v>NO</v>
      </c>
      <c r="L36" s="98" t="s">
        <v>2228</v>
      </c>
      <c r="M36" s="101" t="s">
        <v>2523</v>
      </c>
      <c r="N36" s="99" t="s">
        <v>2476</v>
      </c>
      <c r="O36" s="96" t="s">
        <v>2478</v>
      </c>
      <c r="P36" s="101"/>
      <c r="Q36" s="167">
        <v>44319.611111111109</v>
      </c>
    </row>
    <row r="37" spans="1:17" ht="18" hidden="1" x14ac:dyDescent="0.25">
      <c r="A37" s="96" t="str">
        <f>VLOOKUP(E37,'LISTADO ATM'!$A$2:$C$900,3,0)</f>
        <v>DISTRITO NACIONAL</v>
      </c>
      <c r="B37" s="113">
        <v>335812076</v>
      </c>
      <c r="C37" s="97">
        <v>44259.72457175926</v>
      </c>
      <c r="D37" s="96" t="s">
        <v>2189</v>
      </c>
      <c r="E37" s="106">
        <v>415</v>
      </c>
      <c r="F37" s="96" t="str">
        <f>VLOOKUP(E37,VIP!$A$2:$O11610,2,0)</f>
        <v>DRBR415</v>
      </c>
      <c r="G37" s="96" t="str">
        <f>VLOOKUP(E37,'LISTADO ATM'!$A$2:$B$899,2,0)</f>
        <v xml:space="preserve">ATM Autobanco San Martín I </v>
      </c>
      <c r="H37" s="96" t="str">
        <f>VLOOKUP(E37,VIP!$A$2:$O16531,7,FALSE)</f>
        <v>Si</v>
      </c>
      <c r="I37" s="96" t="str">
        <f>VLOOKUP(E37,VIP!$A$2:$O8496,8,FALSE)</f>
        <v>Si</v>
      </c>
      <c r="J37" s="96" t="str">
        <f>VLOOKUP(E37,VIP!$A$2:$O8446,8,FALSE)</f>
        <v>Si</v>
      </c>
      <c r="K37" s="96" t="str">
        <f>VLOOKUP(E37,VIP!$A$2:$O12020,6,0)</f>
        <v>NO</v>
      </c>
      <c r="L37" s="98" t="s">
        <v>2228</v>
      </c>
      <c r="M37" s="101" t="s">
        <v>2523</v>
      </c>
      <c r="N37" s="99" t="s">
        <v>2476</v>
      </c>
      <c r="O37" s="96" t="s">
        <v>2478</v>
      </c>
      <c r="P37" s="101"/>
      <c r="Q37" s="167">
        <v>44319.611111111109</v>
      </c>
    </row>
    <row r="38" spans="1:17" ht="18" hidden="1" x14ac:dyDescent="0.25">
      <c r="A38" s="96" t="str">
        <f>VLOOKUP(E38,'LISTADO ATM'!$A$2:$C$900,3,0)</f>
        <v>NORTE</v>
      </c>
      <c r="B38" s="113">
        <v>335812080</v>
      </c>
      <c r="C38" s="97">
        <v>44259.727662037039</v>
      </c>
      <c r="D38" s="96" t="s">
        <v>2190</v>
      </c>
      <c r="E38" s="106">
        <v>413</v>
      </c>
      <c r="F38" s="96" t="str">
        <f>VLOOKUP(E38,VIP!$A$2:$O11609,2,0)</f>
        <v>DRBR413</v>
      </c>
      <c r="G38" s="96" t="str">
        <f>VLOOKUP(E38,'LISTADO ATM'!$A$2:$B$899,2,0)</f>
        <v xml:space="preserve">ATM UNP Las Galeras Samaná </v>
      </c>
      <c r="H38" s="96" t="str">
        <f>VLOOKUP(E38,VIP!$A$2:$O16530,7,FALSE)</f>
        <v>Si</v>
      </c>
      <c r="I38" s="96" t="str">
        <f>VLOOKUP(E38,VIP!$A$2:$O8495,8,FALSE)</f>
        <v>Si</v>
      </c>
      <c r="J38" s="96" t="str">
        <f>VLOOKUP(E38,VIP!$A$2:$O8445,8,FALSE)</f>
        <v>Si</v>
      </c>
      <c r="K38" s="96" t="str">
        <f>VLOOKUP(E38,VIP!$A$2:$O12019,6,0)</f>
        <v>NO</v>
      </c>
      <c r="L38" s="98" t="s">
        <v>2254</v>
      </c>
      <c r="M38" s="101" t="s">
        <v>2523</v>
      </c>
      <c r="N38" s="99" t="s">
        <v>2476</v>
      </c>
      <c r="O38" s="96" t="s">
        <v>2504</v>
      </c>
      <c r="P38" s="101"/>
      <c r="Q38" s="167">
        <v>44319.4375</v>
      </c>
    </row>
    <row r="39" spans="1:17" ht="18" hidden="1" x14ac:dyDescent="0.25">
      <c r="A39" s="96" t="str">
        <f>VLOOKUP(E39,'LISTADO ATM'!$A$2:$C$900,3,0)</f>
        <v>DISTRITO NACIONAL</v>
      </c>
      <c r="B39" s="113">
        <v>335812083</v>
      </c>
      <c r="C39" s="97">
        <v>44259.730046296296</v>
      </c>
      <c r="D39" s="96" t="s">
        <v>2472</v>
      </c>
      <c r="E39" s="106">
        <v>406</v>
      </c>
      <c r="F39" s="96" t="str">
        <f>VLOOKUP(E39,VIP!$A$2:$O11608,2,0)</f>
        <v>DRBR406</v>
      </c>
      <c r="G39" s="96" t="str">
        <f>VLOOKUP(E39,'LISTADO ATM'!$A$2:$B$899,2,0)</f>
        <v xml:space="preserve">ATM UNP Plaza Lama Máximo Gómez </v>
      </c>
      <c r="H39" s="96" t="str">
        <f>VLOOKUP(E39,VIP!$A$2:$O16529,7,FALSE)</f>
        <v>Si</v>
      </c>
      <c r="I39" s="96" t="str">
        <f>VLOOKUP(E39,VIP!$A$2:$O8494,8,FALSE)</f>
        <v>Si</v>
      </c>
      <c r="J39" s="96" t="str">
        <f>VLOOKUP(E39,VIP!$A$2:$O8444,8,FALSE)</f>
        <v>Si</v>
      </c>
      <c r="K39" s="96" t="str">
        <f>VLOOKUP(E39,VIP!$A$2:$O12018,6,0)</f>
        <v>SI</v>
      </c>
      <c r="L39" s="98" t="s">
        <v>2462</v>
      </c>
      <c r="M39" s="101" t="s">
        <v>2523</v>
      </c>
      <c r="N39" s="99" t="s">
        <v>2476</v>
      </c>
      <c r="O39" s="96" t="s">
        <v>2477</v>
      </c>
      <c r="P39" s="101"/>
      <c r="Q39" s="167">
        <v>44319.611111111109</v>
      </c>
    </row>
    <row r="40" spans="1:17" ht="18" hidden="1" x14ac:dyDescent="0.25">
      <c r="A40" s="96" t="str">
        <f>VLOOKUP(E40,'LISTADO ATM'!$A$2:$C$900,3,0)</f>
        <v>NORTE</v>
      </c>
      <c r="B40" s="113">
        <v>335812084</v>
      </c>
      <c r="C40" s="97">
        <v>44259.73159722222</v>
      </c>
      <c r="D40" s="96" t="s">
        <v>2190</v>
      </c>
      <c r="E40" s="106">
        <v>664</v>
      </c>
      <c r="F40" s="96" t="str">
        <f>VLOOKUP(E40,VIP!$A$2:$O11607,2,0)</f>
        <v>DRBR664</v>
      </c>
      <c r="G40" s="96" t="str">
        <f>VLOOKUP(E40,'LISTADO ATM'!$A$2:$B$899,2,0)</f>
        <v>ATM S/M Asfer (Constanza)</v>
      </c>
      <c r="H40" s="96" t="str">
        <f>VLOOKUP(E40,VIP!$A$2:$O16528,7,FALSE)</f>
        <v>N/A</v>
      </c>
      <c r="I40" s="96" t="str">
        <f>VLOOKUP(E40,VIP!$A$2:$O8493,8,FALSE)</f>
        <v>N/A</v>
      </c>
      <c r="J40" s="96" t="str">
        <f>VLOOKUP(E40,VIP!$A$2:$O8443,8,FALSE)</f>
        <v>N/A</v>
      </c>
      <c r="K40" s="96" t="str">
        <f>VLOOKUP(E40,VIP!$A$2:$O12017,6,0)</f>
        <v>N/A</v>
      </c>
      <c r="L40" s="98" t="s">
        <v>2254</v>
      </c>
      <c r="M40" s="101" t="s">
        <v>2523</v>
      </c>
      <c r="N40" s="99" t="s">
        <v>2476</v>
      </c>
      <c r="O40" s="96" t="s">
        <v>2504</v>
      </c>
      <c r="P40" s="101"/>
      <c r="Q40" s="167">
        <v>44319.4375</v>
      </c>
    </row>
    <row r="41" spans="1:17" ht="18" hidden="1" x14ac:dyDescent="0.25">
      <c r="A41" s="96" t="str">
        <f>VLOOKUP(E41,'LISTADO ATM'!$A$2:$C$900,3,0)</f>
        <v>ESTE</v>
      </c>
      <c r="B41" s="113">
        <v>335812105</v>
      </c>
      <c r="C41" s="97">
        <v>44259.747546296298</v>
      </c>
      <c r="D41" s="96" t="s">
        <v>2189</v>
      </c>
      <c r="E41" s="106">
        <v>680</v>
      </c>
      <c r="F41" s="96" t="str">
        <f>VLOOKUP(E41,VIP!$A$2:$O11606,2,0)</f>
        <v>DRBR680</v>
      </c>
      <c r="G41" s="96" t="str">
        <f>VLOOKUP(E41,'LISTADO ATM'!$A$2:$B$899,2,0)</f>
        <v>ATM Hotel Royalton</v>
      </c>
      <c r="H41" s="96" t="str">
        <f>VLOOKUP(E41,VIP!$A$2:$O16527,7,FALSE)</f>
        <v>NO</v>
      </c>
      <c r="I41" s="96" t="str">
        <f>VLOOKUP(E41,VIP!$A$2:$O8492,8,FALSE)</f>
        <v>NO</v>
      </c>
      <c r="J41" s="96" t="str">
        <f>VLOOKUP(E41,VIP!$A$2:$O8442,8,FALSE)</f>
        <v>NO</v>
      </c>
      <c r="K41" s="96" t="str">
        <f>VLOOKUP(E41,VIP!$A$2:$O12016,6,0)</f>
        <v>NO</v>
      </c>
      <c r="L41" s="98" t="s">
        <v>2254</v>
      </c>
      <c r="M41" s="101" t="s">
        <v>2523</v>
      </c>
      <c r="N41" s="99" t="s">
        <v>2476</v>
      </c>
      <c r="O41" s="96" t="s">
        <v>2478</v>
      </c>
      <c r="P41" s="101"/>
      <c r="Q41" s="167">
        <v>44319.4375</v>
      </c>
    </row>
    <row r="42" spans="1:17" ht="18" x14ac:dyDescent="0.25">
      <c r="A42" s="96" t="str">
        <f>VLOOKUP(E42,'LISTADO ATM'!$A$2:$C$900,3,0)</f>
        <v>DISTRITO NACIONAL</v>
      </c>
      <c r="B42" s="113">
        <v>335812108</v>
      </c>
      <c r="C42" s="97">
        <v>44259.749513888892</v>
      </c>
      <c r="D42" s="96" t="s">
        <v>2472</v>
      </c>
      <c r="E42" s="106">
        <v>801</v>
      </c>
      <c r="F42" s="96" t="str">
        <f>VLOOKUP(E42,VIP!$A$2:$O11605,2,0)</f>
        <v>DRBR801</v>
      </c>
      <c r="G42" s="96" t="str">
        <f>VLOOKUP(E42,'LISTADO ATM'!$A$2:$B$899,2,0)</f>
        <v xml:space="preserve">ATM Galería 360 Food Court </v>
      </c>
      <c r="H42" s="96" t="str">
        <f>VLOOKUP(E42,VIP!$A$2:$O16526,7,FALSE)</f>
        <v>Si</v>
      </c>
      <c r="I42" s="96" t="str">
        <f>VLOOKUP(E42,VIP!$A$2:$O8491,8,FALSE)</f>
        <v>Si</v>
      </c>
      <c r="J42" s="96" t="str">
        <f>VLOOKUP(E42,VIP!$A$2:$O8441,8,FALSE)</f>
        <v>Si</v>
      </c>
      <c r="K42" s="96" t="str">
        <f>VLOOKUP(E42,VIP!$A$2:$O12015,6,0)</f>
        <v>SI</v>
      </c>
      <c r="L42" s="98" t="s">
        <v>2462</v>
      </c>
      <c r="M42" s="99" t="s">
        <v>2469</v>
      </c>
      <c r="N42" s="99" t="s">
        <v>2476</v>
      </c>
      <c r="O42" s="96" t="s">
        <v>2477</v>
      </c>
      <c r="P42" s="101"/>
      <c r="Q42" s="100" t="s">
        <v>2462</v>
      </c>
    </row>
    <row r="43" spans="1:17" ht="18" hidden="1" x14ac:dyDescent="0.25">
      <c r="A43" s="96" t="str">
        <f>VLOOKUP(E43,'LISTADO ATM'!$A$2:$C$900,3,0)</f>
        <v>NORTE</v>
      </c>
      <c r="B43" s="113">
        <v>335812110</v>
      </c>
      <c r="C43" s="97">
        <v>44259.751585648148</v>
      </c>
      <c r="D43" s="96" t="s">
        <v>2487</v>
      </c>
      <c r="E43" s="106">
        <v>687</v>
      </c>
      <c r="F43" s="96" t="str">
        <f>VLOOKUP(E43,VIP!$A$2:$O11604,2,0)</f>
        <v>DRBR687</v>
      </c>
      <c r="G43" s="96" t="str">
        <f>VLOOKUP(E43,'LISTADO ATM'!$A$2:$B$899,2,0)</f>
        <v>ATM Oficina Monterrico II</v>
      </c>
      <c r="H43" s="96" t="str">
        <f>VLOOKUP(E43,VIP!$A$2:$O16525,7,FALSE)</f>
        <v>NO</v>
      </c>
      <c r="I43" s="96" t="str">
        <f>VLOOKUP(E43,VIP!$A$2:$O8490,8,FALSE)</f>
        <v>NO</v>
      </c>
      <c r="J43" s="96" t="str">
        <f>VLOOKUP(E43,VIP!$A$2:$O8440,8,FALSE)</f>
        <v>NO</v>
      </c>
      <c r="K43" s="96" t="str">
        <f>VLOOKUP(E43,VIP!$A$2:$O12014,6,0)</f>
        <v>SI</v>
      </c>
      <c r="L43" s="98" t="s">
        <v>2430</v>
      </c>
      <c r="M43" s="101" t="s">
        <v>2523</v>
      </c>
      <c r="N43" s="99" t="s">
        <v>2476</v>
      </c>
      <c r="O43" s="96" t="s">
        <v>2490</v>
      </c>
      <c r="P43" s="101"/>
      <c r="Q43" s="167">
        <v>44319.611111111109</v>
      </c>
    </row>
    <row r="44" spans="1:17" ht="18" hidden="1" x14ac:dyDescent="0.25">
      <c r="A44" s="96" t="str">
        <f>VLOOKUP(E44,'LISTADO ATM'!$A$2:$C$900,3,0)</f>
        <v>NORTE</v>
      </c>
      <c r="B44" s="113">
        <v>335812112</v>
      </c>
      <c r="C44" s="97">
        <v>44259.75372685185</v>
      </c>
      <c r="D44" s="96" t="s">
        <v>2487</v>
      </c>
      <c r="E44" s="106">
        <v>304</v>
      </c>
      <c r="F44" s="96" t="str">
        <f>VLOOKUP(E44,VIP!$A$2:$O11603,2,0)</f>
        <v>DRBR304</v>
      </c>
      <c r="G44" s="96" t="str">
        <f>VLOOKUP(E44,'LISTADO ATM'!$A$2:$B$899,2,0)</f>
        <v xml:space="preserve">ATM Multicentro La Sirena Estrella Sadhala </v>
      </c>
      <c r="H44" s="96" t="str">
        <f>VLOOKUP(E44,VIP!$A$2:$O16524,7,FALSE)</f>
        <v>Si</v>
      </c>
      <c r="I44" s="96" t="str">
        <f>VLOOKUP(E44,VIP!$A$2:$O8489,8,FALSE)</f>
        <v>Si</v>
      </c>
      <c r="J44" s="96" t="str">
        <f>VLOOKUP(E44,VIP!$A$2:$O8439,8,FALSE)</f>
        <v>Si</v>
      </c>
      <c r="K44" s="96" t="str">
        <f>VLOOKUP(E44,VIP!$A$2:$O12013,6,0)</f>
        <v>NO</v>
      </c>
      <c r="L44" s="98" t="s">
        <v>2430</v>
      </c>
      <c r="M44" s="101" t="s">
        <v>2523</v>
      </c>
      <c r="N44" s="99" t="s">
        <v>2476</v>
      </c>
      <c r="O44" s="96" t="s">
        <v>2490</v>
      </c>
      <c r="P44" s="101"/>
      <c r="Q44" s="167">
        <v>44319.611111111109</v>
      </c>
    </row>
    <row r="45" spans="1:17" ht="18" hidden="1" x14ac:dyDescent="0.25">
      <c r="A45" s="96" t="str">
        <f>VLOOKUP(E45,'LISTADO ATM'!$A$2:$C$900,3,0)</f>
        <v>DISTRITO NACIONAL</v>
      </c>
      <c r="B45" s="113">
        <v>335812120</v>
      </c>
      <c r="C45" s="97">
        <v>44259.773020833331</v>
      </c>
      <c r="D45" s="96" t="s">
        <v>2472</v>
      </c>
      <c r="E45" s="106">
        <v>325</v>
      </c>
      <c r="F45" s="96" t="str">
        <f>VLOOKUP(E45,VIP!$A$2:$O11602,2,0)</f>
        <v>DRBR325</v>
      </c>
      <c r="G45" s="96" t="str">
        <f>VLOOKUP(E45,'LISTADO ATM'!$A$2:$B$899,2,0)</f>
        <v>ATM Casa Edwin</v>
      </c>
      <c r="H45" s="96" t="str">
        <f>VLOOKUP(E45,VIP!$A$2:$O16523,7,FALSE)</f>
        <v>Si</v>
      </c>
      <c r="I45" s="96" t="str">
        <f>VLOOKUP(E45,VIP!$A$2:$O8488,8,FALSE)</f>
        <v>Si</v>
      </c>
      <c r="J45" s="96" t="str">
        <f>VLOOKUP(E45,VIP!$A$2:$O8438,8,FALSE)</f>
        <v>Si</v>
      </c>
      <c r="K45" s="96" t="str">
        <f>VLOOKUP(E45,VIP!$A$2:$O12012,6,0)</f>
        <v>NO</v>
      </c>
      <c r="L45" s="98" t="s">
        <v>2430</v>
      </c>
      <c r="M45" s="101" t="s">
        <v>2523</v>
      </c>
      <c r="N45" s="99" t="s">
        <v>2476</v>
      </c>
      <c r="O45" s="96" t="s">
        <v>2477</v>
      </c>
      <c r="P45" s="101"/>
      <c r="Q45" s="167">
        <v>44319.611111111109</v>
      </c>
    </row>
    <row r="46" spans="1:17" ht="18" x14ac:dyDescent="0.25">
      <c r="A46" s="96" t="str">
        <f>VLOOKUP(E46,'LISTADO ATM'!$A$2:$C$900,3,0)</f>
        <v>DISTRITO NACIONAL</v>
      </c>
      <c r="B46" s="113">
        <v>335812124</v>
      </c>
      <c r="C46" s="97">
        <v>44259.774317129632</v>
      </c>
      <c r="D46" s="96" t="s">
        <v>2189</v>
      </c>
      <c r="E46" s="106">
        <v>744</v>
      </c>
      <c r="F46" s="96" t="str">
        <f>VLOOKUP(E46,VIP!$A$2:$O11601,2,0)</f>
        <v>DRBR289</v>
      </c>
      <c r="G46" s="96" t="str">
        <f>VLOOKUP(E46,'LISTADO ATM'!$A$2:$B$899,2,0)</f>
        <v xml:space="preserve">ATM Multicentro La Sirena Venezuela </v>
      </c>
      <c r="H46" s="96" t="str">
        <f>VLOOKUP(E46,VIP!$A$2:$O16522,7,FALSE)</f>
        <v>Si</v>
      </c>
      <c r="I46" s="96" t="str">
        <f>VLOOKUP(E46,VIP!$A$2:$O8487,8,FALSE)</f>
        <v>Si</v>
      </c>
      <c r="J46" s="96" t="str">
        <f>VLOOKUP(E46,VIP!$A$2:$O8437,8,FALSE)</f>
        <v>Si</v>
      </c>
      <c r="K46" s="96" t="str">
        <f>VLOOKUP(E46,VIP!$A$2:$O12011,6,0)</f>
        <v>SI</v>
      </c>
      <c r="L46" s="98" t="s">
        <v>2254</v>
      </c>
      <c r="M46" s="99" t="s">
        <v>2469</v>
      </c>
      <c r="N46" s="99" t="s">
        <v>2476</v>
      </c>
      <c r="O46" s="96" t="s">
        <v>2478</v>
      </c>
      <c r="P46" s="99" t="s">
        <v>2509</v>
      </c>
      <c r="Q46" s="100" t="s">
        <v>2254</v>
      </c>
    </row>
    <row r="47" spans="1:17" ht="18" hidden="1" x14ac:dyDescent="0.25">
      <c r="A47" s="96" t="str">
        <f>VLOOKUP(E47,'LISTADO ATM'!$A$2:$C$900,3,0)</f>
        <v>DISTRITO NACIONAL</v>
      </c>
      <c r="B47" s="113">
        <v>335812136</v>
      </c>
      <c r="C47" s="97">
        <v>44259.795011574075</v>
      </c>
      <c r="D47" s="96" t="s">
        <v>2189</v>
      </c>
      <c r="E47" s="106">
        <v>424</v>
      </c>
      <c r="F47" s="96" t="str">
        <f>VLOOKUP(E47,VIP!$A$2:$O11608,2,0)</f>
        <v>DRBR424</v>
      </c>
      <c r="G47" s="96" t="str">
        <f>VLOOKUP(E47,'LISTADO ATM'!$A$2:$B$899,2,0)</f>
        <v xml:space="preserve">ATM UNP Jumbo Luperón I </v>
      </c>
      <c r="H47" s="96" t="str">
        <f>VLOOKUP(E47,VIP!$A$2:$O16529,7,FALSE)</f>
        <v>Si</v>
      </c>
      <c r="I47" s="96" t="str">
        <f>VLOOKUP(E47,VIP!$A$2:$O8494,8,FALSE)</f>
        <v>Si</v>
      </c>
      <c r="J47" s="96" t="str">
        <f>VLOOKUP(E47,VIP!$A$2:$O8444,8,FALSE)</f>
        <v>Si</v>
      </c>
      <c r="K47" s="96" t="str">
        <f>VLOOKUP(E47,VIP!$A$2:$O12018,6,0)</f>
        <v>NO</v>
      </c>
      <c r="L47" s="98" t="s">
        <v>2228</v>
      </c>
      <c r="M47" s="101" t="s">
        <v>2523</v>
      </c>
      <c r="N47" s="99" t="s">
        <v>2476</v>
      </c>
      <c r="O47" s="96" t="s">
        <v>2478</v>
      </c>
      <c r="P47" s="101"/>
      <c r="Q47" s="167">
        <v>44319.611111111109</v>
      </c>
    </row>
    <row r="48" spans="1:17" ht="18" hidden="1" x14ac:dyDescent="0.25">
      <c r="A48" s="96" t="str">
        <f>VLOOKUP(E48,'LISTADO ATM'!$A$2:$C$900,3,0)</f>
        <v>NORTE</v>
      </c>
      <c r="B48" s="113">
        <v>335812137</v>
      </c>
      <c r="C48" s="97">
        <v>44259.797060185185</v>
      </c>
      <c r="D48" s="96" t="s">
        <v>2190</v>
      </c>
      <c r="E48" s="106">
        <v>431</v>
      </c>
      <c r="F48" s="96" t="str">
        <f>VLOOKUP(E48,VIP!$A$2:$O11607,2,0)</f>
        <v>DRBR583</v>
      </c>
      <c r="G48" s="96" t="str">
        <f>VLOOKUP(E48,'LISTADO ATM'!$A$2:$B$899,2,0)</f>
        <v xml:space="preserve">ATM Autoservicio Sol (Santiago) </v>
      </c>
      <c r="H48" s="96" t="str">
        <f>VLOOKUP(E48,VIP!$A$2:$O16528,7,FALSE)</f>
        <v>Si</v>
      </c>
      <c r="I48" s="96" t="str">
        <f>VLOOKUP(E48,VIP!$A$2:$O8493,8,FALSE)</f>
        <v>Si</v>
      </c>
      <c r="J48" s="96" t="str">
        <f>VLOOKUP(E48,VIP!$A$2:$O8443,8,FALSE)</f>
        <v>Si</v>
      </c>
      <c r="K48" s="96" t="str">
        <f>VLOOKUP(E48,VIP!$A$2:$O12017,6,0)</f>
        <v>SI</v>
      </c>
      <c r="L48" s="98" t="s">
        <v>2496</v>
      </c>
      <c r="M48" s="101" t="s">
        <v>2523</v>
      </c>
      <c r="N48" s="99" t="s">
        <v>2476</v>
      </c>
      <c r="O48" s="96" t="s">
        <v>2504</v>
      </c>
      <c r="P48" s="101"/>
      <c r="Q48" s="167">
        <v>44319.4375</v>
      </c>
    </row>
    <row r="49" spans="1:17" ht="18" hidden="1" x14ac:dyDescent="0.25">
      <c r="A49" s="96" t="str">
        <f>VLOOKUP(E49,'LISTADO ATM'!$A$2:$C$900,3,0)</f>
        <v>SUR</v>
      </c>
      <c r="B49" s="113">
        <v>335812138</v>
      </c>
      <c r="C49" s="97">
        <v>44259.798854166664</v>
      </c>
      <c r="D49" s="96" t="s">
        <v>2189</v>
      </c>
      <c r="E49" s="106">
        <v>765</v>
      </c>
      <c r="F49" s="96" t="str">
        <f>VLOOKUP(E49,VIP!$A$2:$O11606,2,0)</f>
        <v>DRBR191</v>
      </c>
      <c r="G49" s="96" t="str">
        <f>VLOOKUP(E49,'LISTADO ATM'!$A$2:$B$899,2,0)</f>
        <v xml:space="preserve">ATM Oficina Azua I </v>
      </c>
      <c r="H49" s="96" t="str">
        <f>VLOOKUP(E49,VIP!$A$2:$O16527,7,FALSE)</f>
        <v>Si</v>
      </c>
      <c r="I49" s="96" t="str">
        <f>VLOOKUP(E49,VIP!$A$2:$O8492,8,FALSE)</f>
        <v>Si</v>
      </c>
      <c r="J49" s="96" t="str">
        <f>VLOOKUP(E49,VIP!$A$2:$O8442,8,FALSE)</f>
        <v>Si</v>
      </c>
      <c r="K49" s="96" t="str">
        <f>VLOOKUP(E49,VIP!$A$2:$O12016,6,0)</f>
        <v>NO</v>
      </c>
      <c r="L49" s="98" t="s">
        <v>2228</v>
      </c>
      <c r="M49" s="101" t="s">
        <v>2523</v>
      </c>
      <c r="N49" s="99" t="s">
        <v>2476</v>
      </c>
      <c r="O49" s="96" t="s">
        <v>2478</v>
      </c>
      <c r="P49" s="101"/>
      <c r="Q49" s="167">
        <v>44319.4375</v>
      </c>
    </row>
    <row r="50" spans="1:17" ht="18" x14ac:dyDescent="0.25">
      <c r="A50" s="96" t="str">
        <f>VLOOKUP(E50,'LISTADO ATM'!$A$2:$C$900,3,0)</f>
        <v>ESTE</v>
      </c>
      <c r="B50" s="113">
        <v>335812139</v>
      </c>
      <c r="C50" s="97">
        <v>44259.801307870373</v>
      </c>
      <c r="D50" s="96" t="s">
        <v>2472</v>
      </c>
      <c r="E50" s="106">
        <v>429</v>
      </c>
      <c r="F50" s="96" t="str">
        <f>VLOOKUP(E50,VIP!$A$2:$O11605,2,0)</f>
        <v>DRBR429</v>
      </c>
      <c r="G50" s="96" t="str">
        <f>VLOOKUP(E50,'LISTADO ATM'!$A$2:$B$899,2,0)</f>
        <v xml:space="preserve">ATM Oficina Jumbo La Romana </v>
      </c>
      <c r="H50" s="96" t="str">
        <f>VLOOKUP(E50,VIP!$A$2:$O16526,7,FALSE)</f>
        <v>Si</v>
      </c>
      <c r="I50" s="96" t="str">
        <f>VLOOKUP(E50,VIP!$A$2:$O8491,8,FALSE)</f>
        <v>Si</v>
      </c>
      <c r="J50" s="96" t="str">
        <f>VLOOKUP(E50,VIP!$A$2:$O8441,8,FALSE)</f>
        <v>Si</v>
      </c>
      <c r="K50" s="96" t="str">
        <f>VLOOKUP(E50,VIP!$A$2:$O12015,6,0)</f>
        <v>NO</v>
      </c>
      <c r="L50" s="98" t="s">
        <v>2510</v>
      </c>
      <c r="M50" s="99" t="s">
        <v>2469</v>
      </c>
      <c r="N50" s="99" t="s">
        <v>2476</v>
      </c>
      <c r="O50" s="96" t="s">
        <v>2477</v>
      </c>
      <c r="P50" s="101"/>
      <c r="Q50" s="100" t="s">
        <v>2510</v>
      </c>
    </row>
    <row r="51" spans="1:17" ht="18" x14ac:dyDescent="0.25">
      <c r="A51" s="96" t="str">
        <f>VLOOKUP(E51,'LISTADO ATM'!$A$2:$C$900,3,0)</f>
        <v>NORTE</v>
      </c>
      <c r="B51" s="113">
        <v>335812140</v>
      </c>
      <c r="C51" s="97">
        <v>44259.80369212963</v>
      </c>
      <c r="D51" s="96" t="s">
        <v>2487</v>
      </c>
      <c r="E51" s="106">
        <v>3</v>
      </c>
      <c r="F51" s="96" t="str">
        <f>VLOOKUP(E51,VIP!$A$2:$O11604,2,0)</f>
        <v>DRBR003</v>
      </c>
      <c r="G51" s="96" t="str">
        <f>VLOOKUP(E51,'LISTADO ATM'!$A$2:$B$899,2,0)</f>
        <v>ATM Autoservicio La Vega Real</v>
      </c>
      <c r="H51" s="96" t="str">
        <f>VLOOKUP(E51,VIP!$A$2:$O16525,7,FALSE)</f>
        <v>Si</v>
      </c>
      <c r="I51" s="96" t="str">
        <f>VLOOKUP(E51,VIP!$A$2:$O8490,8,FALSE)</f>
        <v>Si</v>
      </c>
      <c r="J51" s="96" t="str">
        <f>VLOOKUP(E51,VIP!$A$2:$O8440,8,FALSE)</f>
        <v>Si</v>
      </c>
      <c r="K51" s="96" t="str">
        <f>VLOOKUP(E51,VIP!$A$2:$O12014,6,0)</f>
        <v>NO</v>
      </c>
      <c r="L51" s="98" t="s">
        <v>2510</v>
      </c>
      <c r="M51" s="99" t="s">
        <v>2469</v>
      </c>
      <c r="N51" s="99" t="s">
        <v>2476</v>
      </c>
      <c r="O51" s="96" t="s">
        <v>2490</v>
      </c>
      <c r="P51" s="101"/>
      <c r="Q51" s="100" t="s">
        <v>2510</v>
      </c>
    </row>
    <row r="52" spans="1:17" ht="18" hidden="1" x14ac:dyDescent="0.25">
      <c r="A52" s="96" t="str">
        <f>VLOOKUP(E52,'LISTADO ATM'!$A$2:$C$900,3,0)</f>
        <v>DISTRITO NACIONAL</v>
      </c>
      <c r="B52" s="113">
        <v>335812141</v>
      </c>
      <c r="C52" s="97">
        <v>44259.807638888888</v>
      </c>
      <c r="D52" s="96" t="s">
        <v>2472</v>
      </c>
      <c r="E52" s="106">
        <v>971</v>
      </c>
      <c r="F52" s="96" t="str">
        <f>VLOOKUP(E52,VIP!$A$2:$O11603,2,0)</f>
        <v>DRBR24U</v>
      </c>
      <c r="G52" s="96" t="str">
        <f>VLOOKUP(E52,'LISTADO ATM'!$A$2:$B$899,2,0)</f>
        <v xml:space="preserve">ATM Club Banreservas I </v>
      </c>
      <c r="H52" s="96" t="str">
        <f>VLOOKUP(E52,VIP!$A$2:$O16524,7,FALSE)</f>
        <v>Si</v>
      </c>
      <c r="I52" s="96" t="str">
        <f>VLOOKUP(E52,VIP!$A$2:$O8489,8,FALSE)</f>
        <v>Si</v>
      </c>
      <c r="J52" s="96" t="str">
        <f>VLOOKUP(E52,VIP!$A$2:$O8439,8,FALSE)</f>
        <v>Si</v>
      </c>
      <c r="K52" s="96" t="str">
        <f>VLOOKUP(E52,VIP!$A$2:$O12013,6,0)</f>
        <v>NO</v>
      </c>
      <c r="L52" s="98" t="s">
        <v>2462</v>
      </c>
      <c r="M52" s="101" t="s">
        <v>2523</v>
      </c>
      <c r="N52" s="99" t="s">
        <v>2476</v>
      </c>
      <c r="O52" s="96" t="s">
        <v>2477</v>
      </c>
      <c r="P52" s="101"/>
      <c r="Q52" s="167">
        <v>44319.611111111109</v>
      </c>
    </row>
    <row r="53" spans="1:17" ht="18" hidden="1" x14ac:dyDescent="0.25">
      <c r="A53" s="96" t="str">
        <f>VLOOKUP(E53,'LISTADO ATM'!$A$2:$C$900,3,0)</f>
        <v>ESTE</v>
      </c>
      <c r="B53" s="113">
        <v>335812142</v>
      </c>
      <c r="C53" s="97">
        <v>44259.810659722221</v>
      </c>
      <c r="D53" s="96" t="s">
        <v>2472</v>
      </c>
      <c r="E53" s="106">
        <v>480</v>
      </c>
      <c r="F53" s="96" t="str">
        <f>VLOOKUP(E53,VIP!$A$2:$O11602,2,0)</f>
        <v>DRBR480</v>
      </c>
      <c r="G53" s="96" t="str">
        <f>VLOOKUP(E53,'LISTADO ATM'!$A$2:$B$899,2,0)</f>
        <v>ATM UNP Farmaconal Higuey</v>
      </c>
      <c r="H53" s="96" t="str">
        <f>VLOOKUP(E53,VIP!$A$2:$O16523,7,FALSE)</f>
        <v>N/A</v>
      </c>
      <c r="I53" s="96" t="str">
        <f>VLOOKUP(E53,VIP!$A$2:$O8488,8,FALSE)</f>
        <v>N/A</v>
      </c>
      <c r="J53" s="96" t="str">
        <f>VLOOKUP(E53,VIP!$A$2:$O8438,8,FALSE)</f>
        <v>N/A</v>
      </c>
      <c r="K53" s="96" t="str">
        <f>VLOOKUP(E53,VIP!$A$2:$O12012,6,0)</f>
        <v>N/A</v>
      </c>
      <c r="L53" s="98" t="s">
        <v>2462</v>
      </c>
      <c r="M53" s="101" t="s">
        <v>2523</v>
      </c>
      <c r="N53" s="99" t="s">
        <v>2476</v>
      </c>
      <c r="O53" s="96" t="s">
        <v>2477</v>
      </c>
      <c r="P53" s="101"/>
      <c r="Q53" s="167">
        <v>44319.611111111109</v>
      </c>
    </row>
    <row r="54" spans="1:17" ht="18" hidden="1" x14ac:dyDescent="0.25">
      <c r="A54" s="96" t="str">
        <f>VLOOKUP(E54,'LISTADO ATM'!$A$2:$C$900,3,0)</f>
        <v>SUR</v>
      </c>
      <c r="B54" s="113">
        <v>335812145</v>
      </c>
      <c r="C54" s="97">
        <v>44259.817546296297</v>
      </c>
      <c r="D54" s="96" t="s">
        <v>2189</v>
      </c>
      <c r="E54" s="106">
        <v>817</v>
      </c>
      <c r="F54" s="96" t="str">
        <f>VLOOKUP(E54,VIP!$A$2:$O11601,2,0)</f>
        <v>DRBR817</v>
      </c>
      <c r="G54" s="96" t="str">
        <f>VLOOKUP(E54,'LISTADO ATM'!$A$2:$B$899,2,0)</f>
        <v xml:space="preserve">ATM Ayuntamiento Sabana Larga (San José de Ocoa) </v>
      </c>
      <c r="H54" s="96" t="str">
        <f>VLOOKUP(E54,VIP!$A$2:$O16522,7,FALSE)</f>
        <v>Si</v>
      </c>
      <c r="I54" s="96" t="str">
        <f>VLOOKUP(E54,VIP!$A$2:$O8487,8,FALSE)</f>
        <v>Si</v>
      </c>
      <c r="J54" s="96" t="str">
        <f>VLOOKUP(E54,VIP!$A$2:$O8437,8,FALSE)</f>
        <v>Si</v>
      </c>
      <c r="K54" s="96" t="str">
        <f>VLOOKUP(E54,VIP!$A$2:$O12011,6,0)</f>
        <v>NO</v>
      </c>
      <c r="L54" s="98" t="s">
        <v>2254</v>
      </c>
      <c r="M54" s="101" t="s">
        <v>2523</v>
      </c>
      <c r="N54" s="99" t="s">
        <v>2476</v>
      </c>
      <c r="O54" s="96" t="s">
        <v>2478</v>
      </c>
      <c r="P54" s="101"/>
      <c r="Q54" s="167">
        <v>44319.4375</v>
      </c>
    </row>
    <row r="55" spans="1:17" ht="18" hidden="1" x14ac:dyDescent="0.25">
      <c r="A55" s="96" t="str">
        <f>VLOOKUP(E55,'LISTADO ATM'!$A$2:$C$900,3,0)</f>
        <v>DISTRITO NACIONAL</v>
      </c>
      <c r="B55" s="113">
        <v>335812148</v>
      </c>
      <c r="C55" s="97">
        <v>44259.8203587963</v>
      </c>
      <c r="D55" s="96" t="s">
        <v>2189</v>
      </c>
      <c r="E55" s="106">
        <v>545</v>
      </c>
      <c r="F55" s="96" t="str">
        <f>VLOOKUP(E55,VIP!$A$2:$O11600,2,0)</f>
        <v>DRBR995</v>
      </c>
      <c r="G55" s="96" t="str">
        <f>VLOOKUP(E55,'LISTADO ATM'!$A$2:$B$899,2,0)</f>
        <v xml:space="preserve">ATM Oficina Isabel La Católica II  </v>
      </c>
      <c r="H55" s="96" t="str">
        <f>VLOOKUP(E55,VIP!$A$2:$O16521,7,FALSE)</f>
        <v>Si</v>
      </c>
      <c r="I55" s="96" t="str">
        <f>VLOOKUP(E55,VIP!$A$2:$O8486,8,FALSE)</f>
        <v>Si</v>
      </c>
      <c r="J55" s="96" t="str">
        <f>VLOOKUP(E55,VIP!$A$2:$O8436,8,FALSE)</f>
        <v>Si</v>
      </c>
      <c r="K55" s="96" t="str">
        <f>VLOOKUP(E55,VIP!$A$2:$O12010,6,0)</f>
        <v>NO</v>
      </c>
      <c r="L55" s="98" t="s">
        <v>2228</v>
      </c>
      <c r="M55" s="101" t="s">
        <v>2523</v>
      </c>
      <c r="N55" s="99" t="s">
        <v>2476</v>
      </c>
      <c r="O55" s="96" t="s">
        <v>2478</v>
      </c>
      <c r="P55" s="101"/>
      <c r="Q55" s="167">
        <v>44319.611111111109</v>
      </c>
    </row>
    <row r="56" spans="1:17" ht="18" hidden="1" x14ac:dyDescent="0.25">
      <c r="A56" s="96" t="str">
        <f>VLOOKUP(E56,'LISTADO ATM'!$A$2:$C$900,3,0)</f>
        <v>DISTRITO NACIONAL</v>
      </c>
      <c r="B56" s="113">
        <v>335812149</v>
      </c>
      <c r="C56" s="97">
        <v>44259.822824074072</v>
      </c>
      <c r="D56" s="96" t="s">
        <v>2189</v>
      </c>
      <c r="E56" s="106">
        <v>113</v>
      </c>
      <c r="F56" s="96" t="str">
        <f>VLOOKUP(E56,VIP!$A$2:$O11599,2,0)</f>
        <v>DRBR113</v>
      </c>
      <c r="G56" s="96" t="str">
        <f>VLOOKUP(E56,'LISTADO ATM'!$A$2:$B$899,2,0)</f>
        <v xml:space="preserve">ATM Autoservicio Atalaya del Mar </v>
      </c>
      <c r="H56" s="96" t="str">
        <f>VLOOKUP(E56,VIP!$A$2:$O16520,7,FALSE)</f>
        <v>Si</v>
      </c>
      <c r="I56" s="96" t="str">
        <f>VLOOKUP(E56,VIP!$A$2:$O8485,8,FALSE)</f>
        <v>No</v>
      </c>
      <c r="J56" s="96" t="str">
        <f>VLOOKUP(E56,VIP!$A$2:$O8435,8,FALSE)</f>
        <v>No</v>
      </c>
      <c r="K56" s="96" t="str">
        <f>VLOOKUP(E56,VIP!$A$2:$O12009,6,0)</f>
        <v>NO</v>
      </c>
      <c r="L56" s="98" t="s">
        <v>2228</v>
      </c>
      <c r="M56" s="101" t="s">
        <v>2523</v>
      </c>
      <c r="N56" s="99" t="s">
        <v>2476</v>
      </c>
      <c r="O56" s="96" t="s">
        <v>2478</v>
      </c>
      <c r="P56" s="101"/>
      <c r="Q56" s="167">
        <v>44319.4375</v>
      </c>
    </row>
    <row r="57" spans="1:17" ht="18" hidden="1" x14ac:dyDescent="0.25">
      <c r="A57" s="96" t="str">
        <f>VLOOKUP(E57,'LISTADO ATM'!$A$2:$C$900,3,0)</f>
        <v>SUR</v>
      </c>
      <c r="B57" s="113">
        <v>335812150</v>
      </c>
      <c r="C57" s="97">
        <v>44259.823379629626</v>
      </c>
      <c r="D57" s="96" t="s">
        <v>2189</v>
      </c>
      <c r="E57" s="106">
        <v>885</v>
      </c>
      <c r="F57" s="96" t="str">
        <f>VLOOKUP(E57,VIP!$A$2:$O11598,2,0)</f>
        <v>DRBR885</v>
      </c>
      <c r="G57" s="96" t="str">
        <f>VLOOKUP(E57,'LISTADO ATM'!$A$2:$B$899,2,0)</f>
        <v xml:space="preserve">ATM UNP Rancho Arriba </v>
      </c>
      <c r="H57" s="96" t="str">
        <f>VLOOKUP(E57,VIP!$A$2:$O16519,7,FALSE)</f>
        <v>Si</v>
      </c>
      <c r="I57" s="96" t="str">
        <f>VLOOKUP(E57,VIP!$A$2:$O8484,8,FALSE)</f>
        <v>Si</v>
      </c>
      <c r="J57" s="96" t="str">
        <f>VLOOKUP(E57,VIP!$A$2:$O8434,8,FALSE)</f>
        <v>Si</v>
      </c>
      <c r="K57" s="96" t="str">
        <f>VLOOKUP(E57,VIP!$A$2:$O12008,6,0)</f>
        <v>NO</v>
      </c>
      <c r="L57" s="98" t="s">
        <v>2254</v>
      </c>
      <c r="M57" s="101" t="s">
        <v>2523</v>
      </c>
      <c r="N57" s="99" t="s">
        <v>2476</v>
      </c>
      <c r="O57" s="96" t="s">
        <v>2478</v>
      </c>
      <c r="P57" s="101"/>
      <c r="Q57" s="167">
        <v>44319.4375</v>
      </c>
    </row>
    <row r="58" spans="1:17" ht="18" hidden="1" x14ac:dyDescent="0.25">
      <c r="A58" s="96" t="str">
        <f>VLOOKUP(E58,'LISTADO ATM'!$A$2:$C$900,3,0)</f>
        <v>NORTE</v>
      </c>
      <c r="B58" s="113">
        <v>335812151</v>
      </c>
      <c r="C58" s="97">
        <v>44259.825324074074</v>
      </c>
      <c r="D58" s="96" t="s">
        <v>2189</v>
      </c>
      <c r="E58" s="106">
        <v>716</v>
      </c>
      <c r="F58" s="96" t="str">
        <f>VLOOKUP(E58,VIP!$A$2:$O11597,2,0)</f>
        <v>DRBR340</v>
      </c>
      <c r="G58" s="96" t="str">
        <f>VLOOKUP(E58,'LISTADO ATM'!$A$2:$B$899,2,0)</f>
        <v xml:space="preserve">ATM Oficina Zona Franca (Santiago) </v>
      </c>
      <c r="H58" s="96" t="str">
        <f>VLOOKUP(E58,VIP!$A$2:$O16518,7,FALSE)</f>
        <v>Si</v>
      </c>
      <c r="I58" s="96" t="str">
        <f>VLOOKUP(E58,VIP!$A$2:$O8483,8,FALSE)</f>
        <v>Si</v>
      </c>
      <c r="J58" s="96" t="str">
        <f>VLOOKUP(E58,VIP!$A$2:$O8433,8,FALSE)</f>
        <v>Si</v>
      </c>
      <c r="K58" s="96" t="str">
        <f>VLOOKUP(E58,VIP!$A$2:$O12007,6,0)</f>
        <v>SI</v>
      </c>
      <c r="L58" s="98" t="s">
        <v>2228</v>
      </c>
      <c r="M58" s="101" t="s">
        <v>2523</v>
      </c>
      <c r="N58" s="99" t="s">
        <v>2476</v>
      </c>
      <c r="O58" s="96" t="s">
        <v>2478</v>
      </c>
      <c r="P58" s="101"/>
      <c r="Q58" s="167">
        <v>44319.4375</v>
      </c>
    </row>
    <row r="59" spans="1:17" ht="18" x14ac:dyDescent="0.25">
      <c r="A59" s="96" t="str">
        <f>VLOOKUP(E59,'LISTADO ATM'!$A$2:$C$900,3,0)</f>
        <v>DISTRITO NACIONAL</v>
      </c>
      <c r="B59" s="113">
        <v>335812156</v>
      </c>
      <c r="C59" s="97">
        <v>44259.853171296294</v>
      </c>
      <c r="D59" s="96" t="s">
        <v>2189</v>
      </c>
      <c r="E59" s="106">
        <v>54</v>
      </c>
      <c r="F59" s="96" t="str">
        <f>VLOOKUP(E59,VIP!$A$2:$O11599,2,0)</f>
        <v>DRBR054</v>
      </c>
      <c r="G59" s="96" t="str">
        <f>VLOOKUP(E59,'LISTADO ATM'!$A$2:$B$899,2,0)</f>
        <v xml:space="preserve">ATM Autoservicio Galería 360 </v>
      </c>
      <c r="H59" s="96" t="str">
        <f>VLOOKUP(E59,VIP!$A$2:$O16520,7,FALSE)</f>
        <v>Si</v>
      </c>
      <c r="I59" s="96" t="str">
        <f>VLOOKUP(E59,VIP!$A$2:$O8485,8,FALSE)</f>
        <v>Si</v>
      </c>
      <c r="J59" s="96" t="str">
        <f>VLOOKUP(E59,VIP!$A$2:$O8435,8,FALSE)</f>
        <v>Si</v>
      </c>
      <c r="K59" s="96" t="str">
        <f>VLOOKUP(E59,VIP!$A$2:$O12009,6,0)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1"/>
      <c r="Q59" s="100" t="s">
        <v>2254</v>
      </c>
    </row>
    <row r="60" spans="1:17" ht="18" hidden="1" x14ac:dyDescent="0.25">
      <c r="A60" s="96" t="str">
        <f>VLOOKUP(E60,'LISTADO ATM'!$A$2:$C$900,3,0)</f>
        <v>SUR</v>
      </c>
      <c r="B60" s="113">
        <v>335812157</v>
      </c>
      <c r="C60" s="97">
        <v>44259.853912037041</v>
      </c>
      <c r="D60" s="96" t="s">
        <v>2189</v>
      </c>
      <c r="E60" s="106">
        <v>249</v>
      </c>
      <c r="F60" s="96" t="str">
        <f>VLOOKUP(E60,VIP!$A$2:$O11598,2,0)</f>
        <v>DRBR249</v>
      </c>
      <c r="G60" s="96" t="str">
        <f>VLOOKUP(E60,'LISTADO ATM'!$A$2:$B$899,2,0)</f>
        <v xml:space="preserve">ATM Banco Agrícola Neiba </v>
      </c>
      <c r="H60" s="96" t="str">
        <f>VLOOKUP(E60,VIP!$A$2:$O16519,7,FALSE)</f>
        <v>Si</v>
      </c>
      <c r="I60" s="96" t="str">
        <f>VLOOKUP(E60,VIP!$A$2:$O8484,8,FALSE)</f>
        <v>Si</v>
      </c>
      <c r="J60" s="96" t="str">
        <f>VLOOKUP(E60,VIP!$A$2:$O8434,8,FALSE)</f>
        <v>Si</v>
      </c>
      <c r="K60" s="96" t="str">
        <f>VLOOKUP(E60,VIP!$A$2:$O12008,6,0)</f>
        <v>NO</v>
      </c>
      <c r="L60" s="98" t="s">
        <v>2496</v>
      </c>
      <c r="M60" s="101" t="s">
        <v>2523</v>
      </c>
      <c r="N60" s="99" t="s">
        <v>2476</v>
      </c>
      <c r="O60" s="96" t="s">
        <v>2478</v>
      </c>
      <c r="P60" s="101"/>
      <c r="Q60" s="167">
        <v>44319.611111111109</v>
      </c>
    </row>
    <row r="61" spans="1:17" ht="18" hidden="1" x14ac:dyDescent="0.25">
      <c r="A61" s="96" t="str">
        <f>VLOOKUP(E61,'LISTADO ATM'!$A$2:$C$900,3,0)</f>
        <v>DISTRITO NACIONAL</v>
      </c>
      <c r="B61" s="113">
        <v>335812163</v>
      </c>
      <c r="C61" s="97">
        <v>44259.874618055554</v>
      </c>
      <c r="D61" s="96" t="s">
        <v>2189</v>
      </c>
      <c r="E61" s="106">
        <v>314</v>
      </c>
      <c r="F61" s="96" t="str">
        <f>VLOOKUP(E61,VIP!$A$2:$O11605,2,0)</f>
        <v>DRBR314</v>
      </c>
      <c r="G61" s="96" t="str">
        <f>VLOOKUP(E61,'LISTADO ATM'!$A$2:$B$899,2,0)</f>
        <v xml:space="preserve">ATM UNP Cambita Garabito (San Cristóbal) </v>
      </c>
      <c r="H61" s="96" t="str">
        <f>VLOOKUP(E61,VIP!$A$2:$O16526,7,FALSE)</f>
        <v>Si</v>
      </c>
      <c r="I61" s="96" t="str">
        <f>VLOOKUP(E61,VIP!$A$2:$O8491,8,FALSE)</f>
        <v>Si</v>
      </c>
      <c r="J61" s="96" t="str">
        <f>VLOOKUP(E61,VIP!$A$2:$O8441,8,FALSE)</f>
        <v>Si</v>
      </c>
      <c r="K61" s="96" t="str">
        <f>VLOOKUP(E61,VIP!$A$2:$O12015,6,0)</f>
        <v>NO</v>
      </c>
      <c r="L61" s="98" t="s">
        <v>2496</v>
      </c>
      <c r="M61" s="101" t="s">
        <v>2523</v>
      </c>
      <c r="N61" s="99" t="s">
        <v>2476</v>
      </c>
      <c r="O61" s="96" t="s">
        <v>2478</v>
      </c>
      <c r="P61" s="101"/>
      <c r="Q61" s="167">
        <v>44319.4375</v>
      </c>
    </row>
    <row r="62" spans="1:17" ht="18" hidden="1" x14ac:dyDescent="0.25">
      <c r="A62" s="96" t="str">
        <f>VLOOKUP(E62,'LISTADO ATM'!$A$2:$C$900,3,0)</f>
        <v>ESTE</v>
      </c>
      <c r="B62" s="113">
        <v>335812164</v>
      </c>
      <c r="C62" s="97">
        <v>44259.877592592595</v>
      </c>
      <c r="D62" s="96" t="s">
        <v>2189</v>
      </c>
      <c r="E62" s="106">
        <v>293</v>
      </c>
      <c r="F62" s="96" t="str">
        <f>VLOOKUP(E62,VIP!$A$2:$O11604,2,0)</f>
        <v>DRBR293</v>
      </c>
      <c r="G62" s="96" t="str">
        <f>VLOOKUP(E62,'LISTADO ATM'!$A$2:$B$899,2,0)</f>
        <v xml:space="preserve">ATM S/M Nueva Visión (San Pedro) </v>
      </c>
      <c r="H62" s="96" t="str">
        <f>VLOOKUP(E62,VIP!$A$2:$O16525,7,FALSE)</f>
        <v>Si</v>
      </c>
      <c r="I62" s="96" t="str">
        <f>VLOOKUP(E62,VIP!$A$2:$O8490,8,FALSE)</f>
        <v>Si</v>
      </c>
      <c r="J62" s="96" t="str">
        <f>VLOOKUP(E62,VIP!$A$2:$O8440,8,FALSE)</f>
        <v>Si</v>
      </c>
      <c r="K62" s="96" t="str">
        <f>VLOOKUP(E62,VIP!$A$2:$O12014,6,0)</f>
        <v>NO</v>
      </c>
      <c r="L62" s="98" t="s">
        <v>2228</v>
      </c>
      <c r="M62" s="101" t="s">
        <v>2523</v>
      </c>
      <c r="N62" s="99" t="s">
        <v>2476</v>
      </c>
      <c r="O62" s="96" t="s">
        <v>2478</v>
      </c>
      <c r="P62" s="101"/>
      <c r="Q62" s="167">
        <v>44319.611111111109</v>
      </c>
    </row>
    <row r="63" spans="1:17" ht="18" hidden="1" x14ac:dyDescent="0.25">
      <c r="A63" s="96" t="str">
        <f>VLOOKUP(E63,'LISTADO ATM'!$A$2:$C$900,3,0)</f>
        <v>SUR</v>
      </c>
      <c r="B63" s="113">
        <v>335812165</v>
      </c>
      <c r="C63" s="97">
        <v>44259.878564814811</v>
      </c>
      <c r="D63" s="96" t="s">
        <v>2189</v>
      </c>
      <c r="E63" s="106">
        <v>297</v>
      </c>
      <c r="F63" s="96" t="str">
        <f>VLOOKUP(E63,VIP!$A$2:$O11603,2,0)</f>
        <v>DRBR297</v>
      </c>
      <c r="G63" s="96" t="str">
        <f>VLOOKUP(E63,'LISTADO ATM'!$A$2:$B$899,2,0)</f>
        <v xml:space="preserve">ATM S/M Cadena Ocoa </v>
      </c>
      <c r="H63" s="96" t="str">
        <f>VLOOKUP(E63,VIP!$A$2:$O16524,7,FALSE)</f>
        <v>Si</v>
      </c>
      <c r="I63" s="96" t="str">
        <f>VLOOKUP(E63,VIP!$A$2:$O8489,8,FALSE)</f>
        <v>Si</v>
      </c>
      <c r="J63" s="96" t="str">
        <f>VLOOKUP(E63,VIP!$A$2:$O8439,8,FALSE)</f>
        <v>Si</v>
      </c>
      <c r="K63" s="96" t="str">
        <f>VLOOKUP(E63,VIP!$A$2:$O12013,6,0)</f>
        <v>NO</v>
      </c>
      <c r="L63" s="98" t="s">
        <v>2254</v>
      </c>
      <c r="M63" s="101" t="s">
        <v>2523</v>
      </c>
      <c r="N63" s="99" t="s">
        <v>2476</v>
      </c>
      <c r="O63" s="96" t="s">
        <v>2478</v>
      </c>
      <c r="P63" s="101"/>
      <c r="Q63" s="167">
        <v>44319.4375</v>
      </c>
    </row>
    <row r="64" spans="1:17" ht="18" x14ac:dyDescent="0.25">
      <c r="A64" s="96" t="str">
        <f>VLOOKUP(E64,'LISTADO ATM'!$A$2:$C$900,3,0)</f>
        <v>NORTE</v>
      </c>
      <c r="B64" s="113">
        <v>335812167</v>
      </c>
      <c r="C64" s="97">
        <v>44259.879664351851</v>
      </c>
      <c r="D64" s="96" t="s">
        <v>2487</v>
      </c>
      <c r="E64" s="106">
        <v>8</v>
      </c>
      <c r="F64" s="96" t="str">
        <f>VLOOKUP(E64,VIP!$A$2:$O11602,2,0)</f>
        <v>DRBR008</v>
      </c>
      <c r="G64" s="96" t="str">
        <f>VLOOKUP(E64,'LISTADO ATM'!$A$2:$B$899,2,0)</f>
        <v>ATM Autoservicio Yaque</v>
      </c>
      <c r="H64" s="96" t="str">
        <f>VLOOKUP(E64,VIP!$A$2:$O16523,7,FALSE)</f>
        <v>Si</v>
      </c>
      <c r="I64" s="96" t="str">
        <f>VLOOKUP(E64,VIP!$A$2:$O8488,8,FALSE)</f>
        <v>Si</v>
      </c>
      <c r="J64" s="96" t="str">
        <f>VLOOKUP(E64,VIP!$A$2:$O8438,8,FALSE)</f>
        <v>Si</v>
      </c>
      <c r="K64" s="96" t="str">
        <f>VLOOKUP(E64,VIP!$A$2:$O12012,6,0)</f>
        <v>NO</v>
      </c>
      <c r="L64" s="98" t="s">
        <v>2512</v>
      </c>
      <c r="M64" s="99" t="s">
        <v>2469</v>
      </c>
      <c r="N64" s="99" t="s">
        <v>2476</v>
      </c>
      <c r="O64" s="96" t="s">
        <v>2490</v>
      </c>
      <c r="P64" s="101"/>
      <c r="Q64" s="100" t="s">
        <v>2512</v>
      </c>
    </row>
    <row r="65" spans="1:17" ht="18" x14ac:dyDescent="0.25">
      <c r="A65" s="96" t="str">
        <f>VLOOKUP(E65,'LISTADO ATM'!$A$2:$C$900,3,0)</f>
        <v>NORTE</v>
      </c>
      <c r="B65" s="113">
        <v>335812168</v>
      </c>
      <c r="C65" s="97">
        <v>44259.88082175926</v>
      </c>
      <c r="D65" s="96" t="s">
        <v>2487</v>
      </c>
      <c r="E65" s="106">
        <v>774</v>
      </c>
      <c r="F65" s="96" t="str">
        <f>VLOOKUP(E65,VIP!$A$2:$O11601,2,0)</f>
        <v>DRBR061</v>
      </c>
      <c r="G65" s="96" t="str">
        <f>VLOOKUP(E65,'LISTADO ATM'!$A$2:$B$899,2,0)</f>
        <v xml:space="preserve">ATM Oficina Montecristi </v>
      </c>
      <c r="H65" s="96" t="str">
        <f>VLOOKUP(E65,VIP!$A$2:$O16522,7,FALSE)</f>
        <v>Si</v>
      </c>
      <c r="I65" s="96" t="str">
        <f>VLOOKUP(E65,VIP!$A$2:$O8487,8,FALSE)</f>
        <v>Si</v>
      </c>
      <c r="J65" s="96" t="str">
        <f>VLOOKUP(E65,VIP!$A$2:$O8437,8,FALSE)</f>
        <v>Si</v>
      </c>
      <c r="K65" s="96" t="str">
        <f>VLOOKUP(E65,VIP!$A$2:$O12011,6,0)</f>
        <v>NO</v>
      </c>
      <c r="L65" s="98" t="s">
        <v>2510</v>
      </c>
      <c r="M65" s="99" t="s">
        <v>2469</v>
      </c>
      <c r="N65" s="99" t="s">
        <v>2476</v>
      </c>
      <c r="O65" s="96" t="s">
        <v>2490</v>
      </c>
      <c r="P65" s="101"/>
      <c r="Q65" s="100" t="s">
        <v>2510</v>
      </c>
    </row>
    <row r="66" spans="1:17" ht="18" hidden="1" x14ac:dyDescent="0.25">
      <c r="A66" s="96" t="str">
        <f>VLOOKUP(E66,'LISTADO ATM'!$A$2:$C$900,3,0)</f>
        <v>SUR</v>
      </c>
      <c r="B66" s="113">
        <v>335812169</v>
      </c>
      <c r="C66" s="97">
        <v>44259.881840277776</v>
      </c>
      <c r="D66" s="96" t="s">
        <v>2189</v>
      </c>
      <c r="E66" s="106">
        <v>101</v>
      </c>
      <c r="F66" s="96" t="str">
        <f>VLOOKUP(E66,VIP!$A$2:$O11600,2,0)</f>
        <v>DRBR101</v>
      </c>
      <c r="G66" s="96" t="str">
        <f>VLOOKUP(E66,'LISTADO ATM'!$A$2:$B$899,2,0)</f>
        <v xml:space="preserve">ATM Oficina San Juan de la Maguana I </v>
      </c>
      <c r="H66" s="96" t="str">
        <f>VLOOKUP(E66,VIP!$A$2:$O16521,7,FALSE)</f>
        <v>Si</v>
      </c>
      <c r="I66" s="96" t="str">
        <f>VLOOKUP(E66,VIP!$A$2:$O8486,8,FALSE)</f>
        <v>Si</v>
      </c>
      <c r="J66" s="96" t="str">
        <f>VLOOKUP(E66,VIP!$A$2:$O8436,8,FALSE)</f>
        <v>Si</v>
      </c>
      <c r="K66" s="96" t="str">
        <f>VLOOKUP(E66,VIP!$A$2:$O12010,6,0)</f>
        <v>SI</v>
      </c>
      <c r="L66" s="98" t="s">
        <v>2496</v>
      </c>
      <c r="M66" s="101" t="s">
        <v>2523</v>
      </c>
      <c r="N66" s="99" t="s">
        <v>2476</v>
      </c>
      <c r="O66" s="96" t="s">
        <v>2478</v>
      </c>
      <c r="P66" s="101"/>
      <c r="Q66" s="167">
        <v>44319.4375</v>
      </c>
    </row>
    <row r="67" spans="1:17" ht="18" x14ac:dyDescent="0.25">
      <c r="A67" s="96" t="str">
        <f>VLOOKUP(E67,'LISTADO ATM'!$A$2:$C$900,3,0)</f>
        <v>DISTRITO NACIONAL</v>
      </c>
      <c r="B67" s="113">
        <v>335812170</v>
      </c>
      <c r="C67" s="97">
        <v>44259.886747685188</v>
      </c>
      <c r="D67" s="96" t="s">
        <v>2487</v>
      </c>
      <c r="E67" s="106">
        <v>410</v>
      </c>
      <c r="F67" s="96" t="str">
        <f>VLOOKUP(E67,VIP!$A$2:$O11599,2,0)</f>
        <v>DRBR410</v>
      </c>
      <c r="G67" s="96" t="str">
        <f>VLOOKUP(E67,'LISTADO ATM'!$A$2:$B$899,2,0)</f>
        <v xml:space="preserve">ATM Oficina Las Palmas de Herrera II </v>
      </c>
      <c r="H67" s="96" t="str">
        <f>VLOOKUP(E67,VIP!$A$2:$O16520,7,FALSE)</f>
        <v>Si</v>
      </c>
      <c r="I67" s="96" t="str">
        <f>VLOOKUP(E67,VIP!$A$2:$O8485,8,FALSE)</f>
        <v>Si</v>
      </c>
      <c r="J67" s="96" t="str">
        <f>VLOOKUP(E67,VIP!$A$2:$O8435,8,FALSE)</f>
        <v>Si</v>
      </c>
      <c r="K67" s="96" t="str">
        <f>VLOOKUP(E67,VIP!$A$2:$O12009,6,0)</f>
        <v>NO</v>
      </c>
      <c r="L67" s="98" t="s">
        <v>2510</v>
      </c>
      <c r="M67" s="99" t="s">
        <v>2469</v>
      </c>
      <c r="N67" s="99" t="s">
        <v>2476</v>
      </c>
      <c r="O67" s="96" t="s">
        <v>2490</v>
      </c>
      <c r="P67" s="101"/>
      <c r="Q67" s="100" t="s">
        <v>2510</v>
      </c>
    </row>
    <row r="68" spans="1:17" s="102" customFormat="1" ht="18" x14ac:dyDescent="0.25">
      <c r="A68" s="96" t="str">
        <f>VLOOKUP(E68,'LISTADO ATM'!$A$2:$C$900,3,0)</f>
        <v>ESTE</v>
      </c>
      <c r="B68" s="113" t="s">
        <v>2518</v>
      </c>
      <c r="C68" s="97">
        <v>44259.991620370369</v>
      </c>
      <c r="D68" s="96" t="s">
        <v>2189</v>
      </c>
      <c r="E68" s="106">
        <v>204</v>
      </c>
      <c r="F68" s="96" t="str">
        <f>VLOOKUP(E68,VIP!$A$2:$O11606,2,0)</f>
        <v>DRBR204</v>
      </c>
      <c r="G68" s="96" t="str">
        <f>VLOOKUP(E68,'LISTADO ATM'!$A$2:$B$899,2,0)</f>
        <v>ATM Hotel Dominicus II</v>
      </c>
      <c r="H68" s="96" t="str">
        <f>VLOOKUP(E68,VIP!$A$2:$O16527,7,FALSE)</f>
        <v>Si</v>
      </c>
      <c r="I68" s="96" t="str">
        <f>VLOOKUP(E68,VIP!$A$2:$O8492,8,FALSE)</f>
        <v>Si</v>
      </c>
      <c r="J68" s="96" t="str">
        <f>VLOOKUP(E68,VIP!$A$2:$O8442,8,FALSE)</f>
        <v>Si</v>
      </c>
      <c r="K68" s="96" t="str">
        <f>VLOOKUP(E68,VIP!$A$2:$O12016,6,0)</f>
        <v>NO</v>
      </c>
      <c r="L68" s="98" t="s">
        <v>2254</v>
      </c>
      <c r="M68" s="99" t="s">
        <v>2469</v>
      </c>
      <c r="N68" s="99" t="s">
        <v>2476</v>
      </c>
      <c r="O68" s="96" t="s">
        <v>2478</v>
      </c>
      <c r="P68" s="101"/>
      <c r="Q68" s="100" t="s">
        <v>2254</v>
      </c>
    </row>
    <row r="69" spans="1:17" s="102" customFormat="1" ht="18" hidden="1" x14ac:dyDescent="0.25">
      <c r="A69" s="96" t="str">
        <f>VLOOKUP(E69,'LISTADO ATM'!$A$2:$C$900,3,0)</f>
        <v>ESTE</v>
      </c>
      <c r="B69" s="113" t="s">
        <v>2517</v>
      </c>
      <c r="C69" s="97">
        <v>44259.992696759262</v>
      </c>
      <c r="D69" s="96" t="s">
        <v>2189</v>
      </c>
      <c r="E69" s="106">
        <v>427</v>
      </c>
      <c r="F69" s="96" t="str">
        <f>VLOOKUP(E69,VIP!$A$2:$O11605,2,0)</f>
        <v>DRBR427</v>
      </c>
      <c r="G69" s="96" t="str">
        <f>VLOOKUP(E69,'LISTADO ATM'!$A$2:$B$899,2,0)</f>
        <v xml:space="preserve">ATM Almacenes Iberia (Hato Mayor) </v>
      </c>
      <c r="H69" s="96" t="str">
        <f>VLOOKUP(E69,VIP!$A$2:$O16526,7,FALSE)</f>
        <v>Si</v>
      </c>
      <c r="I69" s="96" t="str">
        <f>VLOOKUP(E69,VIP!$A$2:$O8491,8,FALSE)</f>
        <v>Si</v>
      </c>
      <c r="J69" s="96" t="str">
        <f>VLOOKUP(E69,VIP!$A$2:$O8441,8,FALSE)</f>
        <v>Si</v>
      </c>
      <c r="K69" s="96" t="str">
        <f>VLOOKUP(E69,VIP!$A$2:$O12015,6,0)</f>
        <v>NO</v>
      </c>
      <c r="L69" s="98" t="s">
        <v>2496</v>
      </c>
      <c r="M69" s="101" t="s">
        <v>2523</v>
      </c>
      <c r="N69" s="99" t="s">
        <v>2476</v>
      </c>
      <c r="O69" s="96" t="s">
        <v>2478</v>
      </c>
      <c r="P69" s="101"/>
      <c r="Q69" s="167">
        <v>44319.611111111109</v>
      </c>
    </row>
    <row r="70" spans="1:17" s="102" customFormat="1" ht="18" hidden="1" x14ac:dyDescent="0.25">
      <c r="A70" s="96" t="str">
        <f>VLOOKUP(E70,'LISTADO ATM'!$A$2:$C$900,3,0)</f>
        <v>ESTE</v>
      </c>
      <c r="B70" s="113" t="s">
        <v>2516</v>
      </c>
      <c r="C70" s="97">
        <v>44259.995347222219</v>
      </c>
      <c r="D70" s="96" t="s">
        <v>2472</v>
      </c>
      <c r="E70" s="106">
        <v>366</v>
      </c>
      <c r="F70" s="96" t="str">
        <f>VLOOKUP(E70,VIP!$A$2:$O11604,2,0)</f>
        <v>DRBR366</v>
      </c>
      <c r="G70" s="96" t="str">
        <f>VLOOKUP(E70,'LISTADO ATM'!$A$2:$B$899,2,0)</f>
        <v>ATM Oficina Boulevard (Higuey) II</v>
      </c>
      <c r="H70" s="96" t="str">
        <f>VLOOKUP(E70,VIP!$A$2:$O16525,7,FALSE)</f>
        <v>N/A</v>
      </c>
      <c r="I70" s="96" t="str">
        <f>VLOOKUP(E70,VIP!$A$2:$O8490,8,FALSE)</f>
        <v>N/A</v>
      </c>
      <c r="J70" s="96" t="str">
        <f>VLOOKUP(E70,VIP!$A$2:$O8440,8,FALSE)</f>
        <v>N/A</v>
      </c>
      <c r="K70" s="96" t="str">
        <f>VLOOKUP(E70,VIP!$A$2:$O12014,6,0)</f>
        <v>N/A</v>
      </c>
      <c r="L70" s="98" t="s">
        <v>2462</v>
      </c>
      <c r="M70" s="101" t="s">
        <v>2523</v>
      </c>
      <c r="N70" s="99" t="s">
        <v>2476</v>
      </c>
      <c r="O70" s="96" t="s">
        <v>2477</v>
      </c>
      <c r="P70" s="101"/>
      <c r="Q70" s="167">
        <v>44319.4375</v>
      </c>
    </row>
    <row r="71" spans="1:17" s="102" customFormat="1" ht="18" hidden="1" x14ac:dyDescent="0.25">
      <c r="A71" s="96" t="str">
        <f>VLOOKUP(E71,'LISTADO ATM'!$A$2:$C$900,3,0)</f>
        <v>NORTE</v>
      </c>
      <c r="B71" s="113" t="s">
        <v>2515</v>
      </c>
      <c r="C71" s="97">
        <v>44260.167037037034</v>
      </c>
      <c r="D71" s="96" t="s">
        <v>2190</v>
      </c>
      <c r="E71" s="106">
        <v>854</v>
      </c>
      <c r="F71" s="96" t="str">
        <f>VLOOKUP(E71,VIP!$A$2:$O11603,2,0)</f>
        <v>DRBR854</v>
      </c>
      <c r="G71" s="96" t="str">
        <f>VLOOKUP(E71,'LISTADO ATM'!$A$2:$B$899,2,0)</f>
        <v xml:space="preserve">ATM Centro Comercial Blanco Batista </v>
      </c>
      <c r="H71" s="96" t="str">
        <f>VLOOKUP(E71,VIP!$A$2:$O16524,7,FALSE)</f>
        <v>Si</v>
      </c>
      <c r="I71" s="96" t="str">
        <f>VLOOKUP(E71,VIP!$A$2:$O8489,8,FALSE)</f>
        <v>Si</v>
      </c>
      <c r="J71" s="96" t="str">
        <f>VLOOKUP(E71,VIP!$A$2:$O8439,8,FALSE)</f>
        <v>Si</v>
      </c>
      <c r="K71" s="96" t="str">
        <f>VLOOKUP(E71,VIP!$A$2:$O12013,6,0)</f>
        <v>NO</v>
      </c>
      <c r="L71" s="98" t="s">
        <v>2228</v>
      </c>
      <c r="M71" s="101" t="s">
        <v>2523</v>
      </c>
      <c r="N71" s="99" t="s">
        <v>2476</v>
      </c>
      <c r="O71" s="96" t="s">
        <v>2497</v>
      </c>
      <c r="P71" s="101"/>
      <c r="Q71" s="167">
        <v>44319.4375</v>
      </c>
    </row>
    <row r="72" spans="1:17" s="102" customFormat="1" ht="18" hidden="1" x14ac:dyDescent="0.25">
      <c r="A72" s="96" t="str">
        <f>VLOOKUP(E72,'LISTADO ATM'!$A$2:$C$900,3,0)</f>
        <v>SUR</v>
      </c>
      <c r="B72" s="113" t="s">
        <v>2514</v>
      </c>
      <c r="C72" s="97">
        <v>44260.16909722222</v>
      </c>
      <c r="D72" s="96" t="s">
        <v>2189</v>
      </c>
      <c r="E72" s="106">
        <v>311</v>
      </c>
      <c r="F72" s="96" t="str">
        <f>VLOOKUP(E72,VIP!$A$2:$O11602,2,0)</f>
        <v>DRBR311</v>
      </c>
      <c r="G72" s="96" t="str">
        <f>VLOOKUP(E72,'LISTADO ATM'!$A$2:$B$899,2,0)</f>
        <v>ATM Plaza Eroski</v>
      </c>
      <c r="H72" s="96" t="str">
        <f>VLOOKUP(E72,VIP!$A$2:$O16523,7,FALSE)</f>
        <v>Si</v>
      </c>
      <c r="I72" s="96" t="str">
        <f>VLOOKUP(E72,VIP!$A$2:$O8488,8,FALSE)</f>
        <v>Si</v>
      </c>
      <c r="J72" s="96" t="str">
        <f>VLOOKUP(E72,VIP!$A$2:$O8438,8,FALSE)</f>
        <v>Si</v>
      </c>
      <c r="K72" s="96" t="str">
        <f>VLOOKUP(E72,VIP!$A$2:$O12012,6,0)</f>
        <v>NO</v>
      </c>
      <c r="L72" s="98" t="s">
        <v>2254</v>
      </c>
      <c r="M72" s="101" t="s">
        <v>2523</v>
      </c>
      <c r="N72" s="99" t="s">
        <v>2476</v>
      </c>
      <c r="O72" s="96" t="s">
        <v>2478</v>
      </c>
      <c r="P72" s="101"/>
      <c r="Q72" s="167">
        <v>44319.4375</v>
      </c>
    </row>
    <row r="73" spans="1:17" ht="18" hidden="1" x14ac:dyDescent="0.25">
      <c r="A73" s="96" t="str">
        <f>VLOOKUP(E73,'LISTADO ATM'!$A$2:$C$900,3,0)</f>
        <v>DISTRITO NACIONAL</v>
      </c>
      <c r="B73" s="113" t="s">
        <v>2519</v>
      </c>
      <c r="C73" s="97">
        <v>44260.31453703704</v>
      </c>
      <c r="D73" s="96" t="s">
        <v>2487</v>
      </c>
      <c r="E73" s="106">
        <v>755</v>
      </c>
      <c r="F73" s="96" t="str">
        <f>VLOOKUP(E73,VIP!$A$2:$O11603,2,0)</f>
        <v>DRBR755</v>
      </c>
      <c r="G73" s="96" t="str">
        <f>VLOOKUP(E73,'LISTADO ATM'!$A$2:$B$899,2,0)</f>
        <v xml:space="preserve">ATM Oficina Galería del Este (Plaza) </v>
      </c>
      <c r="H73" s="96" t="str">
        <f>VLOOKUP(E73,VIP!$A$2:$O16524,7,FALSE)</f>
        <v>Si</v>
      </c>
      <c r="I73" s="96" t="str">
        <f>VLOOKUP(E73,VIP!$A$2:$O8489,8,FALSE)</f>
        <v>Si</v>
      </c>
      <c r="J73" s="96" t="str">
        <f>VLOOKUP(E73,VIP!$A$2:$O8439,8,FALSE)</f>
        <v>Si</v>
      </c>
      <c r="K73" s="96" t="str">
        <f>VLOOKUP(E73,VIP!$A$2:$O12013,6,0)</f>
        <v>NO</v>
      </c>
      <c r="L73" s="98" t="s">
        <v>2430</v>
      </c>
      <c r="M73" s="101" t="s">
        <v>2523</v>
      </c>
      <c r="N73" s="99" t="s">
        <v>2476</v>
      </c>
      <c r="O73" s="96" t="s">
        <v>2490</v>
      </c>
      <c r="P73" s="101"/>
      <c r="Q73" s="167">
        <v>44319.611111111109</v>
      </c>
    </row>
    <row r="74" spans="1:17" ht="18" hidden="1" x14ac:dyDescent="0.25">
      <c r="A74" s="96" t="str">
        <f>VLOOKUP(E74,'LISTADO ATM'!$A$2:$C$900,3,0)</f>
        <v>DISTRITO NACIONAL</v>
      </c>
      <c r="B74" s="113" t="s">
        <v>2520</v>
      </c>
      <c r="C74" s="97">
        <v>44260.3202662037</v>
      </c>
      <c r="D74" s="96" t="s">
        <v>2189</v>
      </c>
      <c r="E74" s="106">
        <v>26</v>
      </c>
      <c r="F74" s="96" t="str">
        <f>VLOOKUP(E74,VIP!$A$2:$O11604,2,0)</f>
        <v>DRBR221</v>
      </c>
      <c r="G74" s="96" t="str">
        <f>VLOOKUP(E74,'LISTADO ATM'!$A$2:$B$899,2,0)</f>
        <v>ATM S/M Jumbo San Isidro</v>
      </c>
      <c r="H74" s="96" t="str">
        <f>VLOOKUP(E74,VIP!$A$2:$O16525,7,FALSE)</f>
        <v>Si</v>
      </c>
      <c r="I74" s="96" t="str">
        <f>VLOOKUP(E74,VIP!$A$2:$O8490,8,FALSE)</f>
        <v>Si</v>
      </c>
      <c r="J74" s="96" t="str">
        <f>VLOOKUP(E74,VIP!$A$2:$O8440,8,FALSE)</f>
        <v>Si</v>
      </c>
      <c r="K74" s="96" t="str">
        <f>VLOOKUP(E74,VIP!$A$2:$O12014,6,0)</f>
        <v>NO</v>
      </c>
      <c r="L74" s="98" t="s">
        <v>2434</v>
      </c>
      <c r="M74" s="101" t="s">
        <v>2523</v>
      </c>
      <c r="N74" s="99" t="s">
        <v>2476</v>
      </c>
      <c r="O74" s="96" t="s">
        <v>2478</v>
      </c>
      <c r="P74" s="101"/>
      <c r="Q74" s="167">
        <v>44319.4375</v>
      </c>
    </row>
    <row r="75" spans="1:17" ht="18" hidden="1" x14ac:dyDescent="0.25">
      <c r="A75" s="96" t="str">
        <f>VLOOKUP(E75,'LISTADO ATM'!$A$2:$C$900,3,0)</f>
        <v>SUR</v>
      </c>
      <c r="B75" s="113" t="s">
        <v>2521</v>
      </c>
      <c r="C75" s="97">
        <v>44260.322905092595</v>
      </c>
      <c r="D75" s="96" t="s">
        <v>2189</v>
      </c>
      <c r="E75" s="106">
        <v>968</v>
      </c>
      <c r="F75" s="96" t="str">
        <f>VLOOKUP(E75,VIP!$A$2:$O11605,2,0)</f>
        <v>DRBR24I</v>
      </c>
      <c r="G75" s="96" t="str">
        <f>VLOOKUP(E75,'LISTADO ATM'!$A$2:$B$899,2,0)</f>
        <v xml:space="preserve">ATM UNP Mercado Baní </v>
      </c>
      <c r="H75" s="96" t="str">
        <f>VLOOKUP(E75,VIP!$A$2:$O16526,7,FALSE)</f>
        <v>Si</v>
      </c>
      <c r="I75" s="96" t="str">
        <f>VLOOKUP(E75,VIP!$A$2:$O8491,8,FALSE)</f>
        <v>Si</v>
      </c>
      <c r="J75" s="96" t="str">
        <f>VLOOKUP(E75,VIP!$A$2:$O8441,8,FALSE)</f>
        <v>Si</v>
      </c>
      <c r="K75" s="96" t="str">
        <f>VLOOKUP(E75,VIP!$A$2:$O12015,6,0)</f>
        <v>SI</v>
      </c>
      <c r="L75" s="98" t="s">
        <v>2254</v>
      </c>
      <c r="M75" s="101" t="s">
        <v>2523</v>
      </c>
      <c r="N75" s="99" t="s">
        <v>2476</v>
      </c>
      <c r="O75" s="96" t="s">
        <v>2478</v>
      </c>
      <c r="P75" s="101"/>
      <c r="Q75" s="167">
        <v>44319.4375</v>
      </c>
    </row>
    <row r="76" spans="1:17" ht="18" hidden="1" x14ac:dyDescent="0.25">
      <c r="A76" s="96" t="str">
        <f>VLOOKUP(E76,'LISTADO ATM'!$A$2:$C$900,3,0)</f>
        <v>DISTRITO NACIONAL</v>
      </c>
      <c r="B76" s="113" t="s">
        <v>2522</v>
      </c>
      <c r="C76" s="97">
        <v>44260.338807870372</v>
      </c>
      <c r="D76" s="96" t="s">
        <v>2189</v>
      </c>
      <c r="E76" s="106">
        <v>911</v>
      </c>
      <c r="F76" s="96" t="str">
        <f>VLOOKUP(E76,VIP!$A$2:$O11606,2,0)</f>
        <v>DRBR911</v>
      </c>
      <c r="G76" s="96" t="str">
        <f>VLOOKUP(E76,'LISTADO ATM'!$A$2:$B$899,2,0)</f>
        <v xml:space="preserve">ATM Oficina Venezuela II </v>
      </c>
      <c r="H76" s="96" t="str">
        <f>VLOOKUP(E76,VIP!$A$2:$O16527,7,FALSE)</f>
        <v>Si</v>
      </c>
      <c r="I76" s="96" t="str">
        <f>VLOOKUP(E76,VIP!$A$2:$O8492,8,FALSE)</f>
        <v>Si</v>
      </c>
      <c r="J76" s="96" t="str">
        <f>VLOOKUP(E76,VIP!$A$2:$O8442,8,FALSE)</f>
        <v>Si</v>
      </c>
      <c r="K76" s="96" t="str">
        <f>VLOOKUP(E76,VIP!$A$2:$O12016,6,0)</f>
        <v>SI</v>
      </c>
      <c r="L76" s="98" t="s">
        <v>2496</v>
      </c>
      <c r="M76" s="101" t="s">
        <v>2523</v>
      </c>
      <c r="N76" s="99" t="s">
        <v>2476</v>
      </c>
      <c r="O76" s="96" t="s">
        <v>2478</v>
      </c>
      <c r="P76" s="101"/>
      <c r="Q76" s="167">
        <v>44319.4375</v>
      </c>
    </row>
    <row r="77" spans="1:17" ht="18" hidden="1" x14ac:dyDescent="0.25">
      <c r="A77" s="96" t="str">
        <f>VLOOKUP(E77,'LISTADO ATM'!$A$2:$C$900,3,0)</f>
        <v>NORTE</v>
      </c>
      <c r="B77" s="113" t="s">
        <v>2524</v>
      </c>
      <c r="C77" s="97">
        <v>44260.344340277778</v>
      </c>
      <c r="D77" s="96" t="s">
        <v>2190</v>
      </c>
      <c r="E77" s="106">
        <v>497</v>
      </c>
      <c r="F77" s="96" t="str">
        <f>VLOOKUP(E77,VIP!$A$2:$O11607,2,0)</f>
        <v>DRBR497</v>
      </c>
      <c r="G77" s="96" t="str">
        <f>VLOOKUP(E77,'LISTADO ATM'!$A$2:$B$899,2,0)</f>
        <v xml:space="preserve">ATM Oficina El Portal II (Santiago) </v>
      </c>
      <c r="H77" s="96" t="str">
        <f>VLOOKUP(E77,VIP!$A$2:$O16528,7,FALSE)</f>
        <v>Si</v>
      </c>
      <c r="I77" s="96" t="str">
        <f>VLOOKUP(E77,VIP!$A$2:$O8493,8,FALSE)</f>
        <v>Si</v>
      </c>
      <c r="J77" s="96" t="str">
        <f>VLOOKUP(E77,VIP!$A$2:$O8443,8,FALSE)</f>
        <v>Si</v>
      </c>
      <c r="K77" s="96" t="str">
        <f>VLOOKUP(E77,VIP!$A$2:$O12017,6,0)</f>
        <v>SI</v>
      </c>
      <c r="L77" s="98" t="s">
        <v>2228</v>
      </c>
      <c r="M77" s="101" t="s">
        <v>2523</v>
      </c>
      <c r="N77" s="99" t="s">
        <v>2476</v>
      </c>
      <c r="O77" s="96" t="s">
        <v>2534</v>
      </c>
      <c r="P77" s="100"/>
      <c r="Q77" s="167">
        <v>44319.611111111109</v>
      </c>
    </row>
    <row r="78" spans="1:17" ht="18" hidden="1" x14ac:dyDescent="0.25">
      <c r="A78" s="96" t="str">
        <f>VLOOKUP(E78,'LISTADO ATM'!$A$2:$C$900,3,0)</f>
        <v>NORTE</v>
      </c>
      <c r="B78" s="113" t="s">
        <v>2525</v>
      </c>
      <c r="C78" s="97">
        <v>44260.36204861111</v>
      </c>
      <c r="D78" s="96" t="s">
        <v>2190</v>
      </c>
      <c r="E78" s="106">
        <v>172</v>
      </c>
      <c r="F78" s="96" t="str">
        <f>VLOOKUP(E78,VIP!$A$2:$O11608,2,0)</f>
        <v>DRBR172</v>
      </c>
      <c r="G78" s="96" t="str">
        <f>VLOOKUP(E78,'LISTADO ATM'!$A$2:$B$899,2,0)</f>
        <v xml:space="preserve">ATM UNP Guaucí </v>
      </c>
      <c r="H78" s="96" t="str">
        <f>VLOOKUP(E78,VIP!$A$2:$O16529,7,FALSE)</f>
        <v>Si</v>
      </c>
      <c r="I78" s="96" t="str">
        <f>VLOOKUP(E78,VIP!$A$2:$O8494,8,FALSE)</f>
        <v>Si</v>
      </c>
      <c r="J78" s="96" t="str">
        <f>VLOOKUP(E78,VIP!$A$2:$O8444,8,FALSE)</f>
        <v>Si</v>
      </c>
      <c r="K78" s="96" t="str">
        <f>VLOOKUP(E78,VIP!$A$2:$O12018,6,0)</f>
        <v>NO</v>
      </c>
      <c r="L78" s="98" t="s">
        <v>2228</v>
      </c>
      <c r="M78" s="101" t="s">
        <v>2523</v>
      </c>
      <c r="N78" s="99" t="s">
        <v>2476</v>
      </c>
      <c r="O78" s="96" t="s">
        <v>2534</v>
      </c>
      <c r="P78" s="100"/>
      <c r="Q78" s="167">
        <v>44319.611111111109</v>
      </c>
    </row>
    <row r="79" spans="1:17" ht="18" x14ac:dyDescent="0.25">
      <c r="A79" s="96" t="str">
        <f>VLOOKUP(E79,'LISTADO ATM'!$A$2:$C$900,3,0)</f>
        <v>DISTRITO NACIONAL</v>
      </c>
      <c r="B79" s="113" t="s">
        <v>2526</v>
      </c>
      <c r="C79" s="97">
        <v>44260.387303240743</v>
      </c>
      <c r="D79" s="96" t="s">
        <v>2487</v>
      </c>
      <c r="E79" s="106">
        <v>813</v>
      </c>
      <c r="F79" s="96" t="str">
        <f>VLOOKUP(E79,VIP!$A$2:$O11609,2,0)</f>
        <v>DRBR815</v>
      </c>
      <c r="G79" s="96" t="str">
        <f>VLOOKUP(E79,'LISTADO ATM'!$A$2:$B$899,2,0)</f>
        <v>ATM Occidental Mall</v>
      </c>
      <c r="H79" s="96" t="str">
        <f>VLOOKUP(E79,VIP!$A$2:$O16530,7,FALSE)</f>
        <v>Si</v>
      </c>
      <c r="I79" s="96" t="str">
        <f>VLOOKUP(E79,VIP!$A$2:$O8495,8,FALSE)</f>
        <v>Si</v>
      </c>
      <c r="J79" s="96" t="str">
        <f>VLOOKUP(E79,VIP!$A$2:$O8445,8,FALSE)</f>
        <v>Si</v>
      </c>
      <c r="K79" s="96" t="str">
        <f>VLOOKUP(E79,VIP!$A$2:$O12019,6,0)</f>
        <v>NO</v>
      </c>
      <c r="L79" s="98" t="s">
        <v>2532</v>
      </c>
      <c r="M79" s="99" t="s">
        <v>2469</v>
      </c>
      <c r="N79" s="99" t="s">
        <v>2476</v>
      </c>
      <c r="O79" s="96" t="s">
        <v>2490</v>
      </c>
      <c r="P79" s="100"/>
      <c r="Q79" s="100" t="s">
        <v>2532</v>
      </c>
    </row>
    <row r="80" spans="1:17" ht="18" hidden="1" x14ac:dyDescent="0.25">
      <c r="A80" s="96" t="str">
        <f>VLOOKUP(E80,'LISTADO ATM'!$A$2:$C$900,3,0)</f>
        <v>NORTE</v>
      </c>
      <c r="B80" s="113" t="s">
        <v>2527</v>
      </c>
      <c r="C80" s="97">
        <v>44260.389641203707</v>
      </c>
      <c r="D80" s="96" t="s">
        <v>2190</v>
      </c>
      <c r="E80" s="106">
        <v>138</v>
      </c>
      <c r="F80" s="96" t="str">
        <f>VLOOKUP(E80,VIP!$A$2:$O11610,2,0)</f>
        <v>DRBR138</v>
      </c>
      <c r="G80" s="96" t="str">
        <f>VLOOKUP(E80,'LISTADO ATM'!$A$2:$B$899,2,0)</f>
        <v xml:space="preserve">ATM UNP Fantino </v>
      </c>
      <c r="H80" s="96" t="str">
        <f>VLOOKUP(E80,VIP!$A$2:$O16531,7,FALSE)</f>
        <v>Si</v>
      </c>
      <c r="I80" s="96" t="str">
        <f>VLOOKUP(E80,VIP!$A$2:$O8496,8,FALSE)</f>
        <v>Si</v>
      </c>
      <c r="J80" s="96" t="str">
        <f>VLOOKUP(E80,VIP!$A$2:$O8446,8,FALSE)</f>
        <v>Si</v>
      </c>
      <c r="K80" s="96" t="str">
        <f>VLOOKUP(E80,VIP!$A$2:$O12020,6,0)</f>
        <v>NO</v>
      </c>
      <c r="L80" s="98" t="s">
        <v>2496</v>
      </c>
      <c r="M80" s="101" t="s">
        <v>2523</v>
      </c>
      <c r="N80" s="99" t="s">
        <v>2476</v>
      </c>
      <c r="O80" s="96" t="s">
        <v>2535</v>
      </c>
      <c r="P80" s="100"/>
      <c r="Q80" s="167">
        <v>44319.611111111109</v>
      </c>
    </row>
    <row r="81" spans="1:17" ht="18" hidden="1" x14ac:dyDescent="0.25">
      <c r="A81" s="96" t="str">
        <f>VLOOKUP(E81,'LISTADO ATM'!$A$2:$C$900,3,0)</f>
        <v>SUR</v>
      </c>
      <c r="B81" s="113" t="s">
        <v>2528</v>
      </c>
      <c r="C81" s="97">
        <v>44260.390393518515</v>
      </c>
      <c r="D81" s="96" t="s">
        <v>2189</v>
      </c>
      <c r="E81" s="106">
        <v>33</v>
      </c>
      <c r="F81" s="96" t="str">
        <f>VLOOKUP(E81,VIP!$A$2:$O11611,2,0)</f>
        <v>DRBR033</v>
      </c>
      <c r="G81" s="96" t="str">
        <f>VLOOKUP(E81,'LISTADO ATM'!$A$2:$B$899,2,0)</f>
        <v xml:space="preserve">ATM UNP Juan de Herrera </v>
      </c>
      <c r="H81" s="96" t="str">
        <f>VLOOKUP(E81,VIP!$A$2:$O16532,7,FALSE)</f>
        <v>Si</v>
      </c>
      <c r="I81" s="96" t="str">
        <f>VLOOKUP(E81,VIP!$A$2:$O8497,8,FALSE)</f>
        <v>Si</v>
      </c>
      <c r="J81" s="96" t="str">
        <f>VLOOKUP(E81,VIP!$A$2:$O8447,8,FALSE)</f>
        <v>Si</v>
      </c>
      <c r="K81" s="96" t="str">
        <f>VLOOKUP(E81,VIP!$A$2:$O12021,6,0)</f>
        <v>NO</v>
      </c>
      <c r="L81" s="98" t="s">
        <v>2496</v>
      </c>
      <c r="M81" s="101" t="s">
        <v>2523</v>
      </c>
      <c r="N81" s="99" t="s">
        <v>2476</v>
      </c>
      <c r="O81" s="96" t="s">
        <v>2478</v>
      </c>
      <c r="P81" s="100"/>
      <c r="Q81" s="167">
        <v>44319.611111111109</v>
      </c>
    </row>
    <row r="82" spans="1:17" ht="18" x14ac:dyDescent="0.25">
      <c r="A82" s="96" t="str">
        <f>VLOOKUP(E82,'LISTADO ATM'!$A$2:$C$900,3,0)</f>
        <v>SUR</v>
      </c>
      <c r="B82" s="113" t="s">
        <v>2529</v>
      </c>
      <c r="C82" s="97">
        <v>44260.391481481478</v>
      </c>
      <c r="D82" s="96" t="s">
        <v>2189</v>
      </c>
      <c r="E82" s="106">
        <v>592</v>
      </c>
      <c r="F82" s="96" t="str">
        <f>VLOOKUP(E82,VIP!$A$2:$O11612,2,0)</f>
        <v>DRBR081</v>
      </c>
      <c r="G82" s="96" t="str">
        <f>VLOOKUP(E82,'LISTADO ATM'!$A$2:$B$899,2,0)</f>
        <v xml:space="preserve">ATM Centro de Caja San Cristóbal I </v>
      </c>
      <c r="H82" s="96" t="str">
        <f>VLOOKUP(E82,VIP!$A$2:$O16533,7,FALSE)</f>
        <v>Si</v>
      </c>
      <c r="I82" s="96" t="str">
        <f>VLOOKUP(E82,VIP!$A$2:$O8498,8,FALSE)</f>
        <v>Si</v>
      </c>
      <c r="J82" s="96" t="str">
        <f>VLOOKUP(E82,VIP!$A$2:$O8448,8,FALSE)</f>
        <v>Si</v>
      </c>
      <c r="K82" s="96" t="str">
        <f>VLOOKUP(E82,VIP!$A$2:$O12022,6,0)</f>
        <v>SI</v>
      </c>
      <c r="L82" s="98" t="s">
        <v>2254</v>
      </c>
      <c r="M82" s="99" t="s">
        <v>2469</v>
      </c>
      <c r="N82" s="99" t="s">
        <v>2476</v>
      </c>
      <c r="O82" s="96" t="s">
        <v>2478</v>
      </c>
      <c r="P82" s="100"/>
      <c r="Q82" s="100" t="s">
        <v>2254</v>
      </c>
    </row>
    <row r="83" spans="1:17" ht="18" hidden="1" x14ac:dyDescent="0.25">
      <c r="A83" s="96" t="str">
        <f>VLOOKUP(E83,'LISTADO ATM'!$A$2:$C$900,3,0)</f>
        <v>ESTE</v>
      </c>
      <c r="B83" s="113" t="s">
        <v>2530</v>
      </c>
      <c r="C83" s="97">
        <v>44260.426087962966</v>
      </c>
      <c r="D83" s="96" t="s">
        <v>2189</v>
      </c>
      <c r="E83" s="106">
        <v>289</v>
      </c>
      <c r="F83" s="96" t="str">
        <f>VLOOKUP(E83,VIP!$A$2:$O11613,2,0)</f>
        <v>DRBR910</v>
      </c>
      <c r="G83" s="96" t="str">
        <f>VLOOKUP(E83,'LISTADO ATM'!$A$2:$B$899,2,0)</f>
        <v>ATM Oficina Bávaro II</v>
      </c>
      <c r="H83" s="96" t="str">
        <f>VLOOKUP(E83,VIP!$A$2:$O16534,7,FALSE)</f>
        <v>Si</v>
      </c>
      <c r="I83" s="96" t="str">
        <f>VLOOKUP(E83,VIP!$A$2:$O8499,8,FALSE)</f>
        <v>Si</v>
      </c>
      <c r="J83" s="96" t="str">
        <f>VLOOKUP(E83,VIP!$A$2:$O8449,8,FALSE)</f>
        <v>Si</v>
      </c>
      <c r="K83" s="96" t="str">
        <f>VLOOKUP(E83,VIP!$A$2:$O12023,6,0)</f>
        <v>NO</v>
      </c>
      <c r="L83" s="98" t="s">
        <v>2533</v>
      </c>
      <c r="M83" s="101" t="s">
        <v>2523</v>
      </c>
      <c r="N83" s="99" t="s">
        <v>2476</v>
      </c>
      <c r="O83" s="96" t="s">
        <v>2536</v>
      </c>
      <c r="P83" s="100"/>
      <c r="Q83" s="167">
        <v>44319.611111111109</v>
      </c>
    </row>
    <row r="84" spans="1:17" ht="18" hidden="1" x14ac:dyDescent="0.25">
      <c r="A84" s="96" t="str">
        <f>VLOOKUP(E84,'LISTADO ATM'!$A$2:$C$900,3,0)</f>
        <v>ESTE</v>
      </c>
      <c r="B84" s="113" t="s">
        <v>2531</v>
      </c>
      <c r="C84" s="97">
        <v>44260.430856481478</v>
      </c>
      <c r="D84" s="96" t="s">
        <v>2189</v>
      </c>
      <c r="E84" s="106">
        <v>867</v>
      </c>
      <c r="F84" s="96" t="str">
        <f>VLOOKUP(E84,VIP!$A$2:$O11614,2,0)</f>
        <v>DRBR867</v>
      </c>
      <c r="G84" s="96" t="str">
        <f>VLOOKUP(E84,'LISTADO ATM'!$A$2:$B$899,2,0)</f>
        <v xml:space="preserve">ATM Estación Combustible Autopista El Coral </v>
      </c>
      <c r="H84" s="96" t="str">
        <f>VLOOKUP(E84,VIP!$A$2:$O16535,7,FALSE)</f>
        <v>Si</v>
      </c>
      <c r="I84" s="96" t="str">
        <f>VLOOKUP(E84,VIP!$A$2:$O8500,8,FALSE)</f>
        <v>Si</v>
      </c>
      <c r="J84" s="96" t="str">
        <f>VLOOKUP(E84,VIP!$A$2:$O8450,8,FALSE)</f>
        <v>Si</v>
      </c>
      <c r="K84" s="96" t="str">
        <f>VLOOKUP(E84,VIP!$A$2:$O12024,6,0)</f>
        <v>NO</v>
      </c>
      <c r="L84" s="98" t="s">
        <v>2533</v>
      </c>
      <c r="M84" s="101" t="s">
        <v>2523</v>
      </c>
      <c r="N84" s="99" t="s">
        <v>2476</v>
      </c>
      <c r="O84" s="96" t="s">
        <v>2536</v>
      </c>
      <c r="P84" s="100"/>
      <c r="Q84" s="167">
        <v>44319.611111111109</v>
      </c>
    </row>
    <row r="85" spans="1:17" ht="18" hidden="1" x14ac:dyDescent="0.25">
      <c r="A85" s="96" t="str">
        <f>VLOOKUP(E85,'LISTADO ATM'!$A$2:$C$900,3,0)</f>
        <v>NORTE</v>
      </c>
      <c r="B85" s="113">
        <v>335812453</v>
      </c>
      <c r="C85" s="97">
        <v>44260.384722222225</v>
      </c>
      <c r="D85" s="96" t="s">
        <v>2487</v>
      </c>
      <c r="E85" s="106">
        <v>63</v>
      </c>
      <c r="F85" s="96" t="str">
        <f>VLOOKUP(E85,VIP!$A$2:$O11615,2,0)</f>
        <v>DRBR063</v>
      </c>
      <c r="G85" s="96" t="str">
        <f>VLOOKUP(E85,'LISTADO ATM'!$A$2:$B$899,2,0)</f>
        <v xml:space="preserve">ATM Oficina Villa Vásquez (Montecristi) </v>
      </c>
      <c r="H85" s="96" t="str">
        <f>VLOOKUP(E85,VIP!$A$2:$O16536,7,FALSE)</f>
        <v>Si</v>
      </c>
      <c r="I85" s="96" t="str">
        <f>VLOOKUP(E85,VIP!$A$2:$O8501,8,FALSE)</f>
        <v>Si</v>
      </c>
      <c r="J85" s="96" t="str">
        <f>VLOOKUP(E85,VIP!$A$2:$O8451,8,FALSE)</f>
        <v>Si</v>
      </c>
      <c r="K85" s="96" t="str">
        <f>VLOOKUP(E85,VIP!$A$2:$O12025,6,0)</f>
        <v>NO</v>
      </c>
      <c r="L85" s="98" t="s">
        <v>2481</v>
      </c>
      <c r="M85" s="101" t="s">
        <v>2523</v>
      </c>
      <c r="N85" s="101" t="s">
        <v>2505</v>
      </c>
      <c r="O85" s="96" t="s">
        <v>2537</v>
      </c>
      <c r="P85" s="101" t="s">
        <v>2539</v>
      </c>
      <c r="Q85" s="167">
        <v>44319.4375</v>
      </c>
    </row>
    <row r="86" spans="1:17" ht="18" hidden="1" x14ac:dyDescent="0.25">
      <c r="A86" s="96" t="str">
        <f>VLOOKUP(E86,'LISTADO ATM'!$A$2:$C$900,3,0)</f>
        <v>NORTE</v>
      </c>
      <c r="B86" s="113">
        <v>335812459</v>
      </c>
      <c r="C86" s="97">
        <v>44260.386111111111</v>
      </c>
      <c r="D86" s="96" t="s">
        <v>2487</v>
      </c>
      <c r="E86" s="106">
        <v>778</v>
      </c>
      <c r="F86" s="96" t="str">
        <f>VLOOKUP(E86,VIP!$A$2:$O11616,2,0)</f>
        <v>DRBR202</v>
      </c>
      <c r="G86" s="96" t="str">
        <f>VLOOKUP(E86,'LISTADO ATM'!$A$2:$B$899,2,0)</f>
        <v xml:space="preserve">ATM Oficina Esperanza (Mao) </v>
      </c>
      <c r="H86" s="96" t="str">
        <f>VLOOKUP(E86,VIP!$A$2:$O16537,7,FALSE)</f>
        <v>Si</v>
      </c>
      <c r="I86" s="96" t="str">
        <f>VLOOKUP(E86,VIP!$A$2:$O8502,8,FALSE)</f>
        <v>Si</v>
      </c>
      <c r="J86" s="96" t="str">
        <f>VLOOKUP(E86,VIP!$A$2:$O8452,8,FALSE)</f>
        <v>Si</v>
      </c>
      <c r="K86" s="96" t="str">
        <f>VLOOKUP(E86,VIP!$A$2:$O12026,6,0)</f>
        <v>NO</v>
      </c>
      <c r="L86" s="98" t="s">
        <v>2481</v>
      </c>
      <c r="M86" s="101" t="s">
        <v>2523</v>
      </c>
      <c r="N86" s="101" t="s">
        <v>2505</v>
      </c>
      <c r="O86" s="96" t="s">
        <v>2537</v>
      </c>
      <c r="P86" s="101" t="s">
        <v>2539</v>
      </c>
      <c r="Q86" s="167">
        <v>44319.4375</v>
      </c>
    </row>
    <row r="87" spans="1:17" ht="18" hidden="1" x14ac:dyDescent="0.25">
      <c r="A87" s="96" t="str">
        <f>VLOOKUP(E87,'LISTADO ATM'!$A$2:$C$900,3,0)</f>
        <v>ESTE</v>
      </c>
      <c r="B87" s="113">
        <v>335812465</v>
      </c>
      <c r="C87" s="97">
        <v>44260.387499999997</v>
      </c>
      <c r="D87" s="96" t="s">
        <v>2487</v>
      </c>
      <c r="E87" s="106">
        <v>289</v>
      </c>
      <c r="F87" s="96" t="str">
        <f>VLOOKUP(E87,VIP!$A$2:$O11617,2,0)</f>
        <v>DRBR910</v>
      </c>
      <c r="G87" s="96" t="str">
        <f>VLOOKUP(E87,'LISTADO ATM'!$A$2:$B$899,2,0)</f>
        <v>ATM Oficina Bávaro II</v>
      </c>
      <c r="H87" s="96" t="str">
        <f>VLOOKUP(E87,VIP!$A$2:$O16538,7,FALSE)</f>
        <v>Si</v>
      </c>
      <c r="I87" s="96" t="str">
        <f>VLOOKUP(E87,VIP!$A$2:$O8503,8,FALSE)</f>
        <v>Si</v>
      </c>
      <c r="J87" s="96" t="str">
        <f>VLOOKUP(E87,VIP!$A$2:$O8453,8,FALSE)</f>
        <v>Si</v>
      </c>
      <c r="K87" s="96" t="str">
        <f>VLOOKUP(E87,VIP!$A$2:$O12027,6,0)</f>
        <v>NO</v>
      </c>
      <c r="L87" s="98" t="s">
        <v>2481</v>
      </c>
      <c r="M87" s="101" t="s">
        <v>2523</v>
      </c>
      <c r="N87" s="101" t="s">
        <v>2505</v>
      </c>
      <c r="O87" s="96" t="s">
        <v>2537</v>
      </c>
      <c r="P87" s="101" t="s">
        <v>2539</v>
      </c>
      <c r="Q87" s="167">
        <v>44319.4375</v>
      </c>
    </row>
    <row r="88" spans="1:17" ht="18" hidden="1" x14ac:dyDescent="0.25">
      <c r="A88" s="96" t="str">
        <f>VLOOKUP(E88,'LISTADO ATM'!$A$2:$C$900,3,0)</f>
        <v>NORTE</v>
      </c>
      <c r="B88" s="113">
        <v>335812471</v>
      </c>
      <c r="C88" s="97">
        <v>44260.388888888891</v>
      </c>
      <c r="D88" s="96" t="s">
        <v>2487</v>
      </c>
      <c r="E88" s="106">
        <v>275</v>
      </c>
      <c r="F88" s="96" t="str">
        <f>VLOOKUP(E88,VIP!$A$2:$O11618,2,0)</f>
        <v>DRBR275</v>
      </c>
      <c r="G88" s="96" t="str">
        <f>VLOOKUP(E88,'LISTADO ATM'!$A$2:$B$899,2,0)</f>
        <v xml:space="preserve">ATM Autobanco Duarte Stgo. II </v>
      </c>
      <c r="H88" s="96" t="str">
        <f>VLOOKUP(E88,VIP!$A$2:$O16539,7,FALSE)</f>
        <v>Si</v>
      </c>
      <c r="I88" s="96" t="str">
        <f>VLOOKUP(E88,VIP!$A$2:$O8504,8,FALSE)</f>
        <v>Si</v>
      </c>
      <c r="J88" s="96" t="str">
        <f>VLOOKUP(E88,VIP!$A$2:$O8454,8,FALSE)</f>
        <v>Si</v>
      </c>
      <c r="K88" s="96" t="str">
        <f>VLOOKUP(E88,VIP!$A$2:$O12028,6,0)</f>
        <v>NO</v>
      </c>
      <c r="L88" s="98" t="s">
        <v>2481</v>
      </c>
      <c r="M88" s="101" t="s">
        <v>2523</v>
      </c>
      <c r="N88" s="101" t="s">
        <v>2505</v>
      </c>
      <c r="O88" s="96" t="s">
        <v>2537</v>
      </c>
      <c r="P88" s="101" t="s">
        <v>2539</v>
      </c>
      <c r="Q88" s="167">
        <v>44319.4375</v>
      </c>
    </row>
    <row r="89" spans="1:17" ht="18" hidden="1" x14ac:dyDescent="0.25">
      <c r="A89" s="96" t="str">
        <f>VLOOKUP(E89,'LISTADO ATM'!$A$2:$C$900,3,0)</f>
        <v>NORTE</v>
      </c>
      <c r="B89" s="113">
        <v>335812507</v>
      </c>
      <c r="C89" s="97">
        <v>44260.401388888888</v>
      </c>
      <c r="D89" s="96" t="s">
        <v>2487</v>
      </c>
      <c r="E89" s="106">
        <v>129</v>
      </c>
      <c r="F89" s="96" t="str">
        <f>VLOOKUP(E89,VIP!$A$2:$O11619,2,0)</f>
        <v>DRBR129</v>
      </c>
      <c r="G89" s="96" t="str">
        <f>VLOOKUP(E89,'LISTADO ATM'!$A$2:$B$899,2,0)</f>
        <v xml:space="preserve">ATM Multicentro La Sirena (Santiago) </v>
      </c>
      <c r="H89" s="96" t="str">
        <f>VLOOKUP(E89,VIP!$A$2:$O16540,7,FALSE)</f>
        <v>Si</v>
      </c>
      <c r="I89" s="96" t="str">
        <f>VLOOKUP(E89,VIP!$A$2:$O8505,8,FALSE)</f>
        <v>Si</v>
      </c>
      <c r="J89" s="96" t="str">
        <f>VLOOKUP(E89,VIP!$A$2:$O8455,8,FALSE)</f>
        <v>Si</v>
      </c>
      <c r="K89" s="96" t="str">
        <f>VLOOKUP(E89,VIP!$A$2:$O12029,6,0)</f>
        <v>SI</v>
      </c>
      <c r="L89" s="98" t="s">
        <v>2481</v>
      </c>
      <c r="M89" s="101" t="s">
        <v>2523</v>
      </c>
      <c r="N89" s="101" t="s">
        <v>2505</v>
      </c>
      <c r="O89" s="96" t="s">
        <v>2537</v>
      </c>
      <c r="P89" s="101" t="s">
        <v>2539</v>
      </c>
      <c r="Q89" s="167">
        <v>44319.4375</v>
      </c>
    </row>
    <row r="90" spans="1:17" ht="18" hidden="1" x14ac:dyDescent="0.25">
      <c r="A90" s="96" t="str">
        <f>VLOOKUP(E90,'LISTADO ATM'!$A$2:$C$900,3,0)</f>
        <v>ESTE</v>
      </c>
      <c r="B90" s="113">
        <v>335812646</v>
      </c>
      <c r="C90" s="97">
        <v>44260.445138888892</v>
      </c>
      <c r="D90" s="96" t="s">
        <v>2487</v>
      </c>
      <c r="E90" s="106">
        <v>838</v>
      </c>
      <c r="F90" s="96" t="str">
        <f>VLOOKUP(E90,VIP!$A$2:$O11620,2,0)</f>
        <v>DRBR838</v>
      </c>
      <c r="G90" s="96" t="str">
        <f>VLOOKUP(E90,'LISTADO ATM'!$A$2:$B$899,2,0)</f>
        <v xml:space="preserve">ATM UNP Consuelo </v>
      </c>
      <c r="H90" s="96" t="str">
        <f>VLOOKUP(E90,VIP!$A$2:$O16541,7,FALSE)</f>
        <v>Si</v>
      </c>
      <c r="I90" s="96" t="str">
        <f>VLOOKUP(E90,VIP!$A$2:$O8506,8,FALSE)</f>
        <v>Si</v>
      </c>
      <c r="J90" s="96" t="str">
        <f>VLOOKUP(E90,VIP!$A$2:$O8456,8,FALSE)</f>
        <v>Si</v>
      </c>
      <c r="K90" s="96" t="str">
        <f>VLOOKUP(E90,VIP!$A$2:$O12030,6,0)</f>
        <v>NO</v>
      </c>
      <c r="L90" s="98" t="s">
        <v>2481</v>
      </c>
      <c r="M90" s="101" t="s">
        <v>2523</v>
      </c>
      <c r="N90" s="101" t="s">
        <v>2505</v>
      </c>
      <c r="O90" s="96" t="s">
        <v>2537</v>
      </c>
      <c r="P90" s="101" t="s">
        <v>2539</v>
      </c>
      <c r="Q90" s="167">
        <v>44319.4375</v>
      </c>
    </row>
    <row r="91" spans="1:17" ht="18" hidden="1" x14ac:dyDescent="0.25">
      <c r="A91" s="96" t="str">
        <f>VLOOKUP(E91,'LISTADO ATM'!$A$2:$C$900,3,0)</f>
        <v>NORTE</v>
      </c>
      <c r="B91" s="113">
        <v>335812650</v>
      </c>
      <c r="C91" s="97">
        <v>44260.446527777778</v>
      </c>
      <c r="D91" s="96" t="s">
        <v>2487</v>
      </c>
      <c r="E91" s="106">
        <v>712</v>
      </c>
      <c r="F91" s="96" t="str">
        <f>VLOOKUP(E91,VIP!$A$2:$O11621,2,0)</f>
        <v>DRBR128</v>
      </c>
      <c r="G91" s="96" t="str">
        <f>VLOOKUP(E91,'LISTADO ATM'!$A$2:$B$899,2,0)</f>
        <v xml:space="preserve">ATM Oficina Imbert </v>
      </c>
      <c r="H91" s="96" t="str">
        <f>VLOOKUP(E91,VIP!$A$2:$O16542,7,FALSE)</f>
        <v>Si</v>
      </c>
      <c r="I91" s="96" t="str">
        <f>VLOOKUP(E91,VIP!$A$2:$O8507,8,FALSE)</f>
        <v>Si</v>
      </c>
      <c r="J91" s="96" t="str">
        <f>VLOOKUP(E91,VIP!$A$2:$O8457,8,FALSE)</f>
        <v>Si</v>
      </c>
      <c r="K91" s="96" t="str">
        <f>VLOOKUP(E91,VIP!$A$2:$O12031,6,0)</f>
        <v>SI</v>
      </c>
      <c r="L91" s="98" t="s">
        <v>2481</v>
      </c>
      <c r="M91" s="101" t="s">
        <v>2523</v>
      </c>
      <c r="N91" s="101" t="s">
        <v>2505</v>
      </c>
      <c r="O91" s="96" t="s">
        <v>2538</v>
      </c>
      <c r="P91" s="101" t="s">
        <v>2539</v>
      </c>
      <c r="Q91" s="167">
        <v>44319.4375</v>
      </c>
    </row>
    <row r="92" spans="1:17" ht="18" hidden="1" x14ac:dyDescent="0.25">
      <c r="A92" s="96" t="str">
        <f>VLOOKUP(E92,'LISTADO ATM'!$A$2:$C$900,3,0)</f>
        <v>DISTRITO NACIONAL</v>
      </c>
      <c r="B92" s="113">
        <v>335812718</v>
      </c>
      <c r="C92" s="97">
        <v>44260.447222222225</v>
      </c>
      <c r="D92" s="96" t="s">
        <v>2487</v>
      </c>
      <c r="E92" s="106">
        <v>318</v>
      </c>
      <c r="F92" s="96" t="str">
        <f>VLOOKUP(E92,VIP!$A$2:$O11622,2,0)</f>
        <v>DRBR318</v>
      </c>
      <c r="G92" s="96" t="str">
        <f>VLOOKUP(E92,'LISTADO ATM'!$A$2:$B$899,2,0)</f>
        <v>ATM Autoservicio Lope de Vega</v>
      </c>
      <c r="H92" s="96" t="str">
        <f>VLOOKUP(E92,VIP!$A$2:$O16543,7,FALSE)</f>
        <v>Si</v>
      </c>
      <c r="I92" s="96" t="str">
        <f>VLOOKUP(E92,VIP!$A$2:$O8508,8,FALSE)</f>
        <v>Si</v>
      </c>
      <c r="J92" s="96" t="str">
        <f>VLOOKUP(E92,VIP!$A$2:$O8458,8,FALSE)</f>
        <v>Si</v>
      </c>
      <c r="K92" s="96" t="str">
        <f>VLOOKUP(E92,VIP!$A$2:$O12032,6,0)</f>
        <v>NO</v>
      </c>
      <c r="L92" s="98" t="s">
        <v>2481</v>
      </c>
      <c r="M92" s="101" t="s">
        <v>2523</v>
      </c>
      <c r="N92" s="101" t="s">
        <v>2505</v>
      </c>
      <c r="O92" s="96" t="s">
        <v>2537</v>
      </c>
      <c r="P92" s="101" t="s">
        <v>2539</v>
      </c>
      <c r="Q92" s="167">
        <v>44319.4375</v>
      </c>
    </row>
    <row r="93" spans="1:17" ht="18" hidden="1" x14ac:dyDescent="0.25">
      <c r="A93" s="96" t="str">
        <f>VLOOKUP(E93,'LISTADO ATM'!$A$2:$C$900,3,0)</f>
        <v>SUR</v>
      </c>
      <c r="B93" s="113" t="s">
        <v>2541</v>
      </c>
      <c r="C93" s="97">
        <v>44260.494872685187</v>
      </c>
      <c r="D93" s="96" t="s">
        <v>2472</v>
      </c>
      <c r="E93" s="106">
        <v>48</v>
      </c>
      <c r="F93" s="96" t="str">
        <f>VLOOKUP(E93,VIP!$A$2:$O11623,2,0)</f>
        <v>DRBR048</v>
      </c>
      <c r="G93" s="96" t="str">
        <f>VLOOKUP(E93,'LISTADO ATM'!$A$2:$B$899,2,0)</f>
        <v xml:space="preserve">ATM Autoservicio Neiba I </v>
      </c>
      <c r="H93" s="96" t="str">
        <f>VLOOKUP(E93,VIP!$A$2:$O16544,7,FALSE)</f>
        <v>Si</v>
      </c>
      <c r="I93" s="96" t="str">
        <f>VLOOKUP(E93,VIP!$A$2:$O8509,8,FALSE)</f>
        <v>Si</v>
      </c>
      <c r="J93" s="96" t="str">
        <f>VLOOKUP(E93,VIP!$A$2:$O8459,8,FALSE)</f>
        <v>Si</v>
      </c>
      <c r="K93" s="96" t="str">
        <f>VLOOKUP(E93,VIP!$A$2:$O12033,6,0)</f>
        <v>SI</v>
      </c>
      <c r="L93" s="98" t="s">
        <v>2430</v>
      </c>
      <c r="M93" s="101" t="s">
        <v>2523</v>
      </c>
      <c r="N93" s="99" t="s">
        <v>2476</v>
      </c>
      <c r="O93" s="96" t="s">
        <v>2477</v>
      </c>
      <c r="P93" s="100"/>
      <c r="Q93" s="167">
        <v>44319.611111111109</v>
      </c>
    </row>
    <row r="94" spans="1:17" ht="18" x14ac:dyDescent="0.25">
      <c r="A94" s="96" t="str">
        <f>VLOOKUP(E94,'LISTADO ATM'!$A$2:$C$900,3,0)</f>
        <v>DISTRITO NACIONAL</v>
      </c>
      <c r="B94" s="113" t="s">
        <v>2542</v>
      </c>
      <c r="C94" s="97">
        <v>44260.496018518519</v>
      </c>
      <c r="D94" s="96" t="s">
        <v>2472</v>
      </c>
      <c r="E94" s="106">
        <v>570</v>
      </c>
      <c r="F94" s="96" t="str">
        <f>VLOOKUP(E94,VIP!$A$2:$O11624,2,0)</f>
        <v>DRBR478</v>
      </c>
      <c r="G94" s="96" t="str">
        <f>VLOOKUP(E94,'LISTADO ATM'!$A$2:$B$899,2,0)</f>
        <v xml:space="preserve">ATM S/M Liverpool Villa Mella </v>
      </c>
      <c r="H94" s="96" t="str">
        <f>VLOOKUP(E94,VIP!$A$2:$O16545,7,FALSE)</f>
        <v>Si</v>
      </c>
      <c r="I94" s="96" t="str">
        <f>VLOOKUP(E94,VIP!$A$2:$O8510,8,FALSE)</f>
        <v>Si</v>
      </c>
      <c r="J94" s="96" t="str">
        <f>VLOOKUP(E94,VIP!$A$2:$O8460,8,FALSE)</f>
        <v>Si</v>
      </c>
      <c r="K94" s="96" t="str">
        <f>VLOOKUP(E94,VIP!$A$2:$O12034,6,0)</f>
        <v>NO</v>
      </c>
      <c r="L94" s="98" t="s">
        <v>2430</v>
      </c>
      <c r="M94" s="99" t="s">
        <v>2469</v>
      </c>
      <c r="N94" s="99" t="s">
        <v>2476</v>
      </c>
      <c r="O94" s="96" t="s">
        <v>2477</v>
      </c>
      <c r="P94" s="100"/>
      <c r="Q94" s="100" t="s">
        <v>2430</v>
      </c>
    </row>
    <row r="95" spans="1:17" ht="18" hidden="1" x14ac:dyDescent="0.25">
      <c r="A95" s="96" t="str">
        <f>VLOOKUP(E95,'LISTADO ATM'!$A$2:$C$900,3,0)</f>
        <v>ESTE</v>
      </c>
      <c r="B95" s="113" t="s">
        <v>2543</v>
      </c>
      <c r="C95" s="97">
        <v>44260.496608796297</v>
      </c>
      <c r="D95" s="96" t="s">
        <v>2472</v>
      </c>
      <c r="E95" s="106">
        <v>824</v>
      </c>
      <c r="F95" s="96" t="str">
        <f>VLOOKUP(E95,VIP!$A$2:$O11625,2,0)</f>
        <v>DRBR824</v>
      </c>
      <c r="G95" s="96" t="str">
        <f>VLOOKUP(E95,'LISTADO ATM'!$A$2:$B$899,2,0)</f>
        <v xml:space="preserve">ATM Multiplaza (Higuey) </v>
      </c>
      <c r="H95" s="96" t="str">
        <f>VLOOKUP(E95,VIP!$A$2:$O16546,7,FALSE)</f>
        <v>Si</v>
      </c>
      <c r="I95" s="96" t="str">
        <f>VLOOKUP(E95,VIP!$A$2:$O8511,8,FALSE)</f>
        <v>Si</v>
      </c>
      <c r="J95" s="96" t="str">
        <f>VLOOKUP(E95,VIP!$A$2:$O8461,8,FALSE)</f>
        <v>Si</v>
      </c>
      <c r="K95" s="96" t="str">
        <f>VLOOKUP(E95,VIP!$A$2:$O12035,6,0)</f>
        <v>NO</v>
      </c>
      <c r="L95" s="98" t="s">
        <v>2430</v>
      </c>
      <c r="M95" s="101" t="s">
        <v>2523</v>
      </c>
      <c r="N95" s="99" t="s">
        <v>2476</v>
      </c>
      <c r="O95" s="96" t="s">
        <v>2477</v>
      </c>
      <c r="P95" s="100"/>
      <c r="Q95" s="167">
        <v>44319.611111111109</v>
      </c>
    </row>
    <row r="96" spans="1:17" ht="18" hidden="1" x14ac:dyDescent="0.25">
      <c r="A96" s="96" t="str">
        <f>VLOOKUP(E96,'LISTADO ATM'!$A$2:$C$900,3,0)</f>
        <v>DISTRITO NACIONAL</v>
      </c>
      <c r="B96" s="113" t="s">
        <v>2544</v>
      </c>
      <c r="C96" s="97">
        <v>44260.497152777774</v>
      </c>
      <c r="D96" s="96" t="s">
        <v>2472</v>
      </c>
      <c r="E96" s="106">
        <v>32</v>
      </c>
      <c r="F96" s="96" t="str">
        <f>VLOOKUP(E96,VIP!$A$2:$O11626,2,0)</f>
        <v>DRBR032</v>
      </c>
      <c r="G96" s="96" t="str">
        <f>VLOOKUP(E96,'LISTADO ATM'!$A$2:$B$899,2,0)</f>
        <v xml:space="preserve">ATM Oficina San Martín II </v>
      </c>
      <c r="H96" s="96" t="str">
        <f>VLOOKUP(E96,VIP!$A$2:$O16547,7,FALSE)</f>
        <v>Si</v>
      </c>
      <c r="I96" s="96" t="str">
        <f>VLOOKUP(E96,VIP!$A$2:$O8512,8,FALSE)</f>
        <v>Si</v>
      </c>
      <c r="J96" s="96" t="str">
        <f>VLOOKUP(E96,VIP!$A$2:$O8462,8,FALSE)</f>
        <v>Si</v>
      </c>
      <c r="K96" s="96" t="str">
        <f>VLOOKUP(E96,VIP!$A$2:$O12036,6,0)</f>
        <v>NO</v>
      </c>
      <c r="L96" s="98" t="s">
        <v>2430</v>
      </c>
      <c r="M96" s="101" t="s">
        <v>2523</v>
      </c>
      <c r="N96" s="99" t="s">
        <v>2476</v>
      </c>
      <c r="O96" s="96" t="s">
        <v>2477</v>
      </c>
      <c r="P96" s="100"/>
      <c r="Q96" s="167">
        <v>44319.611111111109</v>
      </c>
    </row>
    <row r="97" spans="1:17" ht="18" hidden="1" x14ac:dyDescent="0.25">
      <c r="A97" s="96" t="str">
        <f>VLOOKUP(E97,'LISTADO ATM'!$A$2:$C$900,3,0)</f>
        <v>NORTE</v>
      </c>
      <c r="B97" s="113" t="s">
        <v>2545</v>
      </c>
      <c r="C97" s="97">
        <v>44260.49790509259</v>
      </c>
      <c r="D97" s="96" t="s">
        <v>2540</v>
      </c>
      <c r="E97" s="106">
        <v>396</v>
      </c>
      <c r="F97" s="96" t="str">
        <f>VLOOKUP(E97,VIP!$A$2:$O11627,2,0)</f>
        <v>DRBR396</v>
      </c>
      <c r="G97" s="96" t="str">
        <f>VLOOKUP(E97,'LISTADO ATM'!$A$2:$B$899,2,0)</f>
        <v xml:space="preserve">ATM Oficina Plaza Ulloa (La Fuente) </v>
      </c>
      <c r="H97" s="96" t="str">
        <f>VLOOKUP(E97,VIP!$A$2:$O16548,7,FALSE)</f>
        <v>Si</v>
      </c>
      <c r="I97" s="96" t="str">
        <f>VLOOKUP(E97,VIP!$A$2:$O8513,8,FALSE)</f>
        <v>Si</v>
      </c>
      <c r="J97" s="96" t="str">
        <f>VLOOKUP(E97,VIP!$A$2:$O8463,8,FALSE)</f>
        <v>Si</v>
      </c>
      <c r="K97" s="96" t="str">
        <f>VLOOKUP(E97,VIP!$A$2:$O12037,6,0)</f>
        <v>NO</v>
      </c>
      <c r="L97" s="98" t="s">
        <v>2430</v>
      </c>
      <c r="M97" s="101" t="s">
        <v>2523</v>
      </c>
      <c r="N97" s="99" t="s">
        <v>2476</v>
      </c>
      <c r="O97" s="96" t="s">
        <v>2547</v>
      </c>
      <c r="P97" s="100"/>
      <c r="Q97" s="167">
        <v>44319.611111111109</v>
      </c>
    </row>
    <row r="98" spans="1:17" ht="18" x14ac:dyDescent="0.25">
      <c r="A98" s="96" t="str">
        <f>VLOOKUP(E98,'LISTADO ATM'!$A$2:$C$900,3,0)</f>
        <v>NORTE</v>
      </c>
      <c r="B98" s="113" t="s">
        <v>2546</v>
      </c>
      <c r="C98" s="97">
        <v>44260.498703703706</v>
      </c>
      <c r="D98" s="96" t="s">
        <v>2487</v>
      </c>
      <c r="E98" s="106">
        <v>985</v>
      </c>
      <c r="F98" s="96" t="str">
        <f>VLOOKUP(E98,VIP!$A$2:$O11628,2,0)</f>
        <v>DRBR985</v>
      </c>
      <c r="G98" s="96" t="str">
        <f>VLOOKUP(E98,'LISTADO ATM'!$A$2:$B$899,2,0)</f>
        <v xml:space="preserve">ATM Oficina Dajabón II </v>
      </c>
      <c r="H98" s="96" t="str">
        <f>VLOOKUP(E98,VIP!$A$2:$O16549,7,FALSE)</f>
        <v>Si</v>
      </c>
      <c r="I98" s="96" t="str">
        <f>VLOOKUP(E98,VIP!$A$2:$O8514,8,FALSE)</f>
        <v>Si</v>
      </c>
      <c r="J98" s="96" t="str">
        <f>VLOOKUP(E98,VIP!$A$2:$O8464,8,FALSE)</f>
        <v>Si</v>
      </c>
      <c r="K98" s="96" t="str">
        <f>VLOOKUP(E98,VIP!$A$2:$O12038,6,0)</f>
        <v>NO</v>
      </c>
      <c r="L98" s="98" t="s">
        <v>2430</v>
      </c>
      <c r="M98" s="99" t="s">
        <v>2469</v>
      </c>
      <c r="N98" s="99" t="s">
        <v>2476</v>
      </c>
      <c r="O98" s="96" t="s">
        <v>2490</v>
      </c>
      <c r="P98" s="100"/>
      <c r="Q98" s="100" t="s">
        <v>2430</v>
      </c>
    </row>
    <row r="99" spans="1:17" ht="18" x14ac:dyDescent="0.25">
      <c r="A99" s="96" t="str">
        <f>VLOOKUP(E99,'LISTADO ATM'!$A$2:$C$900,3,0)</f>
        <v>NORTE</v>
      </c>
      <c r="B99" s="113" t="s">
        <v>2548</v>
      </c>
      <c r="C99" s="97">
        <v>44260.515219907407</v>
      </c>
      <c r="D99" s="96" t="s">
        <v>2190</v>
      </c>
      <c r="E99" s="106">
        <v>292</v>
      </c>
      <c r="F99" s="96" t="str">
        <f>VLOOKUP(E99,VIP!$A$2:$O11629,2,0)</f>
        <v>DRBR292</v>
      </c>
      <c r="G99" s="96" t="str">
        <f>VLOOKUP(E99,'LISTADO ATM'!$A$2:$B$899,2,0)</f>
        <v xml:space="preserve">ATM UNP Castañuelas (Montecristi) </v>
      </c>
      <c r="H99" s="96" t="str">
        <f>VLOOKUP(E99,VIP!$A$2:$O16550,7,FALSE)</f>
        <v>Si</v>
      </c>
      <c r="I99" s="96" t="str">
        <f>VLOOKUP(E99,VIP!$A$2:$O8515,8,FALSE)</f>
        <v>Si</v>
      </c>
      <c r="J99" s="96" t="str">
        <f>VLOOKUP(E99,VIP!$A$2:$O8465,8,FALSE)</f>
        <v>Si</v>
      </c>
      <c r="K99" s="96" t="str">
        <f>VLOOKUP(E99,VIP!$A$2:$O12039,6,0)</f>
        <v>NO</v>
      </c>
      <c r="L99" s="98" t="s">
        <v>2434</v>
      </c>
      <c r="M99" s="99" t="s">
        <v>2469</v>
      </c>
      <c r="N99" s="99" t="s">
        <v>2476</v>
      </c>
      <c r="O99" s="96" t="s">
        <v>2560</v>
      </c>
      <c r="P99" s="100"/>
      <c r="Q99" s="100" t="s">
        <v>2434</v>
      </c>
    </row>
    <row r="100" spans="1:17" ht="18" x14ac:dyDescent="0.25">
      <c r="A100" s="96" t="str">
        <f>VLOOKUP(E100,'LISTADO ATM'!$A$2:$C$900,3,0)</f>
        <v>DISTRITO NACIONAL</v>
      </c>
      <c r="B100" s="113" t="s">
        <v>2549</v>
      </c>
      <c r="C100" s="97">
        <v>44260.58121527778</v>
      </c>
      <c r="D100" s="96" t="s">
        <v>2472</v>
      </c>
      <c r="E100" s="106">
        <v>183</v>
      </c>
      <c r="F100" s="96" t="str">
        <f>VLOOKUP(E100,VIP!$A$2:$O11630,2,0)</f>
        <v>DRBR183</v>
      </c>
      <c r="G100" s="96" t="str">
        <f>VLOOKUP(E100,'LISTADO ATM'!$A$2:$B$899,2,0)</f>
        <v>ATM Estación Nativa Km. 22 Aut. Duarte.</v>
      </c>
      <c r="H100" s="96" t="str">
        <f>VLOOKUP(E100,VIP!$A$2:$O16551,7,FALSE)</f>
        <v>N/A</v>
      </c>
      <c r="I100" s="96" t="str">
        <f>VLOOKUP(E100,VIP!$A$2:$O8516,8,FALSE)</f>
        <v>N/A</v>
      </c>
      <c r="J100" s="96" t="str">
        <f>VLOOKUP(E100,VIP!$A$2:$O8466,8,FALSE)</f>
        <v>N/A</v>
      </c>
      <c r="K100" s="96" t="str">
        <f>VLOOKUP(E100,VIP!$A$2:$O12040,6,0)</f>
        <v>N/A</v>
      </c>
      <c r="L100" s="98" t="s">
        <v>2430</v>
      </c>
      <c r="M100" s="99" t="s">
        <v>2469</v>
      </c>
      <c r="N100" s="99" t="s">
        <v>2476</v>
      </c>
      <c r="O100" s="96" t="s">
        <v>2477</v>
      </c>
      <c r="P100" s="100"/>
      <c r="Q100" s="100" t="s">
        <v>2430</v>
      </c>
    </row>
    <row r="101" spans="1:17" ht="18" x14ac:dyDescent="0.25">
      <c r="A101" s="96" t="str">
        <f>VLOOKUP(E101,'LISTADO ATM'!$A$2:$C$900,3,0)</f>
        <v>DISTRITO NACIONAL</v>
      </c>
      <c r="B101" s="113" t="s">
        <v>2550</v>
      </c>
      <c r="C101" s="97">
        <v>44260.583321759259</v>
      </c>
      <c r="D101" s="96" t="s">
        <v>2472</v>
      </c>
      <c r="E101" s="106">
        <v>738</v>
      </c>
      <c r="F101" s="96" t="str">
        <f>VLOOKUP(E101,VIP!$A$2:$O11631,2,0)</f>
        <v>DRBR24S</v>
      </c>
      <c r="G101" s="96" t="str">
        <f>VLOOKUP(E101,'LISTADO ATM'!$A$2:$B$899,2,0)</f>
        <v xml:space="preserve">ATM Zona Franca Los Alcarrizos </v>
      </c>
      <c r="H101" s="96" t="str">
        <f>VLOOKUP(E101,VIP!$A$2:$O16552,7,FALSE)</f>
        <v>Si</v>
      </c>
      <c r="I101" s="96" t="str">
        <f>VLOOKUP(E101,VIP!$A$2:$O8517,8,FALSE)</f>
        <v>Si</v>
      </c>
      <c r="J101" s="96" t="str">
        <f>VLOOKUP(E101,VIP!$A$2:$O8467,8,FALSE)</f>
        <v>Si</v>
      </c>
      <c r="K101" s="96" t="str">
        <f>VLOOKUP(E101,VIP!$A$2:$O12041,6,0)</f>
        <v>NO</v>
      </c>
      <c r="L101" s="98" t="s">
        <v>2430</v>
      </c>
      <c r="M101" s="99" t="s">
        <v>2469</v>
      </c>
      <c r="N101" s="99" t="s">
        <v>2476</v>
      </c>
      <c r="O101" s="96" t="s">
        <v>2477</v>
      </c>
      <c r="P101" s="100"/>
      <c r="Q101" s="100" t="s">
        <v>2430</v>
      </c>
    </row>
    <row r="102" spans="1:17" ht="18" x14ac:dyDescent="0.25">
      <c r="A102" s="96" t="str">
        <f>VLOOKUP(E102,'LISTADO ATM'!$A$2:$C$900,3,0)</f>
        <v>NORTE</v>
      </c>
      <c r="B102" s="113" t="s">
        <v>2551</v>
      </c>
      <c r="C102" s="97">
        <v>44260.587442129632</v>
      </c>
      <c r="D102" s="96" t="s">
        <v>2487</v>
      </c>
      <c r="E102" s="106">
        <v>151</v>
      </c>
      <c r="F102" s="96" t="str">
        <f>VLOOKUP(E102,VIP!$A$2:$O11632,2,0)</f>
        <v>DRBR151</v>
      </c>
      <c r="G102" s="96" t="str">
        <f>VLOOKUP(E102,'LISTADO ATM'!$A$2:$B$899,2,0)</f>
        <v xml:space="preserve">ATM Oficina Nagua </v>
      </c>
      <c r="H102" s="96" t="str">
        <f>VLOOKUP(E102,VIP!$A$2:$O16553,7,FALSE)</f>
        <v>Si</v>
      </c>
      <c r="I102" s="96" t="str">
        <f>VLOOKUP(E102,VIP!$A$2:$O8518,8,FALSE)</f>
        <v>Si</v>
      </c>
      <c r="J102" s="96" t="str">
        <f>VLOOKUP(E102,VIP!$A$2:$O8468,8,FALSE)</f>
        <v>Si</v>
      </c>
      <c r="K102" s="96" t="str">
        <f>VLOOKUP(E102,VIP!$A$2:$O12042,6,0)</f>
        <v>SI</v>
      </c>
      <c r="L102" s="98" t="s">
        <v>2430</v>
      </c>
      <c r="M102" s="99" t="s">
        <v>2469</v>
      </c>
      <c r="N102" s="99" t="s">
        <v>2476</v>
      </c>
      <c r="O102" s="96" t="s">
        <v>2490</v>
      </c>
      <c r="P102" s="100"/>
      <c r="Q102" s="100" t="s">
        <v>2430</v>
      </c>
    </row>
    <row r="103" spans="1:17" ht="18" x14ac:dyDescent="0.25">
      <c r="A103" s="96" t="str">
        <f>VLOOKUP(E103,'LISTADO ATM'!$A$2:$C$900,3,0)</f>
        <v>DISTRITO NACIONAL</v>
      </c>
      <c r="B103" s="113" t="s">
        <v>2552</v>
      </c>
      <c r="C103" s="97">
        <v>44260.590462962966</v>
      </c>
      <c r="D103" s="96" t="s">
        <v>2472</v>
      </c>
      <c r="E103" s="106">
        <v>800</v>
      </c>
      <c r="F103" s="96" t="str">
        <f>VLOOKUP(E103,VIP!$A$2:$O11633,2,0)</f>
        <v>DRBR800</v>
      </c>
      <c r="G103" s="96" t="str">
        <f>VLOOKUP(E103,'LISTADO ATM'!$A$2:$B$899,2,0)</f>
        <v xml:space="preserve">ATM Estación Next Dipsa Pedro Livio Cedeño </v>
      </c>
      <c r="H103" s="96" t="str">
        <f>VLOOKUP(E103,VIP!$A$2:$O16554,7,FALSE)</f>
        <v>Si</v>
      </c>
      <c r="I103" s="96" t="str">
        <f>VLOOKUP(E103,VIP!$A$2:$O8519,8,FALSE)</f>
        <v>Si</v>
      </c>
      <c r="J103" s="96" t="str">
        <f>VLOOKUP(E103,VIP!$A$2:$O8469,8,FALSE)</f>
        <v>Si</v>
      </c>
      <c r="K103" s="96" t="str">
        <f>VLOOKUP(E103,VIP!$A$2:$O12043,6,0)</f>
        <v>NO</v>
      </c>
      <c r="L103" s="98" t="s">
        <v>2462</v>
      </c>
      <c r="M103" s="99" t="s">
        <v>2469</v>
      </c>
      <c r="N103" s="99" t="s">
        <v>2476</v>
      </c>
      <c r="O103" s="96" t="s">
        <v>2477</v>
      </c>
      <c r="P103" s="100"/>
      <c r="Q103" s="100" t="s">
        <v>2462</v>
      </c>
    </row>
    <row r="104" spans="1:17" ht="18" x14ac:dyDescent="0.25">
      <c r="A104" s="96" t="str">
        <f>VLOOKUP(E104,'LISTADO ATM'!$A$2:$C$900,3,0)</f>
        <v>DISTRITO NACIONAL</v>
      </c>
      <c r="B104" s="113" t="s">
        <v>2553</v>
      </c>
      <c r="C104" s="97">
        <v>44260.592557870368</v>
      </c>
      <c r="D104" s="96" t="s">
        <v>2189</v>
      </c>
      <c r="E104" s="106">
        <v>281</v>
      </c>
      <c r="F104" s="96" t="str">
        <f>VLOOKUP(E104,VIP!$A$2:$O11634,2,0)</f>
        <v>DRBR737</v>
      </c>
      <c r="G104" s="96" t="str">
        <f>VLOOKUP(E104,'LISTADO ATM'!$A$2:$B$899,2,0)</f>
        <v xml:space="preserve">ATM S/M Pola Independencia </v>
      </c>
      <c r="H104" s="96" t="str">
        <f>VLOOKUP(E104,VIP!$A$2:$O16555,7,FALSE)</f>
        <v>Si</v>
      </c>
      <c r="I104" s="96" t="str">
        <f>VLOOKUP(E104,VIP!$A$2:$O8520,8,FALSE)</f>
        <v>Si</v>
      </c>
      <c r="J104" s="96" t="str">
        <f>VLOOKUP(E104,VIP!$A$2:$O8470,8,FALSE)</f>
        <v>Si</v>
      </c>
      <c r="K104" s="96" t="str">
        <f>VLOOKUP(E104,VIP!$A$2:$O12044,6,0)</f>
        <v>NO</v>
      </c>
      <c r="L104" s="98" t="s">
        <v>2228</v>
      </c>
      <c r="M104" s="99" t="s">
        <v>2469</v>
      </c>
      <c r="N104" s="99" t="s">
        <v>2476</v>
      </c>
      <c r="O104" s="96" t="s">
        <v>2478</v>
      </c>
      <c r="P104" s="100"/>
      <c r="Q104" s="100" t="s">
        <v>2228</v>
      </c>
    </row>
    <row r="105" spans="1:17" ht="18" x14ac:dyDescent="0.25">
      <c r="A105" s="96" t="str">
        <f>VLOOKUP(E105,'LISTADO ATM'!$A$2:$C$900,3,0)</f>
        <v>DISTRITO NACIONAL</v>
      </c>
      <c r="B105" s="113" t="s">
        <v>2554</v>
      </c>
      <c r="C105" s="97">
        <v>44260.63</v>
      </c>
      <c r="D105" s="96" t="s">
        <v>2189</v>
      </c>
      <c r="E105" s="106">
        <v>406</v>
      </c>
      <c r="F105" s="96" t="str">
        <f>VLOOKUP(E105,VIP!$A$2:$O11635,2,0)</f>
        <v>DRBR406</v>
      </c>
      <c r="G105" s="96" t="str">
        <f>VLOOKUP(E105,'LISTADO ATM'!$A$2:$B$899,2,0)</f>
        <v xml:space="preserve">ATM UNP Plaza Lama Máximo Gómez </v>
      </c>
      <c r="H105" s="96" t="str">
        <f>VLOOKUP(E105,VIP!$A$2:$O16556,7,FALSE)</f>
        <v>Si</v>
      </c>
      <c r="I105" s="96" t="str">
        <f>VLOOKUP(E105,VIP!$A$2:$O8521,8,FALSE)</f>
        <v>Si</v>
      </c>
      <c r="J105" s="96" t="str">
        <f>VLOOKUP(E105,VIP!$A$2:$O8471,8,FALSE)</f>
        <v>Si</v>
      </c>
      <c r="K105" s="96" t="str">
        <f>VLOOKUP(E105,VIP!$A$2:$O12045,6,0)</f>
        <v>SI</v>
      </c>
      <c r="L105" s="98" t="s">
        <v>2228</v>
      </c>
      <c r="M105" s="99" t="s">
        <v>2469</v>
      </c>
      <c r="N105" s="99" t="s">
        <v>2476</v>
      </c>
      <c r="O105" s="96" t="s">
        <v>2478</v>
      </c>
      <c r="P105" s="100"/>
      <c r="Q105" s="100" t="s">
        <v>2228</v>
      </c>
    </row>
    <row r="106" spans="1:17" ht="18" x14ac:dyDescent="0.25">
      <c r="A106" s="96" t="str">
        <f>VLOOKUP(E106,'LISTADO ATM'!$A$2:$C$900,3,0)</f>
        <v>NORTE</v>
      </c>
      <c r="B106" s="113" t="s">
        <v>2555</v>
      </c>
      <c r="C106" s="97">
        <v>44260.633680555555</v>
      </c>
      <c r="D106" s="96" t="s">
        <v>2190</v>
      </c>
      <c r="E106" s="106">
        <v>299</v>
      </c>
      <c r="F106" s="96" t="str">
        <f>VLOOKUP(E106,VIP!$A$2:$O11636,2,0)</f>
        <v>DRBR299</v>
      </c>
      <c r="G106" s="96" t="str">
        <f>VLOOKUP(E106,'LISTADO ATM'!$A$2:$B$899,2,0)</f>
        <v xml:space="preserve">ATM S/M Aprezio Cotui </v>
      </c>
      <c r="H106" s="96" t="str">
        <f>VLOOKUP(E106,VIP!$A$2:$O16557,7,FALSE)</f>
        <v>Si</v>
      </c>
      <c r="I106" s="96" t="str">
        <f>VLOOKUP(E106,VIP!$A$2:$O8522,8,FALSE)</f>
        <v>Si</v>
      </c>
      <c r="J106" s="96" t="str">
        <f>VLOOKUP(E106,VIP!$A$2:$O8472,8,FALSE)</f>
        <v>Si</v>
      </c>
      <c r="K106" s="96" t="str">
        <f>VLOOKUP(E106,VIP!$A$2:$O12046,6,0)</f>
        <v>NO</v>
      </c>
      <c r="L106" s="98" t="s">
        <v>2228</v>
      </c>
      <c r="M106" s="99" t="s">
        <v>2469</v>
      </c>
      <c r="N106" s="99" t="s">
        <v>2476</v>
      </c>
      <c r="O106" s="96" t="s">
        <v>2504</v>
      </c>
      <c r="P106" s="100"/>
      <c r="Q106" s="100" t="s">
        <v>2228</v>
      </c>
    </row>
    <row r="107" spans="1:17" ht="18" x14ac:dyDescent="0.25">
      <c r="A107" s="96" t="str">
        <f>VLOOKUP(E107,'LISTADO ATM'!$A$2:$C$900,3,0)</f>
        <v>ESTE</v>
      </c>
      <c r="B107" s="113" t="s">
        <v>2556</v>
      </c>
      <c r="C107" s="97">
        <v>44260.634143518517</v>
      </c>
      <c r="D107" s="96" t="s">
        <v>2189</v>
      </c>
      <c r="E107" s="106">
        <v>795</v>
      </c>
      <c r="F107" s="96" t="str">
        <f>VLOOKUP(E107,VIP!$A$2:$O11637,2,0)</f>
        <v>DRBR795</v>
      </c>
      <c r="G107" s="96" t="str">
        <f>VLOOKUP(E107,'LISTADO ATM'!$A$2:$B$899,2,0)</f>
        <v xml:space="preserve">ATM UNP Guaymate (La Romana) </v>
      </c>
      <c r="H107" s="96" t="str">
        <f>VLOOKUP(E107,VIP!$A$2:$O16558,7,FALSE)</f>
        <v>Si</v>
      </c>
      <c r="I107" s="96" t="str">
        <f>VLOOKUP(E107,VIP!$A$2:$O8523,8,FALSE)</f>
        <v>Si</v>
      </c>
      <c r="J107" s="96" t="str">
        <f>VLOOKUP(E107,VIP!$A$2:$O8473,8,FALSE)</f>
        <v>Si</v>
      </c>
      <c r="K107" s="96" t="str">
        <f>VLOOKUP(E107,VIP!$A$2:$O12047,6,0)</f>
        <v>NO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00"/>
      <c r="Q107" s="100" t="s">
        <v>2228</v>
      </c>
    </row>
    <row r="108" spans="1:17" ht="18" x14ac:dyDescent="0.25">
      <c r="A108" s="96" t="str">
        <f>VLOOKUP(E108,'LISTADO ATM'!$A$2:$C$900,3,0)</f>
        <v>DISTRITO NACIONAL</v>
      </c>
      <c r="B108" s="113" t="s">
        <v>2557</v>
      </c>
      <c r="C108" s="97">
        <v>44260.634745370371</v>
      </c>
      <c r="D108" s="96" t="s">
        <v>2189</v>
      </c>
      <c r="E108" s="106">
        <v>858</v>
      </c>
      <c r="F108" s="96" t="str">
        <f>VLOOKUP(E108,VIP!$A$2:$O11638,2,0)</f>
        <v>DRBR858</v>
      </c>
      <c r="G108" s="96" t="str">
        <f>VLOOKUP(E108,'LISTADO ATM'!$A$2:$B$899,2,0)</f>
        <v xml:space="preserve">ATM Cooperativa Maestros (COOPNAMA) </v>
      </c>
      <c r="H108" s="96" t="str">
        <f>VLOOKUP(E108,VIP!$A$2:$O16559,7,FALSE)</f>
        <v>Si</v>
      </c>
      <c r="I108" s="96" t="str">
        <f>VLOOKUP(E108,VIP!$A$2:$O8524,8,FALSE)</f>
        <v>No</v>
      </c>
      <c r="J108" s="96" t="str">
        <f>VLOOKUP(E108,VIP!$A$2:$O8474,8,FALSE)</f>
        <v>No</v>
      </c>
      <c r="K108" s="96" t="str">
        <f>VLOOKUP(E108,VIP!$A$2:$O12048,6,0)</f>
        <v>NO</v>
      </c>
      <c r="L108" s="98" t="s">
        <v>2496</v>
      </c>
      <c r="M108" s="99" t="s">
        <v>2469</v>
      </c>
      <c r="N108" s="99" t="s">
        <v>2476</v>
      </c>
      <c r="O108" s="96" t="s">
        <v>2478</v>
      </c>
      <c r="P108" s="100"/>
      <c r="Q108" s="100" t="s">
        <v>2496</v>
      </c>
    </row>
    <row r="109" spans="1:17" ht="18" x14ac:dyDescent="0.25">
      <c r="A109" s="96" t="str">
        <f>VLOOKUP(E109,'LISTADO ATM'!$A$2:$C$900,3,0)</f>
        <v>SUR</v>
      </c>
      <c r="B109" s="113" t="s">
        <v>2558</v>
      </c>
      <c r="C109" s="97">
        <v>44260.635451388887</v>
      </c>
      <c r="D109" s="96" t="s">
        <v>2189</v>
      </c>
      <c r="E109" s="106">
        <v>131</v>
      </c>
      <c r="F109" s="96" t="str">
        <f>VLOOKUP(E109,VIP!$A$2:$O11639,2,0)</f>
        <v>DRBR131</v>
      </c>
      <c r="G109" s="96" t="str">
        <f>VLOOKUP(E109,'LISTADO ATM'!$A$2:$B$899,2,0)</f>
        <v xml:space="preserve">ATM Oficina Baní I </v>
      </c>
      <c r="H109" s="96" t="str">
        <f>VLOOKUP(E109,VIP!$A$2:$O16560,7,FALSE)</f>
        <v>Si</v>
      </c>
      <c r="I109" s="96" t="str">
        <f>VLOOKUP(E109,VIP!$A$2:$O8525,8,FALSE)</f>
        <v>Si</v>
      </c>
      <c r="J109" s="96" t="str">
        <f>VLOOKUP(E109,VIP!$A$2:$O8475,8,FALSE)</f>
        <v>Si</v>
      </c>
      <c r="K109" s="96" t="str">
        <f>VLOOKUP(E109,VIP!$A$2:$O12049,6,0)</f>
        <v>NO</v>
      </c>
      <c r="L109" s="98" t="s">
        <v>2254</v>
      </c>
      <c r="M109" s="99" t="s">
        <v>2469</v>
      </c>
      <c r="N109" s="99" t="s">
        <v>2476</v>
      </c>
      <c r="O109" s="96" t="s">
        <v>2478</v>
      </c>
      <c r="P109" s="100"/>
      <c r="Q109" s="100" t="s">
        <v>2254</v>
      </c>
    </row>
    <row r="110" spans="1:17" ht="18" x14ac:dyDescent="0.25">
      <c r="A110" s="96" t="str">
        <f>VLOOKUP(E110,'LISTADO ATM'!$A$2:$C$900,3,0)</f>
        <v>SUR</v>
      </c>
      <c r="B110" s="113" t="s">
        <v>2559</v>
      </c>
      <c r="C110" s="97">
        <v>44260.637083333335</v>
      </c>
      <c r="D110" s="96" t="s">
        <v>2189</v>
      </c>
      <c r="E110" s="106">
        <v>47</v>
      </c>
      <c r="F110" s="96" t="str">
        <f>VLOOKUP(E110,VIP!$A$2:$O11640,2,0)</f>
        <v>DRBR047</v>
      </c>
      <c r="G110" s="96" t="str">
        <f>VLOOKUP(E110,'LISTADO ATM'!$A$2:$B$899,2,0)</f>
        <v xml:space="preserve">ATM Oficina Jimaní </v>
      </c>
      <c r="H110" s="96" t="str">
        <f>VLOOKUP(E110,VIP!$A$2:$O16561,7,FALSE)</f>
        <v>Si</v>
      </c>
      <c r="I110" s="96" t="str">
        <f>VLOOKUP(E110,VIP!$A$2:$O8526,8,FALSE)</f>
        <v>Si</v>
      </c>
      <c r="J110" s="96" t="str">
        <f>VLOOKUP(E110,VIP!$A$2:$O8476,8,FALSE)</f>
        <v>Si</v>
      </c>
      <c r="K110" s="96" t="str">
        <f>VLOOKUP(E110,VIP!$A$2:$O12050,6,0)</f>
        <v>NO</v>
      </c>
      <c r="L110" s="98" t="s">
        <v>2254</v>
      </c>
      <c r="M110" s="99" t="s">
        <v>2469</v>
      </c>
      <c r="N110" s="99" t="s">
        <v>2476</v>
      </c>
      <c r="O110" s="96" t="s">
        <v>2478</v>
      </c>
      <c r="P110" s="100"/>
      <c r="Q110" s="100" t="s">
        <v>2254</v>
      </c>
    </row>
    <row r="111" spans="1:17" ht="18" hidden="1" x14ac:dyDescent="0.25">
      <c r="A111" s="96" t="str">
        <f>VLOOKUP(E111,'LISTADO ATM'!$A$2:$C$900,3,0)</f>
        <v>DISTRITO NACIONAL</v>
      </c>
      <c r="B111" s="113">
        <v>335812970</v>
      </c>
      <c r="C111" s="97">
        <v>44260.595833333333</v>
      </c>
      <c r="D111" s="96" t="s">
        <v>2487</v>
      </c>
      <c r="E111" s="106">
        <v>13</v>
      </c>
      <c r="F111" s="96" t="str">
        <f>VLOOKUP(E111,VIP!$A$2:$O11641,2,0)</f>
        <v>DRBR013</v>
      </c>
      <c r="G111" s="96" t="str">
        <f>VLOOKUP(E111,'LISTADO ATM'!$A$2:$B$899,2,0)</f>
        <v xml:space="preserve">ATM CDEEE </v>
      </c>
      <c r="H111" s="96" t="str">
        <f>VLOOKUP(E111,VIP!$A$2:$O16562,7,FALSE)</f>
        <v>Si</v>
      </c>
      <c r="I111" s="96" t="str">
        <f>VLOOKUP(E111,VIP!$A$2:$O8527,8,FALSE)</f>
        <v>Si</v>
      </c>
      <c r="J111" s="96" t="str">
        <f>VLOOKUP(E111,VIP!$A$2:$O8477,8,FALSE)</f>
        <v>Si</v>
      </c>
      <c r="K111" s="96" t="str">
        <f>VLOOKUP(E111,VIP!$A$2:$O12051,6,0)</f>
        <v>NO</v>
      </c>
      <c r="L111" s="98" t="s">
        <v>2481</v>
      </c>
      <c r="M111" s="101" t="s">
        <v>2523</v>
      </c>
      <c r="N111" s="101" t="s">
        <v>2505</v>
      </c>
      <c r="O111" s="96" t="s">
        <v>2537</v>
      </c>
      <c r="P111" s="101" t="s">
        <v>2539</v>
      </c>
      <c r="Q111" s="167">
        <v>44319.611111111109</v>
      </c>
    </row>
  </sheetData>
  <autoFilter ref="A4:Q111">
    <filterColumn colId="12">
      <filters>
        <filter val="Fuera De Servicio"/>
      </filters>
    </filterColumn>
    <sortState ref="A5:Q8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2:B1048576 B61:B67 B1:B4">
    <cfRule type="duplicateValues" dxfId="313" priority="381984"/>
  </conditionalFormatting>
  <conditionalFormatting sqref="B112:B1048576 B61:B67">
    <cfRule type="duplicateValues" dxfId="312" priority="381987"/>
  </conditionalFormatting>
  <conditionalFormatting sqref="B112:B1048576 B61:B67 B1:B4">
    <cfRule type="duplicateValues" dxfId="311" priority="381989"/>
    <cfRule type="duplicateValues" dxfId="310" priority="381990"/>
    <cfRule type="duplicateValues" dxfId="309" priority="381991"/>
  </conditionalFormatting>
  <conditionalFormatting sqref="B112:B1048576 B61:B67 B1:B4">
    <cfRule type="duplicateValues" dxfId="308" priority="381998"/>
    <cfRule type="duplicateValues" dxfId="307" priority="381999"/>
  </conditionalFormatting>
  <conditionalFormatting sqref="B112:B1048576 B61:B67">
    <cfRule type="duplicateValues" dxfId="306" priority="382004"/>
    <cfRule type="duplicateValues" dxfId="305" priority="382005"/>
    <cfRule type="duplicateValues" dxfId="304" priority="382006"/>
  </conditionalFormatting>
  <conditionalFormatting sqref="B112:B1048576 B61:B67">
    <cfRule type="duplicateValues" dxfId="303" priority="382010"/>
    <cfRule type="duplicateValues" dxfId="302" priority="382011"/>
  </conditionalFormatting>
  <conditionalFormatting sqref="B112:B1048576">
    <cfRule type="duplicateValues" dxfId="301" priority="265"/>
  </conditionalFormatting>
  <conditionalFormatting sqref="B18:B27">
    <cfRule type="duplicateValues" dxfId="300" priority="138"/>
  </conditionalFormatting>
  <conditionalFormatting sqref="B18:B27">
    <cfRule type="duplicateValues" dxfId="299" priority="135"/>
    <cfRule type="duplicateValues" dxfId="298" priority="136"/>
    <cfRule type="duplicateValues" dxfId="297" priority="137"/>
  </conditionalFormatting>
  <conditionalFormatting sqref="B18:B27">
    <cfRule type="duplicateValues" dxfId="296" priority="133"/>
    <cfRule type="duplicateValues" dxfId="295" priority="134"/>
  </conditionalFormatting>
  <conditionalFormatting sqref="E112:E1048576 E1:E67">
    <cfRule type="duplicateValues" dxfId="294" priority="132"/>
  </conditionalFormatting>
  <conditionalFormatting sqref="B112:B1048576 B61:B67 B1:B27">
    <cfRule type="duplicateValues" dxfId="293" priority="129"/>
    <cfRule type="duplicateValues" dxfId="292" priority="130"/>
    <cfRule type="duplicateValues" dxfId="291" priority="131"/>
  </conditionalFormatting>
  <conditionalFormatting sqref="B28:B32">
    <cfRule type="duplicateValues" dxfId="290" priority="128"/>
  </conditionalFormatting>
  <conditionalFormatting sqref="B28:B32">
    <cfRule type="duplicateValues" dxfId="289" priority="125"/>
    <cfRule type="duplicateValues" dxfId="288" priority="126"/>
    <cfRule type="duplicateValues" dxfId="287" priority="127"/>
  </conditionalFormatting>
  <conditionalFormatting sqref="B28:B32">
    <cfRule type="duplicateValues" dxfId="286" priority="123"/>
    <cfRule type="duplicateValues" dxfId="285" priority="124"/>
  </conditionalFormatting>
  <conditionalFormatting sqref="E28:E32">
    <cfRule type="duplicateValues" dxfId="284" priority="122"/>
  </conditionalFormatting>
  <conditionalFormatting sqref="B28:B32">
    <cfRule type="duplicateValues" dxfId="283" priority="119"/>
    <cfRule type="duplicateValues" dxfId="282" priority="120"/>
    <cfRule type="duplicateValues" dxfId="281" priority="121"/>
  </conditionalFormatting>
  <conditionalFormatting sqref="C61:C67 C1:C32 C112:C1048576">
    <cfRule type="duplicateValues" dxfId="280" priority="117"/>
  </conditionalFormatting>
  <conditionalFormatting sqref="B33:B46">
    <cfRule type="duplicateValues" dxfId="279" priority="116"/>
  </conditionalFormatting>
  <conditionalFormatting sqref="B33:B46">
    <cfRule type="duplicateValues" dxfId="278" priority="113"/>
    <cfRule type="duplicateValues" dxfId="277" priority="114"/>
    <cfRule type="duplicateValues" dxfId="276" priority="115"/>
  </conditionalFormatting>
  <conditionalFormatting sqref="B33:B46">
    <cfRule type="duplicateValues" dxfId="275" priority="111"/>
    <cfRule type="duplicateValues" dxfId="274" priority="112"/>
  </conditionalFormatting>
  <conditionalFormatting sqref="B33:B46">
    <cfRule type="duplicateValues" dxfId="273" priority="108"/>
    <cfRule type="duplicateValues" dxfId="272" priority="109"/>
    <cfRule type="duplicateValues" dxfId="271" priority="110"/>
  </conditionalFormatting>
  <conditionalFormatting sqref="C33:C46">
    <cfRule type="duplicateValues" dxfId="270" priority="107"/>
  </conditionalFormatting>
  <conditionalFormatting sqref="B112:B1048576 B61:B67 B1:B46">
    <cfRule type="duplicateValues" dxfId="269" priority="106"/>
  </conditionalFormatting>
  <conditionalFormatting sqref="B47:B58">
    <cfRule type="duplicateValues" dxfId="268" priority="105"/>
  </conditionalFormatting>
  <conditionalFormatting sqref="B47:B58">
    <cfRule type="duplicateValues" dxfId="267" priority="102"/>
    <cfRule type="duplicateValues" dxfId="266" priority="103"/>
    <cfRule type="duplicateValues" dxfId="265" priority="104"/>
  </conditionalFormatting>
  <conditionalFormatting sqref="B47:B58">
    <cfRule type="duplicateValues" dxfId="264" priority="100"/>
    <cfRule type="duplicateValues" dxfId="263" priority="101"/>
  </conditionalFormatting>
  <conditionalFormatting sqref="B47:B58">
    <cfRule type="duplicateValues" dxfId="262" priority="97"/>
    <cfRule type="duplicateValues" dxfId="261" priority="98"/>
    <cfRule type="duplicateValues" dxfId="260" priority="99"/>
  </conditionalFormatting>
  <conditionalFormatting sqref="C47:C58">
    <cfRule type="duplicateValues" dxfId="259" priority="96"/>
  </conditionalFormatting>
  <conditionalFormatting sqref="B47:B58">
    <cfRule type="duplicateValues" dxfId="258" priority="95"/>
  </conditionalFormatting>
  <conditionalFormatting sqref="B112:B1048576 B61:B67 B1:B58">
    <cfRule type="duplicateValues" dxfId="257" priority="94"/>
  </conditionalFormatting>
  <conditionalFormatting sqref="B59:B67">
    <cfRule type="duplicateValues" dxfId="256" priority="93"/>
  </conditionalFormatting>
  <conditionalFormatting sqref="B59:B67">
    <cfRule type="duplicateValues" dxfId="255" priority="90"/>
    <cfRule type="duplicateValues" dxfId="254" priority="91"/>
    <cfRule type="duplicateValues" dxfId="253" priority="92"/>
  </conditionalFormatting>
  <conditionalFormatting sqref="B59:B67">
    <cfRule type="duplicateValues" dxfId="252" priority="88"/>
    <cfRule type="duplicateValues" dxfId="251" priority="89"/>
  </conditionalFormatting>
  <conditionalFormatting sqref="B59:B67">
    <cfRule type="duplicateValues" dxfId="250" priority="85"/>
    <cfRule type="duplicateValues" dxfId="249" priority="86"/>
    <cfRule type="duplicateValues" dxfId="248" priority="87"/>
  </conditionalFormatting>
  <conditionalFormatting sqref="C59:C67">
    <cfRule type="duplicateValues" dxfId="247" priority="84"/>
  </conditionalFormatting>
  <conditionalFormatting sqref="B59:B67">
    <cfRule type="duplicateValues" dxfId="246" priority="83"/>
  </conditionalFormatting>
  <conditionalFormatting sqref="B59:B67">
    <cfRule type="duplicateValues" dxfId="245" priority="82"/>
  </conditionalFormatting>
  <conditionalFormatting sqref="B10:B17">
    <cfRule type="duplicateValues" dxfId="244" priority="386372"/>
  </conditionalFormatting>
  <conditionalFormatting sqref="B10:B17">
    <cfRule type="duplicateValues" dxfId="243" priority="386373"/>
    <cfRule type="duplicateValues" dxfId="242" priority="386374"/>
    <cfRule type="duplicateValues" dxfId="241" priority="386375"/>
  </conditionalFormatting>
  <conditionalFormatting sqref="B10:B17">
    <cfRule type="duplicateValues" dxfId="240" priority="386376"/>
    <cfRule type="duplicateValues" dxfId="239" priority="386377"/>
  </conditionalFormatting>
  <conditionalFormatting sqref="B5">
    <cfRule type="duplicateValues" dxfId="238" priority="386386"/>
  </conditionalFormatting>
  <conditionalFormatting sqref="B5">
    <cfRule type="duplicateValues" dxfId="237" priority="386387"/>
    <cfRule type="duplicateValues" dxfId="236" priority="386388"/>
    <cfRule type="duplicateValues" dxfId="235" priority="386389"/>
  </conditionalFormatting>
  <conditionalFormatting sqref="B5">
    <cfRule type="duplicateValues" dxfId="234" priority="386390"/>
    <cfRule type="duplicateValues" dxfId="233" priority="386391"/>
  </conditionalFormatting>
  <conditionalFormatting sqref="B68:B72">
    <cfRule type="duplicateValues" dxfId="232" priority="386607"/>
  </conditionalFormatting>
  <conditionalFormatting sqref="B68:B72">
    <cfRule type="duplicateValues" dxfId="231" priority="386608"/>
    <cfRule type="duplicateValues" dxfId="230" priority="386609"/>
    <cfRule type="duplicateValues" dxfId="229" priority="386610"/>
  </conditionalFormatting>
  <conditionalFormatting sqref="B68:B72">
    <cfRule type="duplicateValues" dxfId="228" priority="386611"/>
    <cfRule type="duplicateValues" dxfId="227" priority="386612"/>
  </conditionalFormatting>
  <conditionalFormatting sqref="E68:E72">
    <cfRule type="duplicateValues" dxfId="226" priority="386613"/>
  </conditionalFormatting>
  <conditionalFormatting sqref="C68:C72">
    <cfRule type="duplicateValues" dxfId="225" priority="386614"/>
  </conditionalFormatting>
  <conditionalFormatting sqref="B73:B76">
    <cfRule type="duplicateValues" dxfId="224" priority="48"/>
  </conditionalFormatting>
  <conditionalFormatting sqref="B73:B76">
    <cfRule type="duplicateValues" dxfId="223" priority="45"/>
    <cfRule type="duplicateValues" dxfId="222" priority="46"/>
    <cfRule type="duplicateValues" dxfId="221" priority="47"/>
  </conditionalFormatting>
  <conditionalFormatting sqref="B73:B76">
    <cfRule type="duplicateValues" dxfId="220" priority="43"/>
    <cfRule type="duplicateValues" dxfId="219" priority="44"/>
  </conditionalFormatting>
  <conditionalFormatting sqref="E73:E76">
    <cfRule type="duplicateValues" dxfId="218" priority="42"/>
  </conditionalFormatting>
  <conditionalFormatting sqref="C73:C76">
    <cfRule type="duplicateValues" dxfId="217" priority="41"/>
  </conditionalFormatting>
  <conditionalFormatting sqref="B6:B9">
    <cfRule type="duplicateValues" dxfId="216" priority="386633"/>
  </conditionalFormatting>
  <conditionalFormatting sqref="B6:B9">
    <cfRule type="duplicateValues" dxfId="215" priority="386634"/>
    <cfRule type="duplicateValues" dxfId="214" priority="386635"/>
    <cfRule type="duplicateValues" dxfId="213" priority="386636"/>
  </conditionalFormatting>
  <conditionalFormatting sqref="B6:B9">
    <cfRule type="duplicateValues" dxfId="212" priority="386637"/>
    <cfRule type="duplicateValues" dxfId="211" priority="386638"/>
  </conditionalFormatting>
  <conditionalFormatting sqref="B5:B14">
    <cfRule type="duplicateValues" dxfId="210" priority="386659"/>
  </conditionalFormatting>
  <conditionalFormatting sqref="B5:B14">
    <cfRule type="duplicateValues" dxfId="209" priority="386661"/>
    <cfRule type="duplicateValues" dxfId="208" priority="386662"/>
    <cfRule type="duplicateValues" dxfId="207" priority="386663"/>
  </conditionalFormatting>
  <conditionalFormatting sqref="B5:B14">
    <cfRule type="duplicateValues" dxfId="206" priority="386667"/>
    <cfRule type="duplicateValues" dxfId="205" priority="386668"/>
  </conditionalFormatting>
  <conditionalFormatting sqref="E77:E84">
    <cfRule type="duplicateValues" dxfId="39" priority="40"/>
  </conditionalFormatting>
  <conditionalFormatting sqref="C77:C84">
    <cfRule type="duplicateValues" dxfId="38" priority="39"/>
  </conditionalFormatting>
  <conditionalFormatting sqref="B77:B84">
    <cfRule type="duplicateValues" dxfId="37" priority="38"/>
  </conditionalFormatting>
  <conditionalFormatting sqref="B77:B84">
    <cfRule type="duplicateValues" dxfId="36" priority="35"/>
    <cfRule type="duplicateValues" dxfId="35" priority="36"/>
    <cfRule type="duplicateValues" dxfId="34" priority="37"/>
  </conditionalFormatting>
  <conditionalFormatting sqref="B77:B84">
    <cfRule type="duplicateValues" dxfId="33" priority="33"/>
    <cfRule type="duplicateValues" dxfId="32" priority="34"/>
  </conditionalFormatting>
  <conditionalFormatting sqref="E85:E92">
    <cfRule type="duplicateValues" dxfId="31" priority="32"/>
  </conditionalFormatting>
  <conditionalFormatting sqref="C85:C92">
    <cfRule type="duplicateValues" dxfId="30" priority="31"/>
  </conditionalFormatting>
  <conditionalFormatting sqref="B85:B92">
    <cfRule type="duplicateValues" dxfId="29" priority="30"/>
  </conditionalFormatting>
  <conditionalFormatting sqref="B85:B92">
    <cfRule type="duplicateValues" dxfId="28" priority="27"/>
    <cfRule type="duplicateValues" dxfId="27" priority="28"/>
    <cfRule type="duplicateValues" dxfId="26" priority="29"/>
  </conditionalFormatting>
  <conditionalFormatting sqref="B85:B92">
    <cfRule type="duplicateValues" dxfId="25" priority="25"/>
    <cfRule type="duplicateValues" dxfId="24" priority="26"/>
  </conditionalFormatting>
  <conditionalFormatting sqref="E93:E98">
    <cfRule type="duplicateValues" dxfId="23" priority="24"/>
  </conditionalFormatting>
  <conditionalFormatting sqref="C93:C98">
    <cfRule type="duplicateValues" dxfId="22" priority="23"/>
  </conditionalFormatting>
  <conditionalFormatting sqref="B93:B98">
    <cfRule type="duplicateValues" dxfId="21" priority="22"/>
  </conditionalFormatting>
  <conditionalFormatting sqref="B93:B98">
    <cfRule type="duplicateValues" dxfId="20" priority="19"/>
    <cfRule type="duplicateValues" dxfId="19" priority="20"/>
    <cfRule type="duplicateValues" dxfId="18" priority="21"/>
  </conditionalFormatting>
  <conditionalFormatting sqref="B93:B98">
    <cfRule type="duplicateValues" dxfId="17" priority="17"/>
    <cfRule type="duplicateValues" dxfId="16" priority="18"/>
  </conditionalFormatting>
  <conditionalFormatting sqref="E99:E110">
    <cfRule type="duplicateValues" dxfId="15" priority="16"/>
  </conditionalFormatting>
  <conditionalFormatting sqref="C99:C110">
    <cfRule type="duplicateValues" dxfId="14" priority="15"/>
  </conditionalFormatting>
  <conditionalFormatting sqref="B99:B110">
    <cfRule type="duplicateValues" dxfId="13" priority="14"/>
  </conditionalFormatting>
  <conditionalFormatting sqref="B99:B110">
    <cfRule type="duplicateValues" dxfId="12" priority="11"/>
    <cfRule type="duplicateValues" dxfId="11" priority="12"/>
    <cfRule type="duplicateValues" dxfId="10" priority="13"/>
  </conditionalFormatting>
  <conditionalFormatting sqref="B99:B110">
    <cfRule type="duplicateValues" dxfId="9" priority="9"/>
    <cfRule type="duplicateValues" dxfId="8" priority="10"/>
  </conditionalFormatting>
  <conditionalFormatting sqref="B111">
    <cfRule type="duplicateValues" dxfId="7" priority="8"/>
  </conditionalFormatting>
  <conditionalFormatting sqref="B111">
    <cfRule type="duplicateValues" dxfId="6" priority="5"/>
    <cfRule type="duplicateValues" dxfId="5" priority="6"/>
    <cfRule type="duplicateValues" dxfId="4" priority="7"/>
  </conditionalFormatting>
  <conditionalFormatting sqref="B111">
    <cfRule type="duplicateValues" dxfId="3" priority="3"/>
    <cfRule type="duplicateValues" dxfId="2" priority="4"/>
  </conditionalFormatting>
  <conditionalFormatting sqref="E111">
    <cfRule type="duplicateValues" dxfId="1" priority="2"/>
  </conditionalFormatting>
  <conditionalFormatting sqref="C111">
    <cfRule type="duplicateValues" dxfId="0" priority="1"/>
  </conditionalFormatting>
  <hyperlinks>
    <hyperlink ref="B76" r:id="rId7" display="http://s460-helpdesk/CAisd/pdmweb.exe?OP=SEARCH+FACTORY=in+SKIPLIST=1+QBE.EQ.id=3520235"/>
    <hyperlink ref="B75" r:id="rId8" display="http://s460-helpdesk/CAisd/pdmweb.exe?OP=SEARCH+FACTORY=in+SKIPLIST=1+QBE.EQ.id=3520192"/>
    <hyperlink ref="B74" r:id="rId9" display="http://s460-helpdesk/CAisd/pdmweb.exe?OP=SEARCH+FACTORY=in+SKIPLIST=1+QBE.EQ.id=3520190"/>
    <hyperlink ref="B73" r:id="rId10" display="http://s460-helpdesk/CAisd/pdmweb.exe?OP=SEARCH+FACTORY=in+SKIPLIST=1+QBE.EQ.id=3520187"/>
    <hyperlink ref="B84" r:id="rId11" display="http://s460-helpdesk/CAisd/pdmweb.exe?OP=SEARCH+FACTORY=in+SKIPLIST=1+QBE.EQ.id=3520593"/>
    <hyperlink ref="B83" r:id="rId12" display="http://s460-helpdesk/CAisd/pdmweb.exe?OP=SEARCH+FACTORY=in+SKIPLIST=1+QBE.EQ.id=3520580"/>
    <hyperlink ref="B82" r:id="rId13" display="http://s460-helpdesk/CAisd/pdmweb.exe?OP=SEARCH+FACTORY=in+SKIPLIST=1+QBE.EQ.id=3520469"/>
    <hyperlink ref="B81" r:id="rId14" display="http://s460-helpdesk/CAisd/pdmweb.exe?OP=SEARCH+FACTORY=in+SKIPLIST=1+QBE.EQ.id=3520464"/>
    <hyperlink ref="B80" r:id="rId15" display="http://s460-helpdesk/CAisd/pdmweb.exe?OP=SEARCH+FACTORY=in+SKIPLIST=1+QBE.EQ.id=3520463"/>
    <hyperlink ref="B79" r:id="rId16" display="http://s460-helpdesk/CAisd/pdmweb.exe?OP=SEARCH+FACTORY=in+SKIPLIST=1+QBE.EQ.id=3520450"/>
    <hyperlink ref="B78" r:id="rId17" display="http://s460-helpdesk/CAisd/pdmweb.exe?OP=SEARCH+FACTORY=in+SKIPLIST=1+QBE.EQ.id=3520315"/>
    <hyperlink ref="B77" r:id="rId18" display="http://s460-helpdesk/CAisd/pdmweb.exe?OP=SEARCH+FACTORY=in+SKIPLIST=1+QBE.EQ.id=3520265"/>
    <hyperlink ref="B98" r:id="rId19" display="http://s460-helpdesk/CAisd/pdmweb.exe?OP=SEARCH+FACTORY=in+SKIPLIST=1+QBE.EQ.id=3520782"/>
    <hyperlink ref="B97" r:id="rId20" display="http://s460-helpdesk/CAisd/pdmweb.exe?OP=SEARCH+FACTORY=in+SKIPLIST=1+QBE.EQ.id=3520781"/>
    <hyperlink ref="B96" r:id="rId21" display="http://s460-helpdesk/CAisd/pdmweb.exe?OP=SEARCH+FACTORY=in+SKIPLIST=1+QBE.EQ.id=3520779"/>
    <hyperlink ref="B95" r:id="rId22" display="http://s460-helpdesk/CAisd/pdmweb.exe?OP=SEARCH+FACTORY=in+SKIPLIST=1+QBE.EQ.id=3520777"/>
    <hyperlink ref="B94" r:id="rId23" display="http://s460-helpdesk/CAisd/pdmweb.exe?OP=SEARCH+FACTORY=in+SKIPLIST=1+QBE.EQ.id=3520776"/>
    <hyperlink ref="B93" r:id="rId24" display="http://s460-helpdesk/CAisd/pdmweb.exe?OP=SEARCH+FACTORY=in+SKIPLIST=1+QBE.EQ.id=3520773"/>
    <hyperlink ref="B110" r:id="rId25" display="http://s460-helpdesk/CAisd/pdmweb.exe?OP=SEARCH+FACTORY=in+SKIPLIST=1+QBE.EQ.id=3521057"/>
    <hyperlink ref="B109" r:id="rId26" display="http://s460-helpdesk/CAisd/pdmweb.exe?OP=SEARCH+FACTORY=in+SKIPLIST=1+QBE.EQ.id=3521050"/>
    <hyperlink ref="B108" r:id="rId27" display="http://s460-helpdesk/CAisd/pdmweb.exe?OP=SEARCH+FACTORY=in+SKIPLIST=1+QBE.EQ.id=3521049"/>
    <hyperlink ref="B107" r:id="rId28" display="http://s460-helpdesk/CAisd/pdmweb.exe?OP=SEARCH+FACTORY=in+SKIPLIST=1+QBE.EQ.id=3521046"/>
    <hyperlink ref="B106" r:id="rId29" display="http://s460-helpdesk/CAisd/pdmweb.exe?OP=SEARCH+FACTORY=in+SKIPLIST=1+QBE.EQ.id=3521044"/>
    <hyperlink ref="B105" r:id="rId30" display="http://s460-helpdesk/CAisd/pdmweb.exe?OP=SEARCH+FACTORY=in+SKIPLIST=1+QBE.EQ.id=3521034"/>
    <hyperlink ref="B104" r:id="rId31" display="http://s460-helpdesk/CAisd/pdmweb.exe?OP=SEARCH+FACTORY=in+SKIPLIST=1+QBE.EQ.id=3520956"/>
    <hyperlink ref="B103" r:id="rId32" display="http://s460-helpdesk/CAisd/pdmweb.exe?OP=SEARCH+FACTORY=in+SKIPLIST=1+QBE.EQ.id=3520953"/>
    <hyperlink ref="B102" r:id="rId33" display="http://s460-helpdesk/CAisd/pdmweb.exe?OP=SEARCH+FACTORY=in+SKIPLIST=1+QBE.EQ.id=3520947"/>
    <hyperlink ref="B101" r:id="rId34" display="http://s460-helpdesk/CAisd/pdmweb.exe?OP=SEARCH+FACTORY=in+SKIPLIST=1+QBE.EQ.id=3520933"/>
    <hyperlink ref="B100" r:id="rId35" display="http://s460-helpdesk/CAisd/pdmweb.exe?OP=SEARCH+FACTORY=in+SKIPLIST=1+QBE.EQ.id=3520928"/>
    <hyperlink ref="B99" r:id="rId36" display="http://s460-helpdesk/CAisd/pdmweb.exe?OP=SEARCH+FACTORY=in+SKIPLIST=1+QBE.EQ.id=3520804"/>
  </hyperlinks>
  <pageMargins left="0.7" right="0.7" top="0.75" bottom="0.75" header="0.3" footer="0.3"/>
  <pageSetup scale="60" orientation="landscape" r:id="rId37"/>
  <legacyDrawing r:id="rId3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6" zoomScale="80" zoomScaleNormal="80" workbookViewId="0">
      <selection activeCell="F17" sqref="F17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4" t="s">
        <v>2474</v>
      </c>
      <c r="B2" s="145"/>
      <c r="C2" s="145"/>
      <c r="D2" s="145"/>
      <c r="E2" s="146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44260.25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7" t="s">
        <v>2425</v>
      </c>
      <c r="B7" s="148"/>
      <c r="C7" s="148"/>
      <c r="D7" s="148"/>
      <c r="E7" s="149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.75" thickBot="1" x14ac:dyDescent="0.3">
      <c r="A10" s="108" t="s">
        <v>2428</v>
      </c>
      <c r="B10" s="114">
        <f>COUNT(B9:B9)</f>
        <v>0</v>
      </c>
      <c r="C10" s="150"/>
      <c r="D10" s="151"/>
      <c r="E10" s="152"/>
    </row>
    <row r="11" spans="1:5" ht="15.75" thickBot="1" x14ac:dyDescent="0.3">
      <c r="E11" s="110"/>
    </row>
    <row r="12" spans="1:5" ht="18.75" thickBot="1" x14ac:dyDescent="0.3">
      <c r="A12" s="134" t="s">
        <v>2430</v>
      </c>
      <c r="B12" s="135"/>
      <c r="C12" s="135"/>
      <c r="D12" s="135"/>
      <c r="E12" s="136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8" x14ac:dyDescent="0.25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8" x14ac:dyDescent="0.25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8" x14ac:dyDescent="0.25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8" x14ac:dyDescent="0.25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8" x14ac:dyDescent="0.25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8" x14ac:dyDescent="0.25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8" x14ac:dyDescent="0.25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8" x14ac:dyDescent="0.25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8" x14ac:dyDescent="0.25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8" x14ac:dyDescent="0.25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.75" thickBot="1" x14ac:dyDescent="0.3">
      <c r="A28" s="112" t="s">
        <v>2428</v>
      </c>
      <c r="B28" s="114">
        <f>COUNT(B14:B27)</f>
        <v>10</v>
      </c>
      <c r="C28" s="123"/>
      <c r="D28" s="123"/>
      <c r="E28" s="123"/>
    </row>
    <row r="29" spans="1:5" ht="15.75" thickBot="1" x14ac:dyDescent="0.3">
      <c r="E29" s="110"/>
    </row>
    <row r="30" spans="1:5" ht="18.75" thickBot="1" x14ac:dyDescent="0.3">
      <c r="A30" s="134" t="s">
        <v>2500</v>
      </c>
      <c r="B30" s="135"/>
      <c r="C30" s="135"/>
      <c r="D30" s="135"/>
      <c r="E30" s="136"/>
    </row>
    <row r="31" spans="1:5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8" x14ac:dyDescent="0.25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8" x14ac:dyDescent="0.25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8" x14ac:dyDescent="0.25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8" x14ac:dyDescent="0.25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8" x14ac:dyDescent="0.25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8" x14ac:dyDescent="0.25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8" x14ac:dyDescent="0.25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8" x14ac:dyDescent="0.25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.75" thickBot="1" x14ac:dyDescent="0.3">
      <c r="A45" s="108" t="s">
        <v>2428</v>
      </c>
      <c r="B45" s="114">
        <f>COUNT(B32:B38)</f>
        <v>7</v>
      </c>
      <c r="C45" s="123"/>
      <c r="D45" s="107"/>
      <c r="E45" s="125"/>
    </row>
    <row r="46" spans="1:5" ht="15.75" thickBot="1" x14ac:dyDescent="0.3">
      <c r="E46" s="110"/>
    </row>
    <row r="47" spans="1:5" ht="18.75" thickBot="1" x14ac:dyDescent="0.3">
      <c r="A47" s="137" t="s">
        <v>2429</v>
      </c>
      <c r="B47" s="138"/>
      <c r="E47" s="110"/>
    </row>
    <row r="48" spans="1:5" ht="18.75" thickBot="1" x14ac:dyDescent="0.3">
      <c r="A48" s="139">
        <f>+B28+B45</f>
        <v>17</v>
      </c>
      <c r="B48" s="140"/>
      <c r="E48" s="110"/>
    </row>
    <row r="49" spans="1:6" ht="15.75" thickBot="1" x14ac:dyDescent="0.3">
      <c r="E49" s="110"/>
    </row>
    <row r="50" spans="1:6" ht="18.75" thickBot="1" x14ac:dyDescent="0.3">
      <c r="A50" s="134" t="s">
        <v>2431</v>
      </c>
      <c r="B50" s="135"/>
      <c r="C50" s="135"/>
      <c r="D50" s="135"/>
      <c r="E50" s="136"/>
    </row>
    <row r="51" spans="1:6" ht="18" x14ac:dyDescent="0.25">
      <c r="A51" s="115" t="s">
        <v>15</v>
      </c>
      <c r="B51" s="115" t="s">
        <v>2426</v>
      </c>
      <c r="C51" s="109" t="s">
        <v>46</v>
      </c>
      <c r="D51" s="155" t="s">
        <v>2432</v>
      </c>
      <c r="E51" s="156"/>
    </row>
    <row r="52" spans="1:6" ht="18" x14ac:dyDescent="0.25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53" t="s">
        <v>2494</v>
      </c>
      <c r="E52" s="154"/>
    </row>
    <row r="53" spans="1:6" ht="17.25" customHeight="1" x14ac:dyDescent="0.25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53" t="s">
        <v>2508</v>
      </c>
      <c r="E53" s="154"/>
    </row>
    <row r="54" spans="1:6" ht="18" x14ac:dyDescent="0.25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53" t="s">
        <v>2507</v>
      </c>
      <c r="E54" s="154"/>
    </row>
    <row r="55" spans="1:6" ht="18" x14ac:dyDescent="0.25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53" t="s">
        <v>2494</v>
      </c>
      <c r="E55" s="154"/>
    </row>
    <row r="56" spans="1:6" ht="18" x14ac:dyDescent="0.25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53" t="s">
        <v>2494</v>
      </c>
      <c r="E56" s="154"/>
    </row>
    <row r="57" spans="1:6" ht="18" x14ac:dyDescent="0.25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53" t="s">
        <v>2494</v>
      </c>
      <c r="E57" s="154"/>
      <c r="F57" s="102" t="s">
        <v>2511</v>
      </c>
    </row>
    <row r="58" spans="1:6" ht="18" x14ac:dyDescent="0.25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53" t="s">
        <v>2494</v>
      </c>
      <c r="E58" s="154"/>
    </row>
    <row r="59" spans="1:6" ht="18" x14ac:dyDescent="0.25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8" x14ac:dyDescent="0.25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8" x14ac:dyDescent="0.25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8" x14ac:dyDescent="0.25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.75" thickBot="1" x14ac:dyDescent="0.3">
      <c r="A63" s="108" t="s">
        <v>2428</v>
      </c>
      <c r="B63" s="114">
        <f>COUNT(B52:B58)</f>
        <v>7</v>
      </c>
      <c r="C63" s="123"/>
      <c r="D63" s="150"/>
      <c r="E63" s="152"/>
    </row>
  </sheetData>
  <mergeCells count="18">
    <mergeCell ref="D57:E57"/>
    <mergeCell ref="D63:E63"/>
    <mergeCell ref="D58:E58"/>
    <mergeCell ref="D55:E55"/>
    <mergeCell ref="D56:E56"/>
    <mergeCell ref="D54:E54"/>
    <mergeCell ref="D52:E52"/>
    <mergeCell ref="D53:E53"/>
    <mergeCell ref="A50:E50"/>
    <mergeCell ref="D51:E51"/>
    <mergeCell ref="A30:E30"/>
    <mergeCell ref="A47:B47"/>
    <mergeCell ref="A48:B48"/>
    <mergeCell ref="A1:E1"/>
    <mergeCell ref="A2:E2"/>
    <mergeCell ref="A7:E7"/>
    <mergeCell ref="C10:E10"/>
    <mergeCell ref="A12:E12"/>
  </mergeCells>
  <phoneticPr fontId="47" type="noConversion"/>
  <conditionalFormatting sqref="E32">
    <cfRule type="duplicateValues" dxfId="204" priority="131"/>
  </conditionalFormatting>
  <conditionalFormatting sqref="E32">
    <cfRule type="duplicateValues" dxfId="203" priority="132"/>
    <cfRule type="duplicateValues" dxfId="202" priority="133"/>
  </conditionalFormatting>
  <conditionalFormatting sqref="E63 E45:E51 E1:E7 E28:E31 E10:E12">
    <cfRule type="duplicateValues" dxfId="201" priority="148"/>
  </conditionalFormatting>
  <conditionalFormatting sqref="E63 E45:E51 E1:E7 E28:E31 E10:E12">
    <cfRule type="duplicateValues" dxfId="200" priority="149"/>
    <cfRule type="duplicateValues" dxfId="199" priority="150"/>
  </conditionalFormatting>
  <conditionalFormatting sqref="E53">
    <cfRule type="duplicateValues" dxfId="198" priority="125"/>
    <cfRule type="duplicateValues" dxfId="197" priority="126"/>
  </conditionalFormatting>
  <conditionalFormatting sqref="E53">
    <cfRule type="duplicateValues" dxfId="196" priority="127"/>
  </conditionalFormatting>
  <conditionalFormatting sqref="E52">
    <cfRule type="duplicateValues" dxfId="195" priority="151"/>
    <cfRule type="duplicateValues" dxfId="194" priority="152"/>
  </conditionalFormatting>
  <conditionalFormatting sqref="E52">
    <cfRule type="duplicateValues" dxfId="193" priority="153"/>
  </conditionalFormatting>
  <conditionalFormatting sqref="E33">
    <cfRule type="duplicateValues" dxfId="192" priority="87"/>
  </conditionalFormatting>
  <conditionalFormatting sqref="E33">
    <cfRule type="duplicateValues" dxfId="191" priority="88"/>
    <cfRule type="duplicateValues" dxfId="190" priority="89"/>
  </conditionalFormatting>
  <conditionalFormatting sqref="E54">
    <cfRule type="duplicateValues" dxfId="189" priority="66"/>
    <cfRule type="duplicateValues" dxfId="188" priority="67"/>
  </conditionalFormatting>
  <conditionalFormatting sqref="E54">
    <cfRule type="duplicateValues" dxfId="187" priority="68"/>
  </conditionalFormatting>
  <conditionalFormatting sqref="E14">
    <cfRule type="duplicateValues" dxfId="186" priority="175"/>
  </conditionalFormatting>
  <conditionalFormatting sqref="E14">
    <cfRule type="duplicateValues" dxfId="185" priority="176"/>
    <cfRule type="duplicateValues" dxfId="184" priority="177"/>
  </conditionalFormatting>
  <conditionalFormatting sqref="E34:E44">
    <cfRule type="duplicateValues" dxfId="183" priority="60"/>
  </conditionalFormatting>
  <conditionalFormatting sqref="E34:E44">
    <cfRule type="duplicateValues" dxfId="182" priority="61"/>
    <cfRule type="duplicateValues" dxfId="181" priority="62"/>
  </conditionalFormatting>
  <conditionalFormatting sqref="B33:B44">
    <cfRule type="duplicateValues" dxfId="180" priority="193"/>
    <cfRule type="duplicateValues" dxfId="179" priority="194"/>
  </conditionalFormatting>
  <conditionalFormatting sqref="B33:B44">
    <cfRule type="duplicateValues" dxfId="178" priority="195"/>
  </conditionalFormatting>
  <conditionalFormatting sqref="B63 B1:B3 B6:B7 B14:B30 B32:B51 B9:B12">
    <cfRule type="duplicateValues" dxfId="177" priority="199"/>
    <cfRule type="duplicateValues" dxfId="176" priority="200"/>
  </conditionalFormatting>
  <conditionalFormatting sqref="B63 B1:B3 B6:B7 B14:B30 B32:B51 B9:B12">
    <cfRule type="duplicateValues" dxfId="175" priority="201"/>
  </conditionalFormatting>
  <conditionalFormatting sqref="B63 B1:B3 B14:B30 B32:B53 B9:B12 B6:B7">
    <cfRule type="duplicateValues" dxfId="174" priority="202"/>
    <cfRule type="duplicateValues" dxfId="173" priority="203"/>
  </conditionalFormatting>
  <conditionalFormatting sqref="E59:E1048576 E1:E54">
    <cfRule type="duplicateValues" dxfId="172" priority="53"/>
  </conditionalFormatting>
  <conditionalFormatting sqref="B32:B44">
    <cfRule type="duplicateValues" dxfId="171" priority="384914"/>
    <cfRule type="duplicateValues" dxfId="170" priority="384915"/>
  </conditionalFormatting>
  <conditionalFormatting sqref="B32:B44">
    <cfRule type="duplicateValues" dxfId="169" priority="384918"/>
  </conditionalFormatting>
  <conditionalFormatting sqref="B52:B53">
    <cfRule type="duplicateValues" dxfId="168" priority="385343"/>
    <cfRule type="duplicateValues" dxfId="167" priority="385344"/>
  </conditionalFormatting>
  <conditionalFormatting sqref="B52:B53">
    <cfRule type="duplicateValues" dxfId="166" priority="385345"/>
  </conditionalFormatting>
  <conditionalFormatting sqref="E59:E62">
    <cfRule type="duplicateValues" dxfId="165" priority="385915"/>
    <cfRule type="duplicateValues" dxfId="164" priority="385916"/>
  </conditionalFormatting>
  <conditionalFormatting sqref="E59:E62">
    <cfRule type="duplicateValues" dxfId="163" priority="385917"/>
  </conditionalFormatting>
  <conditionalFormatting sqref="B1:B3 B6:B1048576">
    <cfRule type="duplicateValues" dxfId="162" priority="20"/>
    <cfRule type="duplicateValues" dxfId="161" priority="37"/>
  </conditionalFormatting>
  <conditionalFormatting sqref="B54:B62">
    <cfRule type="duplicateValues" dxfId="160" priority="386100"/>
    <cfRule type="duplicateValues" dxfId="159" priority="386101"/>
  </conditionalFormatting>
  <conditionalFormatting sqref="B54:B62">
    <cfRule type="duplicateValues" dxfId="158" priority="386102"/>
  </conditionalFormatting>
  <conditionalFormatting sqref="B32:B63 B1:B3 B14:B30 B9:B12 B6:B7">
    <cfRule type="duplicateValues" dxfId="157" priority="386103"/>
  </conditionalFormatting>
  <conditionalFormatting sqref="E55">
    <cfRule type="duplicateValues" dxfId="156" priority="34"/>
    <cfRule type="duplicateValues" dxfId="155" priority="35"/>
  </conditionalFormatting>
  <conditionalFormatting sqref="E55">
    <cfRule type="duplicateValues" dxfId="154" priority="36"/>
  </conditionalFormatting>
  <conditionalFormatting sqref="E55">
    <cfRule type="duplicateValues" dxfId="153" priority="33"/>
  </conditionalFormatting>
  <conditionalFormatting sqref="E56">
    <cfRule type="duplicateValues" dxfId="152" priority="30"/>
    <cfRule type="duplicateValues" dxfId="151" priority="31"/>
  </conditionalFormatting>
  <conditionalFormatting sqref="E56">
    <cfRule type="duplicateValues" dxfId="150" priority="32"/>
  </conditionalFormatting>
  <conditionalFormatting sqref="E56">
    <cfRule type="duplicateValues" dxfId="149" priority="29"/>
  </conditionalFormatting>
  <conditionalFormatting sqref="E57">
    <cfRule type="duplicateValues" dxfId="148" priority="26"/>
    <cfRule type="duplicateValues" dxfId="147" priority="27"/>
  </conditionalFormatting>
  <conditionalFormatting sqref="E57">
    <cfRule type="duplicateValues" dxfId="146" priority="28"/>
  </conditionalFormatting>
  <conditionalFormatting sqref="E57">
    <cfRule type="duplicateValues" dxfId="145" priority="25"/>
  </conditionalFormatting>
  <conditionalFormatting sqref="E58">
    <cfRule type="duplicateValues" dxfId="144" priority="22"/>
    <cfRule type="duplicateValues" dxfId="143" priority="23"/>
  </conditionalFormatting>
  <conditionalFormatting sqref="E58">
    <cfRule type="duplicateValues" dxfId="142" priority="24"/>
  </conditionalFormatting>
  <conditionalFormatting sqref="E58">
    <cfRule type="duplicateValues" dxfId="141" priority="21"/>
  </conditionalFormatting>
  <conditionalFormatting sqref="E15:E27">
    <cfRule type="duplicateValues" dxfId="140" priority="386168"/>
  </conditionalFormatting>
  <conditionalFormatting sqref="E15:E27">
    <cfRule type="duplicateValues" dxfId="139" priority="386169"/>
    <cfRule type="duplicateValues" dxfId="138" priority="386170"/>
  </conditionalFormatting>
  <conditionalFormatting sqref="B15:B27">
    <cfRule type="duplicateValues" dxfId="137" priority="386224"/>
    <cfRule type="duplicateValues" dxfId="136" priority="386225"/>
  </conditionalFormatting>
  <conditionalFormatting sqref="B15:B27">
    <cfRule type="duplicateValues" dxfId="135" priority="386228"/>
  </conditionalFormatting>
  <conditionalFormatting sqref="E9">
    <cfRule type="duplicateValues" dxfId="134" priority="386388"/>
  </conditionalFormatting>
  <conditionalFormatting sqref="E9">
    <cfRule type="duplicateValues" dxfId="133" priority="386389"/>
    <cfRule type="duplicateValues" dxfId="132" priority="386390"/>
  </conditionalFormatting>
  <conditionalFormatting sqref="B4">
    <cfRule type="duplicateValues" dxfId="131" priority="16"/>
    <cfRule type="duplicateValues" dxfId="130" priority="17"/>
  </conditionalFormatting>
  <conditionalFormatting sqref="B4">
    <cfRule type="duplicateValues" dxfId="129" priority="15"/>
  </conditionalFormatting>
  <conditionalFormatting sqref="B4">
    <cfRule type="duplicateValues" dxfId="128" priority="13"/>
    <cfRule type="duplicateValues" dxfId="127" priority="14"/>
  </conditionalFormatting>
  <conditionalFormatting sqref="B4">
    <cfRule type="duplicateValues" dxfId="126" priority="12"/>
  </conditionalFormatting>
  <conditionalFormatting sqref="B4">
    <cfRule type="duplicateValues" dxfId="125" priority="18"/>
    <cfRule type="duplicateValues" dxfId="124" priority="19"/>
  </conditionalFormatting>
  <conditionalFormatting sqref="B4">
    <cfRule type="duplicateValues" dxfId="123" priority="10"/>
    <cfRule type="duplicateValues" dxfId="122" priority="11"/>
  </conditionalFormatting>
  <conditionalFormatting sqref="B4">
    <cfRule type="duplicateValues" dxfId="121" priority="9"/>
  </conditionalFormatting>
  <conditionalFormatting sqref="B5">
    <cfRule type="duplicateValues" dxfId="120" priority="7"/>
    <cfRule type="duplicateValues" dxfId="119" priority="8"/>
  </conditionalFormatting>
  <conditionalFormatting sqref="B5">
    <cfRule type="duplicateValues" dxfId="118" priority="6"/>
  </conditionalFormatting>
  <conditionalFormatting sqref="B5">
    <cfRule type="duplicateValues" dxfId="117" priority="4"/>
    <cfRule type="duplicateValues" dxfId="116" priority="5"/>
  </conditionalFormatting>
  <conditionalFormatting sqref="B5">
    <cfRule type="duplicateValues" dxfId="115" priority="2"/>
    <cfRule type="duplicateValues" dxfId="114" priority="3"/>
  </conditionalFormatting>
  <conditionalFormatting sqref="B5">
    <cfRule type="duplicateValues" dxfId="1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2502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2" priority="119152"/>
  </conditionalFormatting>
  <conditionalFormatting sqref="A7:A11">
    <cfRule type="duplicateValues" dxfId="111" priority="119156"/>
    <cfRule type="duplicateValues" dxfId="110" priority="119157"/>
  </conditionalFormatting>
  <conditionalFormatting sqref="A7:A11">
    <cfRule type="duplicateValues" dxfId="109" priority="119160"/>
    <cfRule type="duplicateValues" dxfId="108" priority="119161"/>
  </conditionalFormatting>
  <conditionalFormatting sqref="B37:B39">
    <cfRule type="duplicateValues" dxfId="107" priority="219"/>
    <cfRule type="duplicateValues" dxfId="106" priority="220"/>
  </conditionalFormatting>
  <conditionalFormatting sqref="B37:B39">
    <cfRule type="duplicateValues" dxfId="105" priority="218"/>
  </conditionalFormatting>
  <conditionalFormatting sqref="B37:B39">
    <cfRule type="duplicateValues" dxfId="104" priority="217"/>
  </conditionalFormatting>
  <conditionalFormatting sqref="B37:B39">
    <cfRule type="duplicateValues" dxfId="103" priority="215"/>
    <cfRule type="duplicateValues" dxfId="102" priority="216"/>
  </conditionalFormatting>
  <conditionalFormatting sqref="B3">
    <cfRule type="duplicateValues" dxfId="101" priority="193"/>
    <cfRule type="duplicateValues" dxfId="100" priority="194"/>
  </conditionalFormatting>
  <conditionalFormatting sqref="B3">
    <cfRule type="duplicateValues" dxfId="99" priority="192"/>
  </conditionalFormatting>
  <conditionalFormatting sqref="B3">
    <cfRule type="duplicateValues" dxfId="98" priority="191"/>
  </conditionalFormatting>
  <conditionalFormatting sqref="B3">
    <cfRule type="duplicateValues" dxfId="97" priority="189"/>
    <cfRule type="duplicateValues" dxfId="96" priority="190"/>
  </conditionalFormatting>
  <conditionalFormatting sqref="A4:A6">
    <cfRule type="duplicateValues" dxfId="95" priority="188"/>
  </conditionalFormatting>
  <conditionalFormatting sqref="A4:A6">
    <cfRule type="duplicateValues" dxfId="94" priority="186"/>
    <cfRule type="duplicateValues" dxfId="93" priority="187"/>
  </conditionalFormatting>
  <conditionalFormatting sqref="A4:A6">
    <cfRule type="duplicateValues" dxfId="92" priority="184"/>
    <cfRule type="duplicateValues" dxfId="91" priority="185"/>
  </conditionalFormatting>
  <conditionalFormatting sqref="A3:A6">
    <cfRule type="duplicateValues" dxfId="90" priority="165"/>
  </conditionalFormatting>
  <conditionalFormatting sqref="A3:A6">
    <cfRule type="duplicateValues" dxfId="89" priority="163"/>
    <cfRule type="duplicateValues" dxfId="88" priority="164"/>
  </conditionalFormatting>
  <conditionalFormatting sqref="A3:A6">
    <cfRule type="duplicateValues" dxfId="87" priority="161"/>
    <cfRule type="duplicateValues" dxfId="86" priority="162"/>
  </conditionalFormatting>
  <conditionalFormatting sqref="B4:B6">
    <cfRule type="duplicateValues" dxfId="85" priority="158"/>
    <cfRule type="duplicateValues" dxfId="84" priority="159"/>
  </conditionalFormatting>
  <conditionalFormatting sqref="B4:B6">
    <cfRule type="duplicateValues" dxfId="83" priority="157"/>
  </conditionalFormatting>
  <conditionalFormatting sqref="B4:B6">
    <cfRule type="duplicateValues" dxfId="82" priority="156"/>
  </conditionalFormatting>
  <conditionalFormatting sqref="B4:B6">
    <cfRule type="duplicateValues" dxfId="81" priority="154"/>
    <cfRule type="duplicateValues" dxfId="8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3.67460648147971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ATM'!$A$2:$B$820,2,0)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9" priority="69"/>
  </conditionalFormatting>
  <conditionalFormatting sqref="E9:E1048576 E1:E2">
    <cfRule type="duplicateValues" dxfId="78" priority="99250"/>
  </conditionalFormatting>
  <conditionalFormatting sqref="E4">
    <cfRule type="duplicateValues" dxfId="77" priority="62"/>
  </conditionalFormatting>
  <conditionalFormatting sqref="E5:E8">
    <cfRule type="duplicateValues" dxfId="76" priority="60"/>
  </conditionalFormatting>
  <conditionalFormatting sqref="B12">
    <cfRule type="duplicateValues" dxfId="75" priority="34"/>
    <cfRule type="duplicateValues" dxfId="74" priority="35"/>
    <cfRule type="duplicateValues" dxfId="73" priority="36"/>
  </conditionalFormatting>
  <conditionalFormatting sqref="B12">
    <cfRule type="duplicateValues" dxfId="72" priority="33"/>
  </conditionalFormatting>
  <conditionalFormatting sqref="B12">
    <cfRule type="duplicateValues" dxfId="71" priority="31"/>
    <cfRule type="duplicateValues" dxfId="70" priority="32"/>
  </conditionalFormatting>
  <conditionalFormatting sqref="B12">
    <cfRule type="duplicateValues" dxfId="69" priority="28"/>
    <cfRule type="duplicateValues" dxfId="68" priority="29"/>
    <cfRule type="duplicateValues" dxfId="67" priority="30"/>
  </conditionalFormatting>
  <conditionalFormatting sqref="B12">
    <cfRule type="duplicateValues" dxfId="66" priority="27"/>
  </conditionalFormatting>
  <conditionalFormatting sqref="B12">
    <cfRule type="duplicateValues" dxfId="65" priority="25"/>
    <cfRule type="duplicateValues" dxfId="64" priority="26"/>
  </conditionalFormatting>
  <conditionalFormatting sqref="B12">
    <cfRule type="duplicateValues" dxfId="63" priority="24"/>
  </conditionalFormatting>
  <conditionalFormatting sqref="B12">
    <cfRule type="duplicateValues" dxfId="62" priority="21"/>
    <cfRule type="duplicateValues" dxfId="61" priority="22"/>
    <cfRule type="duplicateValues" dxfId="60" priority="23"/>
  </conditionalFormatting>
  <conditionalFormatting sqref="B12">
    <cfRule type="duplicateValues" dxfId="59" priority="20"/>
  </conditionalFormatting>
  <conditionalFormatting sqref="B12">
    <cfRule type="duplicateValues" dxfId="58" priority="19"/>
  </conditionalFormatting>
  <conditionalFormatting sqref="B14">
    <cfRule type="duplicateValues" dxfId="57" priority="18"/>
  </conditionalFormatting>
  <conditionalFormatting sqref="B14">
    <cfRule type="duplicateValues" dxfId="56" priority="15"/>
    <cfRule type="duplicateValues" dxfId="55" priority="16"/>
    <cfRule type="duplicateValues" dxfId="54" priority="17"/>
  </conditionalFormatting>
  <conditionalFormatting sqref="B14">
    <cfRule type="duplicateValues" dxfId="53" priority="13"/>
    <cfRule type="duplicateValues" dxfId="52" priority="14"/>
  </conditionalFormatting>
  <conditionalFormatting sqref="B14">
    <cfRule type="duplicateValues" dxfId="51" priority="10"/>
    <cfRule type="duplicateValues" dxfId="50" priority="11"/>
    <cfRule type="duplicateValues" dxfId="49" priority="12"/>
  </conditionalFormatting>
  <conditionalFormatting sqref="B14">
    <cfRule type="duplicateValues" dxfId="48" priority="9"/>
  </conditionalFormatting>
  <conditionalFormatting sqref="B14">
    <cfRule type="duplicateValues" dxfId="47" priority="8"/>
  </conditionalFormatting>
  <conditionalFormatting sqref="B14">
    <cfRule type="duplicateValues" dxfId="46" priority="7"/>
  </conditionalFormatting>
  <conditionalFormatting sqref="B14">
    <cfRule type="duplicateValues" dxfId="45" priority="4"/>
    <cfRule type="duplicateValues" dxfId="44" priority="5"/>
    <cfRule type="duplicateValues" dxfId="43" priority="6"/>
  </conditionalFormatting>
  <conditionalFormatting sqref="B14">
    <cfRule type="duplicateValues" dxfId="42" priority="2"/>
    <cfRule type="duplicateValues" dxfId="41" priority="3"/>
  </conditionalFormatting>
  <conditionalFormatting sqref="C14">
    <cfRule type="duplicateValues" dxfId="4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2021-03-05T19:57:13Z</dcterms:modified>
</cp:coreProperties>
</file>